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\Desktop\Her tech trail data\"/>
    </mc:Choice>
  </mc:AlternateContent>
  <xr:revisionPtr revIDLastSave="0" documentId="13_ncr:1_{11F19E31-BCA6-4A2D-8F30-5CF05A9ED655}" xr6:coauthVersionLast="47" xr6:coauthVersionMax="47" xr10:uidLastSave="{00000000-0000-0000-0000-000000000000}"/>
  <bookViews>
    <workbookView xWindow="-120" yWindow="-120" windowWidth="20730" windowHeight="11160" activeTab="4" xr2:uid="{A89E934D-A957-45F0-818F-27A6E6D823C5}"/>
  </bookViews>
  <sheets>
    <sheet name="Defined names" sheetId="1" r:id="rId1"/>
    <sheet name="Tables" sheetId="5" r:id="rId2"/>
    <sheet name="Pivot tables" sheetId="4" r:id="rId3"/>
    <sheet name="Visuals" sheetId="8" r:id="rId4"/>
    <sheet name="Bikeshare_original_data" sheetId="2" r:id="rId5"/>
  </sheets>
  <definedNames>
    <definedName name="_xlchart.v1.0" hidden="1">Tables!$A$3:$A$9</definedName>
    <definedName name="_xlchart.v1.1" hidden="1">Tables!$B$2</definedName>
    <definedName name="_xlchart.v1.2" hidden="1">Tables!$B$3:$B$9</definedName>
    <definedName name="Average_trip_duration">'Defined names'!$B$9</definedName>
    <definedName name="Birth_year_median">'Defined names'!$B$2</definedName>
    <definedName name="current_year">'Defined names'!$B$1</definedName>
    <definedName name="ExternalData_1" localSheetId="4" hidden="1">Bikeshare_original_data!$A$1:$K$667</definedName>
    <definedName name="Female">'Defined names'!$B$4</definedName>
    <definedName name="Male">'Defined names'!$B$3</definedName>
    <definedName name="Maximum_Age">'Defined names'!$B$8</definedName>
    <definedName name="Median_age">'Defined names'!$B$10</definedName>
    <definedName name="Minimum_Age">'Defined names'!$B$7</definedName>
    <definedName name="Total_Non_Subscriber">'Defined names'!$B$6</definedName>
    <definedName name="Total_Subscriber">'Defined names'!$B$5</definedName>
  </definedNames>
  <calcPr calcId="181029"/>
  <pivotCaches>
    <pivotCache cacheId="3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2" l="1"/>
  <c r="L3" i="2"/>
  <c r="S9" i="2" l="1"/>
  <c r="S6" i="2"/>
  <c r="S2" i="2"/>
  <c r="S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S3" i="2" l="1"/>
  <c r="L2" i="2"/>
  <c r="N2" i="2"/>
  <c r="M3" i="2"/>
  <c r="N3" i="2"/>
  <c r="L4" i="2"/>
  <c r="M4" i="2" s="1"/>
  <c r="N4" i="2"/>
  <c r="S4" i="2"/>
  <c r="L5" i="2"/>
  <c r="M5" i="2" s="1"/>
  <c r="N5" i="2"/>
  <c r="L6" i="2"/>
  <c r="M6" i="2" s="1"/>
  <c r="N6" i="2"/>
  <c r="L7" i="2"/>
  <c r="M7" i="2" s="1"/>
  <c r="N7" i="2"/>
  <c r="L8" i="2"/>
  <c r="M8" i="2" s="1"/>
  <c r="N8" i="2"/>
  <c r="L9" i="2"/>
  <c r="M9" i="2" s="1"/>
  <c r="N9" i="2"/>
  <c r="L10" i="2"/>
  <c r="M10" i="2" s="1"/>
  <c r="N10" i="2"/>
  <c r="L11" i="2"/>
  <c r="M11" i="2" s="1"/>
  <c r="N11" i="2"/>
  <c r="L12" i="2"/>
  <c r="M12" i="2" s="1"/>
  <c r="N12" i="2"/>
  <c r="L13" i="2"/>
  <c r="M13" i="2" s="1"/>
  <c r="N13" i="2"/>
  <c r="L14" i="2"/>
  <c r="M14" i="2" s="1"/>
  <c r="N14" i="2"/>
  <c r="L15" i="2"/>
  <c r="M15" i="2" s="1"/>
  <c r="N15" i="2"/>
  <c r="L16" i="2"/>
  <c r="M16" i="2" s="1"/>
  <c r="N16" i="2"/>
  <c r="L17" i="2"/>
  <c r="M17" i="2" s="1"/>
  <c r="N17" i="2"/>
  <c r="L18" i="2"/>
  <c r="M18" i="2" s="1"/>
  <c r="N18" i="2"/>
  <c r="L19" i="2"/>
  <c r="M19" i="2" s="1"/>
  <c r="N19" i="2"/>
  <c r="L20" i="2"/>
  <c r="M20" i="2" s="1"/>
  <c r="N20" i="2"/>
  <c r="L21" i="2"/>
  <c r="M21" i="2" s="1"/>
  <c r="N21" i="2"/>
  <c r="L22" i="2"/>
  <c r="M22" i="2" s="1"/>
  <c r="N22" i="2"/>
  <c r="L23" i="2"/>
  <c r="M23" i="2" s="1"/>
  <c r="N23" i="2"/>
  <c r="L24" i="2"/>
  <c r="M24" i="2" s="1"/>
  <c r="N24" i="2"/>
  <c r="L25" i="2"/>
  <c r="M25" i="2" s="1"/>
  <c r="N25" i="2"/>
  <c r="L26" i="2"/>
  <c r="M26" i="2" s="1"/>
  <c r="N26" i="2"/>
  <c r="L27" i="2"/>
  <c r="M27" i="2" s="1"/>
  <c r="N27" i="2"/>
  <c r="L28" i="2"/>
  <c r="M28" i="2" s="1"/>
  <c r="N28" i="2"/>
  <c r="L29" i="2"/>
  <c r="M29" i="2" s="1"/>
  <c r="N29" i="2"/>
  <c r="L30" i="2"/>
  <c r="M30" i="2" s="1"/>
  <c r="N30" i="2"/>
  <c r="L31" i="2"/>
  <c r="M31" i="2" s="1"/>
  <c r="N31" i="2"/>
  <c r="L32" i="2"/>
  <c r="M32" i="2" s="1"/>
  <c r="N32" i="2"/>
  <c r="L33" i="2"/>
  <c r="M33" i="2" s="1"/>
  <c r="N33" i="2"/>
  <c r="L34" i="2"/>
  <c r="M34" i="2" s="1"/>
  <c r="N34" i="2"/>
  <c r="L35" i="2"/>
  <c r="M35" i="2" s="1"/>
  <c r="N35" i="2"/>
  <c r="L36" i="2"/>
  <c r="M36" i="2" s="1"/>
  <c r="N36" i="2"/>
  <c r="L37" i="2"/>
  <c r="M37" i="2" s="1"/>
  <c r="N37" i="2"/>
  <c r="L38" i="2"/>
  <c r="M38" i="2" s="1"/>
  <c r="N38" i="2"/>
  <c r="L39" i="2"/>
  <c r="M39" i="2" s="1"/>
  <c r="N39" i="2"/>
  <c r="L40" i="2"/>
  <c r="M40" i="2" s="1"/>
  <c r="N40" i="2"/>
  <c r="L41" i="2"/>
  <c r="M41" i="2" s="1"/>
  <c r="N41" i="2"/>
  <c r="L42" i="2"/>
  <c r="M42" i="2" s="1"/>
  <c r="N42" i="2"/>
  <c r="L43" i="2"/>
  <c r="M43" i="2" s="1"/>
  <c r="N43" i="2"/>
  <c r="L44" i="2"/>
  <c r="M44" i="2" s="1"/>
  <c r="N44" i="2"/>
  <c r="L45" i="2"/>
  <c r="M45" i="2" s="1"/>
  <c r="N45" i="2"/>
  <c r="L46" i="2"/>
  <c r="M46" i="2" s="1"/>
  <c r="N46" i="2"/>
  <c r="L47" i="2"/>
  <c r="M47" i="2" s="1"/>
  <c r="N47" i="2"/>
  <c r="L48" i="2"/>
  <c r="M48" i="2" s="1"/>
  <c r="N48" i="2"/>
  <c r="L49" i="2"/>
  <c r="M49" i="2" s="1"/>
  <c r="N49" i="2"/>
  <c r="L50" i="2"/>
  <c r="M50" i="2" s="1"/>
  <c r="N50" i="2"/>
  <c r="L51" i="2"/>
  <c r="M51" i="2" s="1"/>
  <c r="N51" i="2"/>
  <c r="L52" i="2"/>
  <c r="M52" i="2" s="1"/>
  <c r="N52" i="2"/>
  <c r="L53" i="2"/>
  <c r="M53" i="2" s="1"/>
  <c r="N53" i="2"/>
  <c r="L54" i="2"/>
  <c r="M54" i="2" s="1"/>
  <c r="N54" i="2"/>
  <c r="L55" i="2"/>
  <c r="M55" i="2" s="1"/>
  <c r="N55" i="2"/>
  <c r="L56" i="2"/>
  <c r="M56" i="2" s="1"/>
  <c r="N56" i="2"/>
  <c r="L57" i="2"/>
  <c r="M57" i="2" s="1"/>
  <c r="N57" i="2"/>
  <c r="L58" i="2"/>
  <c r="M58" i="2" s="1"/>
  <c r="N58" i="2"/>
  <c r="L59" i="2"/>
  <c r="M59" i="2" s="1"/>
  <c r="N59" i="2"/>
  <c r="L60" i="2"/>
  <c r="M60" i="2" s="1"/>
  <c r="N60" i="2"/>
  <c r="L61" i="2"/>
  <c r="M61" i="2" s="1"/>
  <c r="N61" i="2"/>
  <c r="L62" i="2"/>
  <c r="M62" i="2" s="1"/>
  <c r="N62" i="2"/>
  <c r="L63" i="2"/>
  <c r="M63" i="2" s="1"/>
  <c r="N63" i="2"/>
  <c r="L64" i="2"/>
  <c r="M64" i="2" s="1"/>
  <c r="N64" i="2"/>
  <c r="L65" i="2"/>
  <c r="M65" i="2" s="1"/>
  <c r="N65" i="2"/>
  <c r="L66" i="2"/>
  <c r="M66" i="2" s="1"/>
  <c r="N66" i="2"/>
  <c r="L67" i="2"/>
  <c r="M67" i="2" s="1"/>
  <c r="N67" i="2"/>
  <c r="L68" i="2"/>
  <c r="M68" i="2" s="1"/>
  <c r="N68" i="2"/>
  <c r="L69" i="2"/>
  <c r="M69" i="2" s="1"/>
  <c r="N69" i="2"/>
  <c r="L70" i="2"/>
  <c r="M70" i="2" s="1"/>
  <c r="N70" i="2"/>
  <c r="L71" i="2"/>
  <c r="M71" i="2" s="1"/>
  <c r="N71" i="2"/>
  <c r="L72" i="2"/>
  <c r="M72" i="2" s="1"/>
  <c r="N72" i="2"/>
  <c r="L73" i="2"/>
  <c r="M73" i="2" s="1"/>
  <c r="N73" i="2"/>
  <c r="L74" i="2"/>
  <c r="M74" i="2" s="1"/>
  <c r="N74" i="2"/>
  <c r="L75" i="2"/>
  <c r="M75" i="2" s="1"/>
  <c r="N75" i="2"/>
  <c r="L76" i="2"/>
  <c r="M76" i="2" s="1"/>
  <c r="N76" i="2"/>
  <c r="L77" i="2"/>
  <c r="M77" i="2" s="1"/>
  <c r="N77" i="2"/>
  <c r="L78" i="2"/>
  <c r="M78" i="2" s="1"/>
  <c r="N78" i="2"/>
  <c r="L79" i="2"/>
  <c r="M79" i="2" s="1"/>
  <c r="N79" i="2"/>
  <c r="L80" i="2"/>
  <c r="M80" i="2" s="1"/>
  <c r="N80" i="2"/>
  <c r="L81" i="2"/>
  <c r="M81" i="2" s="1"/>
  <c r="N81" i="2"/>
  <c r="L82" i="2"/>
  <c r="M82" i="2" s="1"/>
  <c r="N82" i="2"/>
  <c r="L83" i="2"/>
  <c r="M83" i="2" s="1"/>
  <c r="N83" i="2"/>
  <c r="L84" i="2"/>
  <c r="M84" i="2" s="1"/>
  <c r="N84" i="2"/>
  <c r="L85" i="2"/>
  <c r="M85" i="2" s="1"/>
  <c r="N85" i="2"/>
  <c r="L86" i="2"/>
  <c r="M86" i="2" s="1"/>
  <c r="N86" i="2"/>
  <c r="L87" i="2"/>
  <c r="M87" i="2" s="1"/>
  <c r="N87" i="2"/>
  <c r="L88" i="2"/>
  <c r="M88" i="2" s="1"/>
  <c r="N88" i="2"/>
  <c r="L89" i="2"/>
  <c r="M89" i="2" s="1"/>
  <c r="N89" i="2"/>
  <c r="L90" i="2"/>
  <c r="M90" i="2" s="1"/>
  <c r="N90" i="2"/>
  <c r="L91" i="2"/>
  <c r="M91" i="2" s="1"/>
  <c r="N91" i="2"/>
  <c r="L92" i="2"/>
  <c r="M92" i="2" s="1"/>
  <c r="N92" i="2"/>
  <c r="L93" i="2"/>
  <c r="M93" i="2" s="1"/>
  <c r="N93" i="2"/>
  <c r="L94" i="2"/>
  <c r="M94" i="2" s="1"/>
  <c r="N94" i="2"/>
  <c r="L95" i="2"/>
  <c r="M95" i="2" s="1"/>
  <c r="N95" i="2"/>
  <c r="L96" i="2"/>
  <c r="M96" i="2" s="1"/>
  <c r="N96" i="2"/>
  <c r="L97" i="2"/>
  <c r="M97" i="2" s="1"/>
  <c r="N97" i="2"/>
  <c r="L98" i="2"/>
  <c r="M98" i="2" s="1"/>
  <c r="N98" i="2"/>
  <c r="L99" i="2"/>
  <c r="M99" i="2" s="1"/>
  <c r="N99" i="2"/>
  <c r="L100" i="2"/>
  <c r="M100" i="2" s="1"/>
  <c r="N100" i="2"/>
  <c r="L101" i="2"/>
  <c r="M101" i="2" s="1"/>
  <c r="N101" i="2"/>
  <c r="L102" i="2"/>
  <c r="M102" i="2" s="1"/>
  <c r="N102" i="2"/>
  <c r="L103" i="2"/>
  <c r="M103" i="2" s="1"/>
  <c r="N103" i="2"/>
  <c r="L104" i="2"/>
  <c r="M104" i="2" s="1"/>
  <c r="N104" i="2"/>
  <c r="L105" i="2"/>
  <c r="M105" i="2" s="1"/>
  <c r="N105" i="2"/>
  <c r="L106" i="2"/>
  <c r="M106" i="2" s="1"/>
  <c r="N106" i="2"/>
  <c r="L107" i="2"/>
  <c r="M107" i="2" s="1"/>
  <c r="N107" i="2"/>
  <c r="L108" i="2"/>
  <c r="M108" i="2" s="1"/>
  <c r="N108" i="2"/>
  <c r="L109" i="2"/>
  <c r="M109" i="2" s="1"/>
  <c r="N109" i="2"/>
  <c r="L110" i="2"/>
  <c r="M110" i="2" s="1"/>
  <c r="N110" i="2"/>
  <c r="L111" i="2"/>
  <c r="M111" i="2" s="1"/>
  <c r="N111" i="2"/>
  <c r="L112" i="2"/>
  <c r="M112" i="2" s="1"/>
  <c r="N112" i="2"/>
  <c r="L113" i="2"/>
  <c r="M113" i="2" s="1"/>
  <c r="N113" i="2"/>
  <c r="L114" i="2"/>
  <c r="M114" i="2" s="1"/>
  <c r="N114" i="2"/>
  <c r="L115" i="2"/>
  <c r="M115" i="2" s="1"/>
  <c r="N115" i="2"/>
  <c r="L116" i="2"/>
  <c r="M116" i="2" s="1"/>
  <c r="N116" i="2"/>
  <c r="L117" i="2"/>
  <c r="M117" i="2" s="1"/>
  <c r="N117" i="2"/>
  <c r="L118" i="2"/>
  <c r="M118" i="2" s="1"/>
  <c r="N118" i="2"/>
  <c r="L119" i="2"/>
  <c r="M119" i="2" s="1"/>
  <c r="N119" i="2"/>
  <c r="L120" i="2"/>
  <c r="M120" i="2" s="1"/>
  <c r="N120" i="2"/>
  <c r="L121" i="2"/>
  <c r="M121" i="2" s="1"/>
  <c r="N121" i="2"/>
  <c r="L122" i="2"/>
  <c r="M122" i="2" s="1"/>
  <c r="N122" i="2"/>
  <c r="L123" i="2"/>
  <c r="M123" i="2" s="1"/>
  <c r="N123" i="2"/>
  <c r="L124" i="2"/>
  <c r="M124" i="2" s="1"/>
  <c r="N124" i="2"/>
  <c r="L125" i="2"/>
  <c r="M125" i="2" s="1"/>
  <c r="N125" i="2"/>
  <c r="L126" i="2"/>
  <c r="M126" i="2" s="1"/>
  <c r="N126" i="2"/>
  <c r="L127" i="2"/>
  <c r="M127" i="2" s="1"/>
  <c r="N127" i="2"/>
  <c r="L128" i="2"/>
  <c r="M128" i="2" s="1"/>
  <c r="N128" i="2"/>
  <c r="L129" i="2"/>
  <c r="M129" i="2" s="1"/>
  <c r="N129" i="2"/>
  <c r="L130" i="2"/>
  <c r="M130" i="2" s="1"/>
  <c r="N130" i="2"/>
  <c r="L131" i="2"/>
  <c r="M131" i="2" s="1"/>
  <c r="N131" i="2"/>
  <c r="L132" i="2"/>
  <c r="M132" i="2" s="1"/>
  <c r="N132" i="2"/>
  <c r="L133" i="2"/>
  <c r="M133" i="2" s="1"/>
  <c r="N133" i="2"/>
  <c r="L134" i="2"/>
  <c r="M134" i="2" s="1"/>
  <c r="N134" i="2"/>
  <c r="L135" i="2"/>
  <c r="M135" i="2" s="1"/>
  <c r="N135" i="2"/>
  <c r="L136" i="2"/>
  <c r="M136" i="2" s="1"/>
  <c r="N136" i="2"/>
  <c r="L137" i="2"/>
  <c r="M137" i="2" s="1"/>
  <c r="N137" i="2"/>
  <c r="L138" i="2"/>
  <c r="M138" i="2" s="1"/>
  <c r="N138" i="2"/>
  <c r="L139" i="2"/>
  <c r="M139" i="2" s="1"/>
  <c r="N139" i="2"/>
  <c r="L140" i="2"/>
  <c r="M140" i="2" s="1"/>
  <c r="N140" i="2"/>
  <c r="L141" i="2"/>
  <c r="M141" i="2" s="1"/>
  <c r="N141" i="2"/>
  <c r="L142" i="2"/>
  <c r="M142" i="2" s="1"/>
  <c r="N142" i="2"/>
  <c r="L143" i="2"/>
  <c r="M143" i="2" s="1"/>
  <c r="N143" i="2"/>
  <c r="L144" i="2"/>
  <c r="M144" i="2" s="1"/>
  <c r="N144" i="2"/>
  <c r="L145" i="2"/>
  <c r="M145" i="2" s="1"/>
  <c r="N145" i="2"/>
  <c r="L146" i="2"/>
  <c r="M146" i="2" s="1"/>
  <c r="N146" i="2"/>
  <c r="L147" i="2"/>
  <c r="M147" i="2" s="1"/>
  <c r="N147" i="2"/>
  <c r="L148" i="2"/>
  <c r="M148" i="2" s="1"/>
  <c r="N148" i="2"/>
  <c r="L149" i="2"/>
  <c r="M149" i="2" s="1"/>
  <c r="N149" i="2"/>
  <c r="L150" i="2"/>
  <c r="M150" i="2" s="1"/>
  <c r="N150" i="2"/>
  <c r="L151" i="2"/>
  <c r="M151" i="2" s="1"/>
  <c r="N151" i="2"/>
  <c r="L152" i="2"/>
  <c r="M152" i="2" s="1"/>
  <c r="N152" i="2"/>
  <c r="L153" i="2"/>
  <c r="M153" i="2" s="1"/>
  <c r="N153" i="2"/>
  <c r="L154" i="2"/>
  <c r="M154" i="2" s="1"/>
  <c r="N154" i="2"/>
  <c r="L155" i="2"/>
  <c r="M155" i="2" s="1"/>
  <c r="N155" i="2"/>
  <c r="L156" i="2"/>
  <c r="M156" i="2" s="1"/>
  <c r="N156" i="2"/>
  <c r="L157" i="2"/>
  <c r="M157" i="2" s="1"/>
  <c r="N157" i="2"/>
  <c r="L158" i="2"/>
  <c r="M158" i="2" s="1"/>
  <c r="N158" i="2"/>
  <c r="L159" i="2"/>
  <c r="M159" i="2" s="1"/>
  <c r="N159" i="2"/>
  <c r="L160" i="2"/>
  <c r="M160" i="2" s="1"/>
  <c r="N160" i="2"/>
  <c r="L161" i="2"/>
  <c r="M161" i="2" s="1"/>
  <c r="N161" i="2"/>
  <c r="L162" i="2"/>
  <c r="M162" i="2" s="1"/>
  <c r="N162" i="2"/>
  <c r="L163" i="2"/>
  <c r="M163" i="2" s="1"/>
  <c r="N163" i="2"/>
  <c r="L164" i="2"/>
  <c r="M164" i="2" s="1"/>
  <c r="N164" i="2"/>
  <c r="L165" i="2"/>
  <c r="M165" i="2" s="1"/>
  <c r="N165" i="2"/>
  <c r="L166" i="2"/>
  <c r="M166" i="2" s="1"/>
  <c r="N166" i="2"/>
  <c r="L167" i="2"/>
  <c r="M167" i="2" s="1"/>
  <c r="N167" i="2"/>
  <c r="L168" i="2"/>
  <c r="M168" i="2" s="1"/>
  <c r="N168" i="2"/>
  <c r="L169" i="2"/>
  <c r="M169" i="2" s="1"/>
  <c r="N169" i="2"/>
  <c r="L170" i="2"/>
  <c r="M170" i="2" s="1"/>
  <c r="N170" i="2"/>
  <c r="L171" i="2"/>
  <c r="M171" i="2" s="1"/>
  <c r="N171" i="2"/>
  <c r="L172" i="2"/>
  <c r="M172" i="2" s="1"/>
  <c r="N172" i="2"/>
  <c r="L173" i="2"/>
  <c r="M173" i="2" s="1"/>
  <c r="N173" i="2"/>
  <c r="L174" i="2"/>
  <c r="M174" i="2" s="1"/>
  <c r="N174" i="2"/>
  <c r="L175" i="2"/>
  <c r="M175" i="2" s="1"/>
  <c r="N175" i="2"/>
  <c r="L176" i="2"/>
  <c r="M176" i="2" s="1"/>
  <c r="N176" i="2"/>
  <c r="L177" i="2"/>
  <c r="M177" i="2" s="1"/>
  <c r="N177" i="2"/>
  <c r="L178" i="2"/>
  <c r="M178" i="2" s="1"/>
  <c r="N178" i="2"/>
  <c r="L179" i="2"/>
  <c r="M179" i="2" s="1"/>
  <c r="N179" i="2"/>
  <c r="L180" i="2"/>
  <c r="M180" i="2" s="1"/>
  <c r="N180" i="2"/>
  <c r="L181" i="2"/>
  <c r="M181" i="2" s="1"/>
  <c r="N181" i="2"/>
  <c r="L182" i="2"/>
  <c r="M182" i="2" s="1"/>
  <c r="N182" i="2"/>
  <c r="L183" i="2"/>
  <c r="M183" i="2" s="1"/>
  <c r="N183" i="2"/>
  <c r="L184" i="2"/>
  <c r="M184" i="2" s="1"/>
  <c r="N184" i="2"/>
  <c r="L185" i="2"/>
  <c r="M185" i="2" s="1"/>
  <c r="N185" i="2"/>
  <c r="L186" i="2"/>
  <c r="M186" i="2" s="1"/>
  <c r="N186" i="2"/>
  <c r="L187" i="2"/>
  <c r="M187" i="2" s="1"/>
  <c r="N187" i="2"/>
  <c r="L188" i="2"/>
  <c r="M188" i="2" s="1"/>
  <c r="N188" i="2"/>
  <c r="L189" i="2"/>
  <c r="M189" i="2" s="1"/>
  <c r="N189" i="2"/>
  <c r="L190" i="2"/>
  <c r="M190" i="2" s="1"/>
  <c r="N190" i="2"/>
  <c r="L191" i="2"/>
  <c r="M191" i="2" s="1"/>
  <c r="N191" i="2"/>
  <c r="L192" i="2"/>
  <c r="M192" i="2" s="1"/>
  <c r="N192" i="2"/>
  <c r="L193" i="2"/>
  <c r="M193" i="2" s="1"/>
  <c r="N193" i="2"/>
  <c r="L194" i="2"/>
  <c r="M194" i="2" s="1"/>
  <c r="N194" i="2"/>
  <c r="L195" i="2"/>
  <c r="M195" i="2" s="1"/>
  <c r="N195" i="2"/>
  <c r="L196" i="2"/>
  <c r="M196" i="2" s="1"/>
  <c r="N196" i="2"/>
  <c r="L197" i="2"/>
  <c r="M197" i="2" s="1"/>
  <c r="N197" i="2"/>
  <c r="L198" i="2"/>
  <c r="M198" i="2" s="1"/>
  <c r="N198" i="2"/>
  <c r="L199" i="2"/>
  <c r="M199" i="2" s="1"/>
  <c r="N199" i="2"/>
  <c r="L200" i="2"/>
  <c r="M200" i="2" s="1"/>
  <c r="N200" i="2"/>
  <c r="L201" i="2"/>
  <c r="M201" i="2" s="1"/>
  <c r="N201" i="2"/>
  <c r="L202" i="2"/>
  <c r="M202" i="2" s="1"/>
  <c r="N202" i="2"/>
  <c r="L203" i="2"/>
  <c r="M203" i="2" s="1"/>
  <c r="N203" i="2"/>
  <c r="L204" i="2"/>
  <c r="M204" i="2" s="1"/>
  <c r="N204" i="2"/>
  <c r="L205" i="2"/>
  <c r="M205" i="2" s="1"/>
  <c r="N205" i="2"/>
  <c r="L206" i="2"/>
  <c r="M206" i="2" s="1"/>
  <c r="N206" i="2"/>
  <c r="L207" i="2"/>
  <c r="M207" i="2" s="1"/>
  <c r="N207" i="2"/>
  <c r="L208" i="2"/>
  <c r="M208" i="2" s="1"/>
  <c r="N208" i="2"/>
  <c r="L209" i="2"/>
  <c r="M209" i="2" s="1"/>
  <c r="N209" i="2"/>
  <c r="L210" i="2"/>
  <c r="M210" i="2" s="1"/>
  <c r="N210" i="2"/>
  <c r="L211" i="2"/>
  <c r="M211" i="2" s="1"/>
  <c r="N211" i="2"/>
  <c r="L212" i="2"/>
  <c r="M212" i="2" s="1"/>
  <c r="N212" i="2"/>
  <c r="L213" i="2"/>
  <c r="M213" i="2" s="1"/>
  <c r="N213" i="2"/>
  <c r="L214" i="2"/>
  <c r="M214" i="2" s="1"/>
  <c r="N214" i="2"/>
  <c r="L215" i="2"/>
  <c r="M215" i="2" s="1"/>
  <c r="N215" i="2"/>
  <c r="L216" i="2"/>
  <c r="M216" i="2" s="1"/>
  <c r="N216" i="2"/>
  <c r="L217" i="2"/>
  <c r="M217" i="2" s="1"/>
  <c r="N217" i="2"/>
  <c r="L218" i="2"/>
  <c r="M218" i="2" s="1"/>
  <c r="N218" i="2"/>
  <c r="L219" i="2"/>
  <c r="M219" i="2" s="1"/>
  <c r="N219" i="2"/>
  <c r="L220" i="2"/>
  <c r="M220" i="2" s="1"/>
  <c r="N220" i="2"/>
  <c r="L221" i="2"/>
  <c r="M221" i="2" s="1"/>
  <c r="N221" i="2"/>
  <c r="L222" i="2"/>
  <c r="M222" i="2" s="1"/>
  <c r="N222" i="2"/>
  <c r="L223" i="2"/>
  <c r="M223" i="2" s="1"/>
  <c r="N223" i="2"/>
  <c r="L224" i="2"/>
  <c r="M224" i="2" s="1"/>
  <c r="N224" i="2"/>
  <c r="L225" i="2"/>
  <c r="M225" i="2" s="1"/>
  <c r="N225" i="2"/>
  <c r="L226" i="2"/>
  <c r="M226" i="2" s="1"/>
  <c r="N226" i="2"/>
  <c r="L227" i="2"/>
  <c r="M227" i="2" s="1"/>
  <c r="N227" i="2"/>
  <c r="L228" i="2"/>
  <c r="M228" i="2" s="1"/>
  <c r="N228" i="2"/>
  <c r="L229" i="2"/>
  <c r="M229" i="2" s="1"/>
  <c r="N229" i="2"/>
  <c r="L230" i="2"/>
  <c r="M230" i="2" s="1"/>
  <c r="N230" i="2"/>
  <c r="L231" i="2"/>
  <c r="M231" i="2" s="1"/>
  <c r="N231" i="2"/>
  <c r="L232" i="2"/>
  <c r="M232" i="2" s="1"/>
  <c r="N232" i="2"/>
  <c r="L233" i="2"/>
  <c r="M233" i="2" s="1"/>
  <c r="N233" i="2"/>
  <c r="L234" i="2"/>
  <c r="M234" i="2" s="1"/>
  <c r="N234" i="2"/>
  <c r="L235" i="2"/>
  <c r="M235" i="2" s="1"/>
  <c r="N235" i="2"/>
  <c r="L236" i="2"/>
  <c r="M236" i="2" s="1"/>
  <c r="N236" i="2"/>
  <c r="L237" i="2"/>
  <c r="M237" i="2" s="1"/>
  <c r="N237" i="2"/>
  <c r="L238" i="2"/>
  <c r="M238" i="2" s="1"/>
  <c r="N238" i="2"/>
  <c r="L239" i="2"/>
  <c r="M239" i="2" s="1"/>
  <c r="N239" i="2"/>
  <c r="L240" i="2"/>
  <c r="M240" i="2" s="1"/>
  <c r="N240" i="2"/>
  <c r="L241" i="2"/>
  <c r="M241" i="2" s="1"/>
  <c r="N241" i="2"/>
  <c r="L242" i="2"/>
  <c r="M242" i="2" s="1"/>
  <c r="N242" i="2"/>
  <c r="L243" i="2"/>
  <c r="M243" i="2" s="1"/>
  <c r="N243" i="2"/>
  <c r="L244" i="2"/>
  <c r="M244" i="2" s="1"/>
  <c r="N244" i="2"/>
  <c r="L245" i="2"/>
  <c r="M245" i="2" s="1"/>
  <c r="N245" i="2"/>
  <c r="L246" i="2"/>
  <c r="M246" i="2" s="1"/>
  <c r="N246" i="2"/>
  <c r="L247" i="2"/>
  <c r="M247" i="2" s="1"/>
  <c r="N247" i="2"/>
  <c r="L248" i="2"/>
  <c r="M248" i="2" s="1"/>
  <c r="N248" i="2"/>
  <c r="L249" i="2"/>
  <c r="M249" i="2" s="1"/>
  <c r="N249" i="2"/>
  <c r="L250" i="2"/>
  <c r="M250" i="2" s="1"/>
  <c r="N250" i="2"/>
  <c r="L251" i="2"/>
  <c r="M251" i="2" s="1"/>
  <c r="N251" i="2"/>
  <c r="L252" i="2"/>
  <c r="M252" i="2" s="1"/>
  <c r="N252" i="2"/>
  <c r="L253" i="2"/>
  <c r="M253" i="2" s="1"/>
  <c r="N253" i="2"/>
  <c r="L254" i="2"/>
  <c r="M254" i="2" s="1"/>
  <c r="N254" i="2"/>
  <c r="L255" i="2"/>
  <c r="M255" i="2" s="1"/>
  <c r="N255" i="2"/>
  <c r="L256" i="2"/>
  <c r="M256" i="2" s="1"/>
  <c r="N256" i="2"/>
  <c r="L257" i="2"/>
  <c r="M257" i="2" s="1"/>
  <c r="N257" i="2"/>
  <c r="L258" i="2"/>
  <c r="M258" i="2" s="1"/>
  <c r="N258" i="2"/>
  <c r="L259" i="2"/>
  <c r="M259" i="2" s="1"/>
  <c r="N259" i="2"/>
  <c r="L260" i="2"/>
  <c r="M260" i="2" s="1"/>
  <c r="N260" i="2"/>
  <c r="L261" i="2"/>
  <c r="M261" i="2" s="1"/>
  <c r="N261" i="2"/>
  <c r="L262" i="2"/>
  <c r="M262" i="2" s="1"/>
  <c r="N262" i="2"/>
  <c r="L263" i="2"/>
  <c r="M263" i="2" s="1"/>
  <c r="N263" i="2"/>
  <c r="L264" i="2"/>
  <c r="M264" i="2" s="1"/>
  <c r="N264" i="2"/>
  <c r="L265" i="2"/>
  <c r="M265" i="2" s="1"/>
  <c r="N265" i="2"/>
  <c r="L266" i="2"/>
  <c r="M266" i="2" s="1"/>
  <c r="N266" i="2"/>
  <c r="L267" i="2"/>
  <c r="M267" i="2" s="1"/>
  <c r="N267" i="2"/>
  <c r="L268" i="2"/>
  <c r="M268" i="2" s="1"/>
  <c r="N268" i="2"/>
  <c r="L269" i="2"/>
  <c r="M269" i="2" s="1"/>
  <c r="N269" i="2"/>
  <c r="L270" i="2"/>
  <c r="M270" i="2" s="1"/>
  <c r="N270" i="2"/>
  <c r="L271" i="2"/>
  <c r="M271" i="2" s="1"/>
  <c r="N271" i="2"/>
  <c r="L272" i="2"/>
  <c r="M272" i="2" s="1"/>
  <c r="N272" i="2"/>
  <c r="L273" i="2"/>
  <c r="M273" i="2" s="1"/>
  <c r="N273" i="2"/>
  <c r="L274" i="2"/>
  <c r="M274" i="2" s="1"/>
  <c r="N274" i="2"/>
  <c r="L275" i="2"/>
  <c r="M275" i="2" s="1"/>
  <c r="N275" i="2"/>
  <c r="L276" i="2"/>
  <c r="M276" i="2" s="1"/>
  <c r="N276" i="2"/>
  <c r="L277" i="2"/>
  <c r="M277" i="2" s="1"/>
  <c r="N277" i="2"/>
  <c r="L278" i="2"/>
  <c r="M278" i="2" s="1"/>
  <c r="N278" i="2"/>
  <c r="L279" i="2"/>
  <c r="M279" i="2" s="1"/>
  <c r="N279" i="2"/>
  <c r="L280" i="2"/>
  <c r="M280" i="2" s="1"/>
  <c r="N280" i="2"/>
  <c r="L281" i="2"/>
  <c r="M281" i="2" s="1"/>
  <c r="N281" i="2"/>
  <c r="L282" i="2"/>
  <c r="M282" i="2" s="1"/>
  <c r="N282" i="2"/>
  <c r="L283" i="2"/>
  <c r="M283" i="2" s="1"/>
  <c r="N283" i="2"/>
  <c r="L284" i="2"/>
  <c r="M284" i="2" s="1"/>
  <c r="N284" i="2"/>
  <c r="L285" i="2"/>
  <c r="M285" i="2" s="1"/>
  <c r="N285" i="2"/>
  <c r="L286" i="2"/>
  <c r="M286" i="2" s="1"/>
  <c r="N286" i="2"/>
  <c r="L287" i="2"/>
  <c r="M287" i="2" s="1"/>
  <c r="N287" i="2"/>
  <c r="L288" i="2"/>
  <c r="M288" i="2" s="1"/>
  <c r="N288" i="2"/>
  <c r="L289" i="2"/>
  <c r="M289" i="2" s="1"/>
  <c r="N289" i="2"/>
  <c r="L290" i="2"/>
  <c r="M290" i="2" s="1"/>
  <c r="N290" i="2"/>
  <c r="L291" i="2"/>
  <c r="M291" i="2" s="1"/>
  <c r="N291" i="2"/>
  <c r="L292" i="2"/>
  <c r="M292" i="2" s="1"/>
  <c r="N292" i="2"/>
  <c r="L293" i="2"/>
  <c r="M293" i="2" s="1"/>
  <c r="N293" i="2"/>
  <c r="L294" i="2"/>
  <c r="M294" i="2" s="1"/>
  <c r="N294" i="2"/>
  <c r="L295" i="2"/>
  <c r="M295" i="2" s="1"/>
  <c r="N295" i="2"/>
  <c r="L296" i="2"/>
  <c r="M296" i="2" s="1"/>
  <c r="N296" i="2"/>
  <c r="L297" i="2"/>
  <c r="M297" i="2" s="1"/>
  <c r="N297" i="2"/>
  <c r="L298" i="2"/>
  <c r="M298" i="2" s="1"/>
  <c r="N298" i="2"/>
  <c r="L299" i="2"/>
  <c r="M299" i="2" s="1"/>
  <c r="N299" i="2"/>
  <c r="L300" i="2"/>
  <c r="M300" i="2" s="1"/>
  <c r="N300" i="2"/>
  <c r="L301" i="2"/>
  <c r="M301" i="2" s="1"/>
  <c r="N301" i="2"/>
  <c r="L302" i="2"/>
  <c r="M302" i="2" s="1"/>
  <c r="N302" i="2"/>
  <c r="L303" i="2"/>
  <c r="M303" i="2" s="1"/>
  <c r="N303" i="2"/>
  <c r="L304" i="2"/>
  <c r="M304" i="2" s="1"/>
  <c r="N304" i="2"/>
  <c r="L305" i="2"/>
  <c r="M305" i="2" s="1"/>
  <c r="N305" i="2"/>
  <c r="L306" i="2"/>
  <c r="M306" i="2" s="1"/>
  <c r="N306" i="2"/>
  <c r="L307" i="2"/>
  <c r="M307" i="2" s="1"/>
  <c r="N307" i="2"/>
  <c r="L308" i="2"/>
  <c r="M308" i="2" s="1"/>
  <c r="N308" i="2"/>
  <c r="L309" i="2"/>
  <c r="M309" i="2" s="1"/>
  <c r="N309" i="2"/>
  <c r="L310" i="2"/>
  <c r="M310" i="2" s="1"/>
  <c r="N310" i="2"/>
  <c r="L311" i="2"/>
  <c r="M311" i="2" s="1"/>
  <c r="N311" i="2"/>
  <c r="L312" i="2"/>
  <c r="M312" i="2" s="1"/>
  <c r="N312" i="2"/>
  <c r="L313" i="2"/>
  <c r="M313" i="2" s="1"/>
  <c r="N313" i="2"/>
  <c r="L314" i="2"/>
  <c r="M314" i="2" s="1"/>
  <c r="N314" i="2"/>
  <c r="L315" i="2"/>
  <c r="M315" i="2" s="1"/>
  <c r="N315" i="2"/>
  <c r="L316" i="2"/>
  <c r="M316" i="2" s="1"/>
  <c r="N316" i="2"/>
  <c r="L317" i="2"/>
  <c r="M317" i="2" s="1"/>
  <c r="N317" i="2"/>
  <c r="L318" i="2"/>
  <c r="M318" i="2" s="1"/>
  <c r="N318" i="2"/>
  <c r="L319" i="2"/>
  <c r="M319" i="2" s="1"/>
  <c r="N319" i="2"/>
  <c r="L320" i="2"/>
  <c r="M320" i="2" s="1"/>
  <c r="N320" i="2"/>
  <c r="L321" i="2"/>
  <c r="M321" i="2" s="1"/>
  <c r="N321" i="2"/>
  <c r="L322" i="2"/>
  <c r="M322" i="2" s="1"/>
  <c r="N322" i="2"/>
  <c r="L323" i="2"/>
  <c r="M323" i="2" s="1"/>
  <c r="N323" i="2"/>
  <c r="L324" i="2"/>
  <c r="M324" i="2" s="1"/>
  <c r="N324" i="2"/>
  <c r="L325" i="2"/>
  <c r="M325" i="2" s="1"/>
  <c r="N325" i="2"/>
  <c r="L326" i="2"/>
  <c r="M326" i="2" s="1"/>
  <c r="N326" i="2"/>
  <c r="L327" i="2"/>
  <c r="M327" i="2" s="1"/>
  <c r="N327" i="2"/>
  <c r="L328" i="2"/>
  <c r="M328" i="2" s="1"/>
  <c r="N328" i="2"/>
  <c r="L329" i="2"/>
  <c r="M329" i="2" s="1"/>
  <c r="N329" i="2"/>
  <c r="L330" i="2"/>
  <c r="M330" i="2" s="1"/>
  <c r="N330" i="2"/>
  <c r="L331" i="2"/>
  <c r="M331" i="2" s="1"/>
  <c r="N331" i="2"/>
  <c r="L332" i="2"/>
  <c r="M332" i="2" s="1"/>
  <c r="N332" i="2"/>
  <c r="L333" i="2"/>
  <c r="M333" i="2" s="1"/>
  <c r="N333" i="2"/>
  <c r="L334" i="2"/>
  <c r="M334" i="2" s="1"/>
  <c r="N334" i="2"/>
  <c r="L335" i="2"/>
  <c r="M335" i="2" s="1"/>
  <c r="N335" i="2"/>
  <c r="L336" i="2"/>
  <c r="M336" i="2" s="1"/>
  <c r="N336" i="2"/>
  <c r="L337" i="2"/>
  <c r="M337" i="2" s="1"/>
  <c r="N337" i="2"/>
  <c r="L338" i="2"/>
  <c r="M338" i="2" s="1"/>
  <c r="N338" i="2"/>
  <c r="L339" i="2"/>
  <c r="M339" i="2" s="1"/>
  <c r="N339" i="2"/>
  <c r="L340" i="2"/>
  <c r="M340" i="2" s="1"/>
  <c r="N340" i="2"/>
  <c r="L341" i="2"/>
  <c r="M341" i="2" s="1"/>
  <c r="N341" i="2"/>
  <c r="L342" i="2"/>
  <c r="M342" i="2" s="1"/>
  <c r="N342" i="2"/>
  <c r="L343" i="2"/>
  <c r="M343" i="2" s="1"/>
  <c r="N343" i="2"/>
  <c r="L344" i="2"/>
  <c r="M344" i="2" s="1"/>
  <c r="N344" i="2"/>
  <c r="L345" i="2"/>
  <c r="M345" i="2" s="1"/>
  <c r="N345" i="2"/>
  <c r="L346" i="2"/>
  <c r="M346" i="2" s="1"/>
  <c r="N346" i="2"/>
  <c r="L347" i="2"/>
  <c r="M347" i="2" s="1"/>
  <c r="N347" i="2"/>
  <c r="L348" i="2"/>
  <c r="M348" i="2" s="1"/>
  <c r="N348" i="2"/>
  <c r="L349" i="2"/>
  <c r="M349" i="2" s="1"/>
  <c r="N349" i="2"/>
  <c r="L350" i="2"/>
  <c r="M350" i="2" s="1"/>
  <c r="N350" i="2"/>
  <c r="L351" i="2"/>
  <c r="M351" i="2" s="1"/>
  <c r="N351" i="2"/>
  <c r="L352" i="2"/>
  <c r="M352" i="2" s="1"/>
  <c r="N352" i="2"/>
  <c r="L353" i="2"/>
  <c r="M353" i="2" s="1"/>
  <c r="N353" i="2"/>
  <c r="L354" i="2"/>
  <c r="M354" i="2" s="1"/>
  <c r="N354" i="2"/>
  <c r="L355" i="2"/>
  <c r="M355" i="2" s="1"/>
  <c r="N355" i="2"/>
  <c r="L356" i="2"/>
  <c r="M356" i="2" s="1"/>
  <c r="N356" i="2"/>
  <c r="L357" i="2"/>
  <c r="M357" i="2" s="1"/>
  <c r="N357" i="2"/>
  <c r="L358" i="2"/>
  <c r="M358" i="2" s="1"/>
  <c r="N358" i="2"/>
  <c r="L359" i="2"/>
  <c r="M359" i="2" s="1"/>
  <c r="N359" i="2"/>
  <c r="L360" i="2"/>
  <c r="M360" i="2" s="1"/>
  <c r="N360" i="2"/>
  <c r="L361" i="2"/>
  <c r="M361" i="2" s="1"/>
  <c r="N361" i="2"/>
  <c r="L362" i="2"/>
  <c r="M362" i="2" s="1"/>
  <c r="N362" i="2"/>
  <c r="L363" i="2"/>
  <c r="M363" i="2" s="1"/>
  <c r="N363" i="2"/>
  <c r="L364" i="2"/>
  <c r="M364" i="2" s="1"/>
  <c r="N364" i="2"/>
  <c r="L365" i="2"/>
  <c r="M365" i="2" s="1"/>
  <c r="N365" i="2"/>
  <c r="L366" i="2"/>
  <c r="M366" i="2" s="1"/>
  <c r="N366" i="2"/>
  <c r="L367" i="2"/>
  <c r="M367" i="2" s="1"/>
  <c r="N367" i="2"/>
  <c r="L368" i="2"/>
  <c r="M368" i="2" s="1"/>
  <c r="N368" i="2"/>
  <c r="L369" i="2"/>
  <c r="M369" i="2" s="1"/>
  <c r="N369" i="2"/>
  <c r="L370" i="2"/>
  <c r="M370" i="2" s="1"/>
  <c r="N370" i="2"/>
  <c r="L371" i="2"/>
  <c r="M371" i="2" s="1"/>
  <c r="N371" i="2"/>
  <c r="L372" i="2"/>
  <c r="M372" i="2" s="1"/>
  <c r="N372" i="2"/>
  <c r="L373" i="2"/>
  <c r="M373" i="2" s="1"/>
  <c r="N373" i="2"/>
  <c r="L374" i="2"/>
  <c r="M374" i="2" s="1"/>
  <c r="N374" i="2"/>
  <c r="L375" i="2"/>
  <c r="M375" i="2" s="1"/>
  <c r="N375" i="2"/>
  <c r="L376" i="2"/>
  <c r="M376" i="2" s="1"/>
  <c r="N376" i="2"/>
  <c r="L377" i="2"/>
  <c r="M377" i="2" s="1"/>
  <c r="N377" i="2"/>
  <c r="L378" i="2"/>
  <c r="M378" i="2" s="1"/>
  <c r="N378" i="2"/>
  <c r="L379" i="2"/>
  <c r="M379" i="2" s="1"/>
  <c r="N379" i="2"/>
  <c r="L380" i="2"/>
  <c r="M380" i="2" s="1"/>
  <c r="N380" i="2"/>
  <c r="L381" i="2"/>
  <c r="M381" i="2" s="1"/>
  <c r="N381" i="2"/>
  <c r="L382" i="2"/>
  <c r="M382" i="2" s="1"/>
  <c r="N382" i="2"/>
  <c r="L383" i="2"/>
  <c r="M383" i="2" s="1"/>
  <c r="N383" i="2"/>
  <c r="L384" i="2"/>
  <c r="M384" i="2" s="1"/>
  <c r="N384" i="2"/>
  <c r="L385" i="2"/>
  <c r="M385" i="2" s="1"/>
  <c r="N385" i="2"/>
  <c r="L386" i="2"/>
  <c r="M386" i="2" s="1"/>
  <c r="N386" i="2"/>
  <c r="L387" i="2"/>
  <c r="M387" i="2" s="1"/>
  <c r="N387" i="2"/>
  <c r="L388" i="2"/>
  <c r="M388" i="2" s="1"/>
  <c r="N388" i="2"/>
  <c r="L389" i="2"/>
  <c r="M389" i="2" s="1"/>
  <c r="N389" i="2"/>
  <c r="L390" i="2"/>
  <c r="M390" i="2" s="1"/>
  <c r="N390" i="2"/>
  <c r="L391" i="2"/>
  <c r="M391" i="2" s="1"/>
  <c r="N391" i="2"/>
  <c r="L392" i="2"/>
  <c r="M392" i="2" s="1"/>
  <c r="N392" i="2"/>
  <c r="L393" i="2"/>
  <c r="M393" i="2" s="1"/>
  <c r="N393" i="2"/>
  <c r="L394" i="2"/>
  <c r="M394" i="2" s="1"/>
  <c r="N394" i="2"/>
  <c r="L395" i="2"/>
  <c r="M395" i="2" s="1"/>
  <c r="N395" i="2"/>
  <c r="L396" i="2"/>
  <c r="M396" i="2" s="1"/>
  <c r="N396" i="2"/>
  <c r="L397" i="2"/>
  <c r="M397" i="2" s="1"/>
  <c r="N397" i="2"/>
  <c r="L398" i="2"/>
  <c r="M398" i="2" s="1"/>
  <c r="N398" i="2"/>
  <c r="L399" i="2"/>
  <c r="M399" i="2" s="1"/>
  <c r="N399" i="2"/>
  <c r="L400" i="2"/>
  <c r="M400" i="2" s="1"/>
  <c r="N400" i="2"/>
  <c r="L401" i="2"/>
  <c r="M401" i="2" s="1"/>
  <c r="N401" i="2"/>
  <c r="L402" i="2"/>
  <c r="M402" i="2" s="1"/>
  <c r="N402" i="2"/>
  <c r="L403" i="2"/>
  <c r="M403" i="2" s="1"/>
  <c r="N403" i="2"/>
  <c r="L404" i="2"/>
  <c r="M404" i="2" s="1"/>
  <c r="N404" i="2"/>
  <c r="L405" i="2"/>
  <c r="M405" i="2" s="1"/>
  <c r="N405" i="2"/>
  <c r="L406" i="2"/>
  <c r="M406" i="2" s="1"/>
  <c r="N406" i="2"/>
  <c r="L407" i="2"/>
  <c r="M407" i="2" s="1"/>
  <c r="N407" i="2"/>
  <c r="L408" i="2"/>
  <c r="M408" i="2" s="1"/>
  <c r="N408" i="2"/>
  <c r="L409" i="2"/>
  <c r="M409" i="2" s="1"/>
  <c r="N409" i="2"/>
  <c r="L410" i="2"/>
  <c r="M410" i="2" s="1"/>
  <c r="N410" i="2"/>
  <c r="L411" i="2"/>
  <c r="M411" i="2" s="1"/>
  <c r="N411" i="2"/>
  <c r="L412" i="2"/>
  <c r="M412" i="2" s="1"/>
  <c r="N412" i="2"/>
  <c r="L413" i="2"/>
  <c r="M413" i="2" s="1"/>
  <c r="N413" i="2"/>
  <c r="L414" i="2"/>
  <c r="M414" i="2" s="1"/>
  <c r="N414" i="2"/>
  <c r="L415" i="2"/>
  <c r="M415" i="2" s="1"/>
  <c r="N415" i="2"/>
  <c r="L416" i="2"/>
  <c r="M416" i="2" s="1"/>
  <c r="N416" i="2"/>
  <c r="L417" i="2"/>
  <c r="M417" i="2" s="1"/>
  <c r="N417" i="2"/>
  <c r="L418" i="2"/>
  <c r="M418" i="2" s="1"/>
  <c r="N418" i="2"/>
  <c r="L419" i="2"/>
  <c r="M419" i="2" s="1"/>
  <c r="N419" i="2"/>
  <c r="L420" i="2"/>
  <c r="M420" i="2" s="1"/>
  <c r="N420" i="2"/>
  <c r="L421" i="2"/>
  <c r="M421" i="2" s="1"/>
  <c r="N421" i="2"/>
  <c r="L422" i="2"/>
  <c r="M422" i="2" s="1"/>
  <c r="N422" i="2"/>
  <c r="L423" i="2"/>
  <c r="M423" i="2" s="1"/>
  <c r="N423" i="2"/>
  <c r="L424" i="2"/>
  <c r="M424" i="2" s="1"/>
  <c r="N424" i="2"/>
  <c r="L425" i="2"/>
  <c r="M425" i="2" s="1"/>
  <c r="N425" i="2"/>
  <c r="L426" i="2"/>
  <c r="M426" i="2" s="1"/>
  <c r="N426" i="2"/>
  <c r="L427" i="2"/>
  <c r="M427" i="2" s="1"/>
  <c r="N427" i="2"/>
  <c r="L428" i="2"/>
  <c r="M428" i="2" s="1"/>
  <c r="N428" i="2"/>
  <c r="L429" i="2"/>
  <c r="M429" i="2" s="1"/>
  <c r="N429" i="2"/>
  <c r="L430" i="2"/>
  <c r="M430" i="2" s="1"/>
  <c r="N430" i="2"/>
  <c r="L431" i="2"/>
  <c r="M431" i="2" s="1"/>
  <c r="N431" i="2"/>
  <c r="L432" i="2"/>
  <c r="M432" i="2" s="1"/>
  <c r="N432" i="2"/>
  <c r="L433" i="2"/>
  <c r="M433" i="2" s="1"/>
  <c r="N433" i="2"/>
  <c r="L434" i="2"/>
  <c r="M434" i="2" s="1"/>
  <c r="N434" i="2"/>
  <c r="L435" i="2"/>
  <c r="M435" i="2" s="1"/>
  <c r="N435" i="2"/>
  <c r="L436" i="2"/>
  <c r="M436" i="2" s="1"/>
  <c r="N436" i="2"/>
  <c r="L437" i="2"/>
  <c r="M437" i="2" s="1"/>
  <c r="N437" i="2"/>
  <c r="L438" i="2"/>
  <c r="M438" i="2" s="1"/>
  <c r="N438" i="2"/>
  <c r="L439" i="2"/>
  <c r="M439" i="2" s="1"/>
  <c r="N439" i="2"/>
  <c r="L440" i="2"/>
  <c r="M440" i="2" s="1"/>
  <c r="N440" i="2"/>
  <c r="L441" i="2"/>
  <c r="M441" i="2" s="1"/>
  <c r="N441" i="2"/>
  <c r="L442" i="2"/>
  <c r="M442" i="2" s="1"/>
  <c r="N442" i="2"/>
  <c r="L443" i="2"/>
  <c r="M443" i="2" s="1"/>
  <c r="N443" i="2"/>
  <c r="L444" i="2"/>
  <c r="M444" i="2" s="1"/>
  <c r="N444" i="2"/>
  <c r="L445" i="2"/>
  <c r="M445" i="2" s="1"/>
  <c r="N445" i="2"/>
  <c r="L446" i="2"/>
  <c r="M446" i="2" s="1"/>
  <c r="N446" i="2"/>
  <c r="L447" i="2"/>
  <c r="M447" i="2" s="1"/>
  <c r="N447" i="2"/>
  <c r="L448" i="2"/>
  <c r="M448" i="2" s="1"/>
  <c r="N448" i="2"/>
  <c r="L449" i="2"/>
  <c r="M449" i="2" s="1"/>
  <c r="N449" i="2"/>
  <c r="L450" i="2"/>
  <c r="M450" i="2" s="1"/>
  <c r="N450" i="2"/>
  <c r="L451" i="2"/>
  <c r="M451" i="2" s="1"/>
  <c r="N451" i="2"/>
  <c r="L452" i="2"/>
  <c r="M452" i="2" s="1"/>
  <c r="N452" i="2"/>
  <c r="L453" i="2"/>
  <c r="M453" i="2" s="1"/>
  <c r="N453" i="2"/>
  <c r="L454" i="2"/>
  <c r="M454" i="2" s="1"/>
  <c r="N454" i="2"/>
  <c r="L455" i="2"/>
  <c r="M455" i="2" s="1"/>
  <c r="N455" i="2"/>
  <c r="L456" i="2"/>
  <c r="M456" i="2" s="1"/>
  <c r="N456" i="2"/>
  <c r="L457" i="2"/>
  <c r="M457" i="2" s="1"/>
  <c r="N457" i="2"/>
  <c r="L458" i="2"/>
  <c r="M458" i="2" s="1"/>
  <c r="N458" i="2"/>
  <c r="L459" i="2"/>
  <c r="M459" i="2" s="1"/>
  <c r="N459" i="2"/>
  <c r="L460" i="2"/>
  <c r="M460" i="2" s="1"/>
  <c r="N460" i="2"/>
  <c r="L461" i="2"/>
  <c r="M461" i="2" s="1"/>
  <c r="N461" i="2"/>
  <c r="L462" i="2"/>
  <c r="M462" i="2" s="1"/>
  <c r="N462" i="2"/>
  <c r="L463" i="2"/>
  <c r="M463" i="2" s="1"/>
  <c r="N463" i="2"/>
  <c r="L464" i="2"/>
  <c r="M464" i="2" s="1"/>
  <c r="N464" i="2"/>
  <c r="L465" i="2"/>
  <c r="M465" i="2" s="1"/>
  <c r="N465" i="2"/>
  <c r="L466" i="2"/>
  <c r="M466" i="2" s="1"/>
  <c r="N466" i="2"/>
  <c r="L467" i="2"/>
  <c r="M467" i="2" s="1"/>
  <c r="N467" i="2"/>
  <c r="L468" i="2"/>
  <c r="M468" i="2" s="1"/>
  <c r="N468" i="2"/>
  <c r="L469" i="2"/>
  <c r="M469" i="2" s="1"/>
  <c r="N469" i="2"/>
  <c r="L470" i="2"/>
  <c r="M470" i="2" s="1"/>
  <c r="N470" i="2"/>
  <c r="L471" i="2"/>
  <c r="M471" i="2" s="1"/>
  <c r="N471" i="2"/>
  <c r="L472" i="2"/>
  <c r="M472" i="2" s="1"/>
  <c r="N472" i="2"/>
  <c r="L473" i="2"/>
  <c r="M473" i="2" s="1"/>
  <c r="N473" i="2"/>
  <c r="L474" i="2"/>
  <c r="M474" i="2" s="1"/>
  <c r="N474" i="2"/>
  <c r="L475" i="2"/>
  <c r="M475" i="2" s="1"/>
  <c r="N475" i="2"/>
  <c r="L476" i="2"/>
  <c r="M476" i="2" s="1"/>
  <c r="N476" i="2"/>
  <c r="L477" i="2"/>
  <c r="M477" i="2" s="1"/>
  <c r="N477" i="2"/>
  <c r="L478" i="2"/>
  <c r="M478" i="2" s="1"/>
  <c r="N478" i="2"/>
  <c r="L479" i="2"/>
  <c r="M479" i="2" s="1"/>
  <c r="N479" i="2"/>
  <c r="L480" i="2"/>
  <c r="M480" i="2" s="1"/>
  <c r="N480" i="2"/>
  <c r="L481" i="2"/>
  <c r="M481" i="2" s="1"/>
  <c r="N481" i="2"/>
  <c r="L482" i="2"/>
  <c r="M482" i="2" s="1"/>
  <c r="N482" i="2"/>
  <c r="L483" i="2"/>
  <c r="M483" i="2" s="1"/>
  <c r="N483" i="2"/>
  <c r="L484" i="2"/>
  <c r="M484" i="2" s="1"/>
  <c r="N484" i="2"/>
  <c r="L485" i="2"/>
  <c r="M485" i="2" s="1"/>
  <c r="N485" i="2"/>
  <c r="L486" i="2"/>
  <c r="M486" i="2" s="1"/>
  <c r="N486" i="2"/>
  <c r="L487" i="2"/>
  <c r="M487" i="2" s="1"/>
  <c r="N487" i="2"/>
  <c r="L488" i="2"/>
  <c r="M488" i="2" s="1"/>
  <c r="N488" i="2"/>
  <c r="L489" i="2"/>
  <c r="M489" i="2" s="1"/>
  <c r="N489" i="2"/>
  <c r="L490" i="2"/>
  <c r="M490" i="2" s="1"/>
  <c r="N490" i="2"/>
  <c r="L491" i="2"/>
  <c r="M491" i="2" s="1"/>
  <c r="N491" i="2"/>
  <c r="L492" i="2"/>
  <c r="M492" i="2" s="1"/>
  <c r="N492" i="2"/>
  <c r="L493" i="2"/>
  <c r="M493" i="2" s="1"/>
  <c r="N493" i="2"/>
  <c r="L494" i="2"/>
  <c r="M494" i="2" s="1"/>
  <c r="N494" i="2"/>
  <c r="L495" i="2"/>
  <c r="M495" i="2" s="1"/>
  <c r="N495" i="2"/>
  <c r="L496" i="2"/>
  <c r="M496" i="2" s="1"/>
  <c r="N496" i="2"/>
  <c r="L497" i="2"/>
  <c r="M497" i="2" s="1"/>
  <c r="N497" i="2"/>
  <c r="L498" i="2"/>
  <c r="M498" i="2" s="1"/>
  <c r="N498" i="2"/>
  <c r="L499" i="2"/>
  <c r="M499" i="2" s="1"/>
  <c r="N499" i="2"/>
  <c r="L500" i="2"/>
  <c r="M500" i="2" s="1"/>
  <c r="N500" i="2"/>
  <c r="L501" i="2"/>
  <c r="M501" i="2" s="1"/>
  <c r="N501" i="2"/>
  <c r="L502" i="2"/>
  <c r="M502" i="2" s="1"/>
  <c r="N502" i="2"/>
  <c r="L503" i="2"/>
  <c r="M503" i="2" s="1"/>
  <c r="N503" i="2"/>
  <c r="L504" i="2"/>
  <c r="M504" i="2" s="1"/>
  <c r="N504" i="2"/>
  <c r="L505" i="2"/>
  <c r="M505" i="2" s="1"/>
  <c r="N505" i="2"/>
  <c r="L506" i="2"/>
  <c r="M506" i="2" s="1"/>
  <c r="N506" i="2"/>
  <c r="L507" i="2"/>
  <c r="M507" i="2" s="1"/>
  <c r="N507" i="2"/>
  <c r="L508" i="2"/>
  <c r="M508" i="2" s="1"/>
  <c r="N508" i="2"/>
  <c r="L509" i="2"/>
  <c r="M509" i="2" s="1"/>
  <c r="N509" i="2"/>
  <c r="L510" i="2"/>
  <c r="M510" i="2" s="1"/>
  <c r="N510" i="2"/>
  <c r="L511" i="2"/>
  <c r="M511" i="2" s="1"/>
  <c r="N511" i="2"/>
  <c r="L512" i="2"/>
  <c r="M512" i="2" s="1"/>
  <c r="N512" i="2"/>
  <c r="L513" i="2"/>
  <c r="M513" i="2" s="1"/>
  <c r="N513" i="2"/>
  <c r="L514" i="2"/>
  <c r="M514" i="2" s="1"/>
  <c r="N514" i="2"/>
  <c r="L515" i="2"/>
  <c r="M515" i="2" s="1"/>
  <c r="N515" i="2"/>
  <c r="L516" i="2"/>
  <c r="M516" i="2" s="1"/>
  <c r="N516" i="2"/>
  <c r="L517" i="2"/>
  <c r="M517" i="2" s="1"/>
  <c r="N517" i="2"/>
  <c r="L518" i="2"/>
  <c r="M518" i="2" s="1"/>
  <c r="N518" i="2"/>
  <c r="L519" i="2"/>
  <c r="M519" i="2" s="1"/>
  <c r="N519" i="2"/>
  <c r="L520" i="2"/>
  <c r="M520" i="2" s="1"/>
  <c r="N520" i="2"/>
  <c r="L521" i="2"/>
  <c r="M521" i="2" s="1"/>
  <c r="N521" i="2"/>
  <c r="L522" i="2"/>
  <c r="M522" i="2" s="1"/>
  <c r="N522" i="2"/>
  <c r="L523" i="2"/>
  <c r="M523" i="2" s="1"/>
  <c r="N523" i="2"/>
  <c r="L524" i="2"/>
  <c r="M524" i="2" s="1"/>
  <c r="N524" i="2"/>
  <c r="L525" i="2"/>
  <c r="M525" i="2" s="1"/>
  <c r="N525" i="2"/>
  <c r="L526" i="2"/>
  <c r="M526" i="2" s="1"/>
  <c r="N526" i="2"/>
  <c r="L527" i="2"/>
  <c r="M527" i="2" s="1"/>
  <c r="N527" i="2"/>
  <c r="L528" i="2"/>
  <c r="M528" i="2" s="1"/>
  <c r="N528" i="2"/>
  <c r="L529" i="2"/>
  <c r="M529" i="2" s="1"/>
  <c r="N529" i="2"/>
  <c r="L530" i="2"/>
  <c r="M530" i="2" s="1"/>
  <c r="N530" i="2"/>
  <c r="L531" i="2"/>
  <c r="M531" i="2" s="1"/>
  <c r="N531" i="2"/>
  <c r="L532" i="2"/>
  <c r="M532" i="2" s="1"/>
  <c r="N532" i="2"/>
  <c r="L533" i="2"/>
  <c r="M533" i="2" s="1"/>
  <c r="N533" i="2"/>
  <c r="L534" i="2"/>
  <c r="M534" i="2" s="1"/>
  <c r="N534" i="2"/>
  <c r="L535" i="2"/>
  <c r="M535" i="2" s="1"/>
  <c r="N535" i="2"/>
  <c r="L536" i="2"/>
  <c r="M536" i="2" s="1"/>
  <c r="N536" i="2"/>
  <c r="L537" i="2"/>
  <c r="M537" i="2" s="1"/>
  <c r="N537" i="2"/>
  <c r="L538" i="2"/>
  <c r="M538" i="2" s="1"/>
  <c r="N538" i="2"/>
  <c r="L539" i="2"/>
  <c r="M539" i="2" s="1"/>
  <c r="N539" i="2"/>
  <c r="L540" i="2"/>
  <c r="M540" i="2" s="1"/>
  <c r="N540" i="2"/>
  <c r="L541" i="2"/>
  <c r="M541" i="2" s="1"/>
  <c r="N541" i="2"/>
  <c r="L542" i="2"/>
  <c r="M542" i="2" s="1"/>
  <c r="N542" i="2"/>
  <c r="L543" i="2"/>
  <c r="M543" i="2" s="1"/>
  <c r="N543" i="2"/>
  <c r="L544" i="2"/>
  <c r="M544" i="2" s="1"/>
  <c r="N544" i="2"/>
  <c r="L545" i="2"/>
  <c r="M545" i="2" s="1"/>
  <c r="N545" i="2"/>
  <c r="L546" i="2"/>
  <c r="M546" i="2" s="1"/>
  <c r="N546" i="2"/>
  <c r="L547" i="2"/>
  <c r="M547" i="2" s="1"/>
  <c r="N547" i="2"/>
  <c r="L548" i="2"/>
  <c r="M548" i="2" s="1"/>
  <c r="N548" i="2"/>
  <c r="L549" i="2"/>
  <c r="M549" i="2" s="1"/>
  <c r="N549" i="2"/>
  <c r="L550" i="2"/>
  <c r="M550" i="2" s="1"/>
  <c r="N550" i="2"/>
  <c r="L551" i="2"/>
  <c r="M551" i="2" s="1"/>
  <c r="N551" i="2"/>
  <c r="L552" i="2"/>
  <c r="M552" i="2" s="1"/>
  <c r="N552" i="2"/>
  <c r="L553" i="2"/>
  <c r="M553" i="2" s="1"/>
  <c r="N553" i="2"/>
  <c r="L554" i="2"/>
  <c r="M554" i="2" s="1"/>
  <c r="N554" i="2"/>
  <c r="L555" i="2"/>
  <c r="M555" i="2" s="1"/>
  <c r="N555" i="2"/>
  <c r="L556" i="2"/>
  <c r="M556" i="2" s="1"/>
  <c r="N556" i="2"/>
  <c r="L557" i="2"/>
  <c r="M557" i="2" s="1"/>
  <c r="N557" i="2"/>
  <c r="L558" i="2"/>
  <c r="M558" i="2" s="1"/>
  <c r="N558" i="2"/>
  <c r="L559" i="2"/>
  <c r="M559" i="2" s="1"/>
  <c r="N559" i="2"/>
  <c r="L560" i="2"/>
  <c r="M560" i="2" s="1"/>
  <c r="N560" i="2"/>
  <c r="L561" i="2"/>
  <c r="M561" i="2" s="1"/>
  <c r="N561" i="2"/>
  <c r="L562" i="2"/>
  <c r="M562" i="2" s="1"/>
  <c r="N562" i="2"/>
  <c r="L563" i="2"/>
  <c r="M563" i="2" s="1"/>
  <c r="N563" i="2"/>
  <c r="L564" i="2"/>
  <c r="M564" i="2" s="1"/>
  <c r="N564" i="2"/>
  <c r="L565" i="2"/>
  <c r="M565" i="2" s="1"/>
  <c r="N565" i="2"/>
  <c r="L566" i="2"/>
  <c r="M566" i="2" s="1"/>
  <c r="N566" i="2"/>
  <c r="L567" i="2"/>
  <c r="M567" i="2" s="1"/>
  <c r="N567" i="2"/>
  <c r="L568" i="2"/>
  <c r="M568" i="2" s="1"/>
  <c r="N568" i="2"/>
  <c r="L569" i="2"/>
  <c r="M569" i="2" s="1"/>
  <c r="N569" i="2"/>
  <c r="L570" i="2"/>
  <c r="M570" i="2" s="1"/>
  <c r="N570" i="2"/>
  <c r="L571" i="2"/>
  <c r="M571" i="2" s="1"/>
  <c r="N571" i="2"/>
  <c r="L572" i="2"/>
  <c r="M572" i="2" s="1"/>
  <c r="N572" i="2"/>
  <c r="L573" i="2"/>
  <c r="M573" i="2" s="1"/>
  <c r="N573" i="2"/>
  <c r="L574" i="2"/>
  <c r="M574" i="2" s="1"/>
  <c r="N574" i="2"/>
  <c r="L575" i="2"/>
  <c r="M575" i="2" s="1"/>
  <c r="N575" i="2"/>
  <c r="L576" i="2"/>
  <c r="M576" i="2" s="1"/>
  <c r="N576" i="2"/>
  <c r="L577" i="2"/>
  <c r="M577" i="2" s="1"/>
  <c r="N577" i="2"/>
  <c r="L578" i="2"/>
  <c r="M578" i="2" s="1"/>
  <c r="N578" i="2"/>
  <c r="L579" i="2"/>
  <c r="M579" i="2" s="1"/>
  <c r="N579" i="2"/>
  <c r="L580" i="2"/>
  <c r="M580" i="2" s="1"/>
  <c r="N580" i="2"/>
  <c r="L581" i="2"/>
  <c r="M581" i="2" s="1"/>
  <c r="N581" i="2"/>
  <c r="L582" i="2"/>
  <c r="M582" i="2" s="1"/>
  <c r="N582" i="2"/>
  <c r="L583" i="2"/>
  <c r="M583" i="2" s="1"/>
  <c r="N583" i="2"/>
  <c r="L584" i="2"/>
  <c r="M584" i="2" s="1"/>
  <c r="N584" i="2"/>
  <c r="L585" i="2"/>
  <c r="M585" i="2" s="1"/>
  <c r="N585" i="2"/>
  <c r="L586" i="2"/>
  <c r="M586" i="2" s="1"/>
  <c r="N586" i="2"/>
  <c r="L587" i="2"/>
  <c r="M587" i="2" s="1"/>
  <c r="N587" i="2"/>
  <c r="L588" i="2"/>
  <c r="M588" i="2" s="1"/>
  <c r="N588" i="2"/>
  <c r="L589" i="2"/>
  <c r="M589" i="2" s="1"/>
  <c r="N589" i="2"/>
  <c r="L590" i="2"/>
  <c r="M590" i="2" s="1"/>
  <c r="N590" i="2"/>
  <c r="L591" i="2"/>
  <c r="M591" i="2" s="1"/>
  <c r="N591" i="2"/>
  <c r="L592" i="2"/>
  <c r="M592" i="2" s="1"/>
  <c r="N592" i="2"/>
  <c r="L593" i="2"/>
  <c r="M593" i="2" s="1"/>
  <c r="N593" i="2"/>
  <c r="L594" i="2"/>
  <c r="M594" i="2" s="1"/>
  <c r="N594" i="2"/>
  <c r="L595" i="2"/>
  <c r="M595" i="2" s="1"/>
  <c r="N595" i="2"/>
  <c r="L596" i="2"/>
  <c r="M596" i="2" s="1"/>
  <c r="N596" i="2"/>
  <c r="L597" i="2"/>
  <c r="M597" i="2" s="1"/>
  <c r="N597" i="2"/>
  <c r="L598" i="2"/>
  <c r="M598" i="2" s="1"/>
  <c r="N598" i="2"/>
  <c r="L599" i="2"/>
  <c r="M599" i="2" s="1"/>
  <c r="N599" i="2"/>
  <c r="L600" i="2"/>
  <c r="M600" i="2" s="1"/>
  <c r="N600" i="2"/>
  <c r="L601" i="2"/>
  <c r="M601" i="2" s="1"/>
  <c r="N601" i="2"/>
  <c r="L602" i="2"/>
  <c r="M602" i="2" s="1"/>
  <c r="N602" i="2"/>
  <c r="L603" i="2"/>
  <c r="M603" i="2" s="1"/>
  <c r="N603" i="2"/>
  <c r="L604" i="2"/>
  <c r="M604" i="2" s="1"/>
  <c r="N604" i="2"/>
  <c r="L605" i="2"/>
  <c r="M605" i="2" s="1"/>
  <c r="N605" i="2"/>
  <c r="L606" i="2"/>
  <c r="M606" i="2" s="1"/>
  <c r="N606" i="2"/>
  <c r="L607" i="2"/>
  <c r="M607" i="2" s="1"/>
  <c r="N607" i="2"/>
  <c r="L608" i="2"/>
  <c r="M608" i="2" s="1"/>
  <c r="N608" i="2"/>
  <c r="L609" i="2"/>
  <c r="M609" i="2" s="1"/>
  <c r="N609" i="2"/>
  <c r="L610" i="2"/>
  <c r="M610" i="2" s="1"/>
  <c r="N610" i="2"/>
  <c r="L611" i="2"/>
  <c r="M611" i="2" s="1"/>
  <c r="N611" i="2"/>
  <c r="L612" i="2"/>
  <c r="M612" i="2" s="1"/>
  <c r="N612" i="2"/>
  <c r="L613" i="2"/>
  <c r="M613" i="2" s="1"/>
  <c r="N613" i="2"/>
  <c r="L614" i="2"/>
  <c r="M614" i="2" s="1"/>
  <c r="N614" i="2"/>
  <c r="L615" i="2"/>
  <c r="M615" i="2" s="1"/>
  <c r="N615" i="2"/>
  <c r="L616" i="2"/>
  <c r="M616" i="2" s="1"/>
  <c r="N616" i="2"/>
  <c r="L617" i="2"/>
  <c r="M617" i="2" s="1"/>
  <c r="N617" i="2"/>
  <c r="L618" i="2"/>
  <c r="M618" i="2" s="1"/>
  <c r="N618" i="2"/>
  <c r="L619" i="2"/>
  <c r="M619" i="2" s="1"/>
  <c r="N619" i="2"/>
  <c r="L620" i="2"/>
  <c r="M620" i="2" s="1"/>
  <c r="N620" i="2"/>
  <c r="L621" i="2"/>
  <c r="M621" i="2" s="1"/>
  <c r="N621" i="2"/>
  <c r="L622" i="2"/>
  <c r="M622" i="2" s="1"/>
  <c r="N622" i="2"/>
  <c r="L623" i="2"/>
  <c r="M623" i="2" s="1"/>
  <c r="N623" i="2"/>
  <c r="L624" i="2"/>
  <c r="M624" i="2" s="1"/>
  <c r="N624" i="2"/>
  <c r="L625" i="2"/>
  <c r="M625" i="2" s="1"/>
  <c r="N625" i="2"/>
  <c r="L626" i="2"/>
  <c r="M626" i="2" s="1"/>
  <c r="N626" i="2"/>
  <c r="L627" i="2"/>
  <c r="M627" i="2" s="1"/>
  <c r="N627" i="2"/>
  <c r="L628" i="2"/>
  <c r="M628" i="2" s="1"/>
  <c r="N628" i="2"/>
  <c r="L629" i="2"/>
  <c r="M629" i="2" s="1"/>
  <c r="N629" i="2"/>
  <c r="L630" i="2"/>
  <c r="M630" i="2" s="1"/>
  <c r="N630" i="2"/>
  <c r="L631" i="2"/>
  <c r="M631" i="2" s="1"/>
  <c r="N631" i="2"/>
  <c r="L632" i="2"/>
  <c r="M632" i="2" s="1"/>
  <c r="N632" i="2"/>
  <c r="L633" i="2"/>
  <c r="M633" i="2" s="1"/>
  <c r="N633" i="2"/>
  <c r="L634" i="2"/>
  <c r="M634" i="2" s="1"/>
  <c r="N634" i="2"/>
  <c r="L635" i="2"/>
  <c r="M635" i="2" s="1"/>
  <c r="N635" i="2"/>
  <c r="L636" i="2"/>
  <c r="M636" i="2" s="1"/>
  <c r="N636" i="2"/>
  <c r="L637" i="2"/>
  <c r="M637" i="2" s="1"/>
  <c r="N637" i="2"/>
  <c r="L638" i="2"/>
  <c r="M638" i="2" s="1"/>
  <c r="N638" i="2"/>
  <c r="L639" i="2"/>
  <c r="M639" i="2" s="1"/>
  <c r="N639" i="2"/>
  <c r="L640" i="2"/>
  <c r="M640" i="2" s="1"/>
  <c r="N640" i="2"/>
  <c r="L641" i="2"/>
  <c r="M641" i="2" s="1"/>
  <c r="N641" i="2"/>
  <c r="L642" i="2"/>
  <c r="M642" i="2" s="1"/>
  <c r="N642" i="2"/>
  <c r="L643" i="2"/>
  <c r="M643" i="2" s="1"/>
  <c r="N643" i="2"/>
  <c r="L644" i="2"/>
  <c r="M644" i="2" s="1"/>
  <c r="N644" i="2"/>
  <c r="L645" i="2"/>
  <c r="M645" i="2" s="1"/>
  <c r="N645" i="2"/>
  <c r="L646" i="2"/>
  <c r="M646" i="2" s="1"/>
  <c r="N646" i="2"/>
  <c r="L647" i="2"/>
  <c r="M647" i="2" s="1"/>
  <c r="N647" i="2"/>
  <c r="L648" i="2"/>
  <c r="M648" i="2" s="1"/>
  <c r="N648" i="2"/>
  <c r="L649" i="2"/>
  <c r="M649" i="2" s="1"/>
  <c r="N649" i="2"/>
  <c r="L650" i="2"/>
  <c r="M650" i="2" s="1"/>
  <c r="N650" i="2"/>
  <c r="L651" i="2"/>
  <c r="M651" i="2" s="1"/>
  <c r="N651" i="2"/>
  <c r="L652" i="2"/>
  <c r="M652" i="2" s="1"/>
  <c r="N652" i="2"/>
  <c r="L653" i="2"/>
  <c r="M653" i="2" s="1"/>
  <c r="N653" i="2"/>
  <c r="L654" i="2"/>
  <c r="M654" i="2" s="1"/>
  <c r="N654" i="2"/>
  <c r="L655" i="2"/>
  <c r="M655" i="2" s="1"/>
  <c r="N655" i="2"/>
  <c r="L656" i="2"/>
  <c r="M656" i="2" s="1"/>
  <c r="N656" i="2"/>
  <c r="L657" i="2"/>
  <c r="M657" i="2" s="1"/>
  <c r="N657" i="2"/>
  <c r="L658" i="2"/>
  <c r="M658" i="2" s="1"/>
  <c r="N658" i="2"/>
  <c r="L659" i="2"/>
  <c r="M659" i="2" s="1"/>
  <c r="N659" i="2"/>
  <c r="L660" i="2"/>
  <c r="M660" i="2" s="1"/>
  <c r="N660" i="2"/>
  <c r="L661" i="2"/>
  <c r="M661" i="2" s="1"/>
  <c r="N661" i="2"/>
  <c r="L662" i="2"/>
  <c r="M662" i="2" s="1"/>
  <c r="N662" i="2"/>
  <c r="L663" i="2"/>
  <c r="M663" i="2" s="1"/>
  <c r="N663" i="2"/>
  <c r="L664" i="2"/>
  <c r="M664" i="2" s="1"/>
  <c r="N664" i="2"/>
  <c r="L665" i="2"/>
  <c r="M665" i="2" s="1"/>
  <c r="N665" i="2"/>
  <c r="L666" i="2"/>
  <c r="M666" i="2" s="1"/>
  <c r="N666" i="2"/>
  <c r="L667" i="2"/>
  <c r="M667" i="2" s="1"/>
  <c r="N667" i="2"/>
  <c r="M2" i="2" l="1"/>
  <c r="S8" i="2"/>
  <c r="S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</author>
  </authors>
  <commentList>
    <comment ref="L2" authorId="0" shapeId="0" xr:uid="{8F24F4BE-F4D0-4B28-BAAE-211619A1F432}">
      <text>
        <r>
          <rPr>
            <b/>
            <sz val="9"/>
            <color indexed="81"/>
            <rFont val="Tahoma"/>
            <charset val="1"/>
          </rPr>
          <t>fai:</t>
        </r>
        <r>
          <rPr>
            <sz val="9"/>
            <color indexed="81"/>
            <rFont val="Tahoma"/>
            <charset val="1"/>
          </rPr>
          <t xml:space="preserve">
This proves that there are no duplicate iD's which could negatively affect my results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</author>
  </authors>
  <commentList>
    <comment ref="I1" authorId="0" shapeId="0" xr:uid="{290DE2FE-FC5D-4E9D-B847-C64C5AF25AC4}">
      <text>
        <r>
          <rPr>
            <b/>
            <sz val="9"/>
            <color indexed="81"/>
            <rFont val="Tahoma"/>
            <charset val="1"/>
          </rPr>
          <t>fai:</t>
        </r>
        <r>
          <rPr>
            <sz val="9"/>
            <color indexed="81"/>
            <rFont val="Tahoma"/>
            <charset val="1"/>
          </rPr>
          <t xml:space="preserve">
Replaced Customer with Non_subscriber</t>
        </r>
      </text>
    </comment>
    <comment ref="J1" authorId="0" shapeId="0" xr:uid="{B61BE44F-43A1-4291-8069-70204AF35246}">
      <text>
        <r>
          <rPr>
            <b/>
            <sz val="9"/>
            <color indexed="81"/>
            <rFont val="Tahoma"/>
            <family val="2"/>
          </rPr>
          <t>fai:</t>
        </r>
        <r>
          <rPr>
            <sz val="9"/>
            <color indexed="81"/>
            <rFont val="Tahoma"/>
            <family val="2"/>
          </rPr>
          <t xml:space="preserve">
Blanks were filled using the mode.</t>
        </r>
      </text>
    </comment>
    <comment ref="K1" authorId="0" shapeId="0" xr:uid="{9F1840E2-03AD-4741-BD9B-29558E16B15A}">
      <text>
        <r>
          <rPr>
            <b/>
            <sz val="9"/>
            <color indexed="81"/>
            <rFont val="Tahoma"/>
            <family val="2"/>
          </rPr>
          <t xml:space="preserve">fai:
Blanks were filled using the median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81667-1B9E-4F33-9654-148C688F519F}" keepAlive="1" name="Query - Wofai Eyong - Bikeshare_data - Sheet1" description="Connection to the 'Wofai Eyong - Bikeshare_data - Sheet1' query in the workbook." type="5" refreshedVersion="7" background="1" saveData="1">
    <dbPr connection="Provider=Microsoft.Mashup.OleDb.1;Data Source=$Workbook$;Location=&quot;Wofai Eyong - Bikeshare_data - Sheet1&quot;;Extended Properties=&quot;&quot;" command="SELECT * FROM [Wofai Eyong - Bikeshare_data - Sheet1]"/>
  </connection>
</connections>
</file>

<file path=xl/sharedStrings.xml><?xml version="1.0" encoding="utf-8"?>
<sst xmlns="http://schemas.openxmlformats.org/spreadsheetml/2006/main" count="5521" uniqueCount="1181">
  <si>
    <t>ID</t>
  </si>
  <si>
    <t>Trip Duration</t>
  </si>
  <si>
    <t>Start Station</t>
  </si>
  <si>
    <t>End Station</t>
  </si>
  <si>
    <t>User Type</t>
  </si>
  <si>
    <t>Gender</t>
  </si>
  <si>
    <t>Birth Year</t>
  </si>
  <si>
    <t>Suffolk St &amp; Stanton St</t>
  </si>
  <si>
    <t>W Broadway &amp; Spring St</t>
  </si>
  <si>
    <t>Subscriber</t>
  </si>
  <si>
    <t>Male</t>
  </si>
  <si>
    <t>Lexington Ave &amp; E 63 St</t>
  </si>
  <si>
    <t>1 Ave &amp; E 78 St</t>
  </si>
  <si>
    <t>1 Pl &amp; Clinton St</t>
  </si>
  <si>
    <t>Henry St &amp; Degraw St</t>
  </si>
  <si>
    <t>Barrow St &amp; Hudson St</t>
  </si>
  <si>
    <t>W 20 St &amp; 8 Ave</t>
  </si>
  <si>
    <t>Female</t>
  </si>
  <si>
    <t>1 Ave &amp; E 44 St</t>
  </si>
  <si>
    <t>E 53 St &amp; 3 Ave</t>
  </si>
  <si>
    <t>State St &amp; Smith St</t>
  </si>
  <si>
    <t>Bond St &amp; Fulton St</t>
  </si>
  <si>
    <t>Front St &amp; Gold St</t>
  </si>
  <si>
    <t>Lafayette Ave &amp; Fort Greene Pl</t>
  </si>
  <si>
    <t>E 89 St &amp; York Ave</t>
  </si>
  <si>
    <t>Broadway &amp; Battery Pl</t>
  </si>
  <si>
    <t>Central Park S &amp; 6 Ave</t>
  </si>
  <si>
    <t>E 3 St &amp; 1 Ave</t>
  </si>
  <si>
    <t>E 25 St &amp; 2 Ave</t>
  </si>
  <si>
    <t>Bank St &amp; Washington St</t>
  </si>
  <si>
    <t>Little West St &amp; 1 Pl</t>
  </si>
  <si>
    <t>Front St &amp; Maiden Ln</t>
  </si>
  <si>
    <t>Liberty St &amp; Broadway</t>
  </si>
  <si>
    <t>E 10 St &amp; 5 Ave</t>
  </si>
  <si>
    <t>Columbus Ave &amp; W 72 St</t>
  </si>
  <si>
    <t>1 Ave &amp; E 68 St</t>
  </si>
  <si>
    <t>E 47 St &amp; Park Ave</t>
  </si>
  <si>
    <t>N 11 St &amp; Wythe Ave</t>
  </si>
  <si>
    <t>Bushwick Ave &amp; Powers St</t>
  </si>
  <si>
    <t>E 17 St &amp; Broadway</t>
  </si>
  <si>
    <t>W 17 St &amp; 8 Ave</t>
  </si>
  <si>
    <t>Johnson St &amp; Gold St</t>
  </si>
  <si>
    <t>E 2 St &amp; Avenue C</t>
  </si>
  <si>
    <t>E 11 St &amp; 2 Ave</t>
  </si>
  <si>
    <t>Central Park West &amp; W 76 St</t>
  </si>
  <si>
    <t>E 72 St &amp; York Ave</t>
  </si>
  <si>
    <t>W 22 St &amp; 8 Ave</t>
  </si>
  <si>
    <t>W 45 St &amp; 6 Ave</t>
  </si>
  <si>
    <t>E 71 St &amp; 1 Ave</t>
  </si>
  <si>
    <t>University Pl &amp; E 14 St</t>
  </si>
  <si>
    <t>Washington Pl &amp; Broadway</t>
  </si>
  <si>
    <t>Dean St &amp; Hoyt St</t>
  </si>
  <si>
    <t>Plaza St West &amp; Flatbush Ave</t>
  </si>
  <si>
    <t>Allen St &amp; Stanton St</t>
  </si>
  <si>
    <t>Mott St &amp; Prince St</t>
  </si>
  <si>
    <t>NYCBS Depot - SSP</t>
  </si>
  <si>
    <t>Columbia St &amp; Degraw St</t>
  </si>
  <si>
    <t>W 26 St &amp; 8 Ave</t>
  </si>
  <si>
    <t>W 38 St &amp; 8 Ave</t>
  </si>
  <si>
    <t>Great Jones St</t>
  </si>
  <si>
    <t>W 43 St &amp; 10 Ave</t>
  </si>
  <si>
    <t>9 Ave &amp; W 45 St</t>
  </si>
  <si>
    <t>Grand St &amp; Elizabeth St</t>
  </si>
  <si>
    <t>Grand St &amp; Greene St</t>
  </si>
  <si>
    <t>W 20 St &amp; 11 Ave</t>
  </si>
  <si>
    <t>St Marks Pl &amp; 2 Ave</t>
  </si>
  <si>
    <t>Old Fulton St</t>
  </si>
  <si>
    <t>Broadway &amp; E 14 St</t>
  </si>
  <si>
    <t>Allen St &amp; Hester St</t>
  </si>
  <si>
    <t>Rivington St &amp; Chrystie St</t>
  </si>
  <si>
    <t>E 55 St &amp; 3 Ave</t>
  </si>
  <si>
    <t>Milton St &amp; Franklin St</t>
  </si>
  <si>
    <t>8 Ave &amp; W 52 St</t>
  </si>
  <si>
    <t>W 54 St &amp; 9 Ave</t>
  </si>
  <si>
    <t>Broadway &amp; W 29 St</t>
  </si>
  <si>
    <t>Cathedral Pkwy &amp; Broadway</t>
  </si>
  <si>
    <t>Bayard St &amp; Baxter St</t>
  </si>
  <si>
    <t>Driggs Ave &amp; N Henry St</t>
  </si>
  <si>
    <t>N 8 St &amp; Driggs Ave</t>
  </si>
  <si>
    <t>Perry St &amp; Bleecker St</t>
  </si>
  <si>
    <t>8 Ave &amp; W 31 St</t>
  </si>
  <si>
    <t>Broadway &amp; E 22 St</t>
  </si>
  <si>
    <t>Pershing Square South</t>
  </si>
  <si>
    <t>Carmine St &amp; 6 Ave</t>
  </si>
  <si>
    <t>W 13 St &amp; 7 Ave</t>
  </si>
  <si>
    <t>Fulton St &amp; Clermont Ave</t>
  </si>
  <si>
    <t>Hanson Pl &amp; Ashland Pl</t>
  </si>
  <si>
    <t>Greenwich St &amp; W Houston St</t>
  </si>
  <si>
    <t>Broadway &amp; W 56 St</t>
  </si>
  <si>
    <t>8 Ave &amp; W 16 St</t>
  </si>
  <si>
    <t>W 13 St &amp; Hudson St</t>
  </si>
  <si>
    <t>W 84 St &amp; Columbus Ave</t>
  </si>
  <si>
    <t>W 104 St &amp; Amsterdam Ave</t>
  </si>
  <si>
    <t>E 53 St &amp; Madison Ave</t>
  </si>
  <si>
    <t>E 58 St &amp; 1 Ave</t>
  </si>
  <si>
    <t>W 43 St &amp; 6 Ave</t>
  </si>
  <si>
    <t>Broadway &amp; W 36 St</t>
  </si>
  <si>
    <t>E 41 St &amp; Madison Ave</t>
  </si>
  <si>
    <t>Cleveland Pl &amp; Spring St</t>
  </si>
  <si>
    <t>S 5 Pl &amp; S 4 St</t>
  </si>
  <si>
    <t>E 45 St &amp; 3 Ave</t>
  </si>
  <si>
    <t>W 34 St &amp; 11 Ave</t>
  </si>
  <si>
    <t>Columbus Ave &amp; W 103 St</t>
  </si>
  <si>
    <t>W 106 St &amp; Central Park West</t>
  </si>
  <si>
    <t>E 39 St &amp; 3 Ave</t>
  </si>
  <si>
    <t>Central Park North &amp; Adam Clayton Powell Blvd</t>
  </si>
  <si>
    <t>Vesey Pl &amp; River Terrace</t>
  </si>
  <si>
    <t>Mercer St &amp; Spring St</t>
  </si>
  <si>
    <t>E 39 St &amp; 2 Ave</t>
  </si>
  <si>
    <t>E 20 St &amp; FDR Drive</t>
  </si>
  <si>
    <t>Washington St &amp; Gansevoort St</t>
  </si>
  <si>
    <t>West St &amp; Chambers St</t>
  </si>
  <si>
    <t>E 85 St &amp; 3 Ave</t>
  </si>
  <si>
    <t>Spruce St &amp; Nassau St</t>
  </si>
  <si>
    <t>Avenue D &amp; E 12 St</t>
  </si>
  <si>
    <t>E 15 St &amp; 3 Ave</t>
  </si>
  <si>
    <t>9 Ave &amp; W 28 St</t>
  </si>
  <si>
    <t>W 78 St &amp; Broadway</t>
  </si>
  <si>
    <t>W 63 St &amp; Broadway</t>
  </si>
  <si>
    <t>Pier 40 - Hudson River Park</t>
  </si>
  <si>
    <t>W 84 St &amp; Broadway</t>
  </si>
  <si>
    <t>Avenue D &amp; E 3 St</t>
  </si>
  <si>
    <t>E 88 St &amp; 1 Ave</t>
  </si>
  <si>
    <t>Allen St &amp; Rivington St</t>
  </si>
  <si>
    <t>Stanton St &amp; Chrystie St</t>
  </si>
  <si>
    <t>E 59 St &amp; Madison Ave</t>
  </si>
  <si>
    <t>W 14 St &amp; The High Line</t>
  </si>
  <si>
    <t>MacDougal St &amp; Prince St</t>
  </si>
  <si>
    <t>E 14 St &amp; Avenue B</t>
  </si>
  <si>
    <t>Front St &amp; Washington St</t>
  </si>
  <si>
    <t>Clark St &amp; Henry St</t>
  </si>
  <si>
    <t>Broadway &amp; W 51 St</t>
  </si>
  <si>
    <t>Duane St &amp; Greenwich St</t>
  </si>
  <si>
    <t>W 16 St &amp; The High Line</t>
  </si>
  <si>
    <t>Leonard St &amp; Maujer St</t>
  </si>
  <si>
    <t>Myrtle Ave &amp; Lewis Ave</t>
  </si>
  <si>
    <t>Centre St &amp; Chambers St</t>
  </si>
  <si>
    <t>1 Ave &amp; E 16 St</t>
  </si>
  <si>
    <t>E 16 St &amp; 5 Ave</t>
  </si>
  <si>
    <t>Reade St &amp; Broadway</t>
  </si>
  <si>
    <t>E 10 St &amp; Avenue A</t>
  </si>
  <si>
    <t>Greenwich Ave &amp; 8 Ave</t>
  </si>
  <si>
    <t>Barclay St &amp; Church St</t>
  </si>
  <si>
    <t>South End Ave &amp; Liberty St</t>
  </si>
  <si>
    <t>E 33 St &amp; 2 Ave</t>
  </si>
  <si>
    <t>Cherry St</t>
  </si>
  <si>
    <t>Broadway &amp; Roebling St</t>
  </si>
  <si>
    <t>Adelphi St &amp; Myrtle Ave</t>
  </si>
  <si>
    <t>DeKalb Ave &amp; S Portland Ave</t>
  </si>
  <si>
    <t>Bergen St &amp; Smith St</t>
  </si>
  <si>
    <t>Bedford Ave &amp; Nassau Ave</t>
  </si>
  <si>
    <t>11 Ave &amp; W 41 St</t>
  </si>
  <si>
    <t>8 Ave &amp; W 33 St</t>
  </si>
  <si>
    <t>University Pl &amp; E 8 St</t>
  </si>
  <si>
    <t>Broadway &amp; W 58 St</t>
  </si>
  <si>
    <t>Broadway &amp; W 53 St</t>
  </si>
  <si>
    <t>Forsyth St &amp; Broome St</t>
  </si>
  <si>
    <t>Lafayette St &amp; E 8 St</t>
  </si>
  <si>
    <t>W 45 St &amp; 8 Ave</t>
  </si>
  <si>
    <t>W 44 St &amp; 5 Ave</t>
  </si>
  <si>
    <t>Bond St &amp; Bergen St</t>
  </si>
  <si>
    <t>Dean St &amp; 4 Ave</t>
  </si>
  <si>
    <t>E 51 St &amp; 1 Ave</t>
  </si>
  <si>
    <t>W 92 St &amp; Broadway</t>
  </si>
  <si>
    <t>W 76 St &amp; Columbus Ave</t>
  </si>
  <si>
    <t>5 Ave &amp; E 88 St</t>
  </si>
  <si>
    <t>E 24 St &amp; Park Ave S</t>
  </si>
  <si>
    <t>W 52 St &amp; 6 Ave</t>
  </si>
  <si>
    <t>Central Park West &amp; W 102 St</t>
  </si>
  <si>
    <t>E 48 St &amp; 5 Ave</t>
  </si>
  <si>
    <t>W 42 St &amp; Dyer Ave</t>
  </si>
  <si>
    <t>Clinton St &amp; Joralemon St</t>
  </si>
  <si>
    <t>E 47 St &amp; 2 Ave</t>
  </si>
  <si>
    <t>Cooper Square &amp; E 7 St</t>
  </si>
  <si>
    <t>Broadway &amp; W 24 St</t>
  </si>
  <si>
    <t>W 52 St &amp; 5 Ave</t>
  </si>
  <si>
    <t>9 Ave &amp; W 22 St</t>
  </si>
  <si>
    <t>Clinton St &amp; Grand St</t>
  </si>
  <si>
    <t>E 31 St &amp; 3 Ave</t>
  </si>
  <si>
    <t>2 Ave &amp; E 96 St</t>
  </si>
  <si>
    <t>Bus Slip &amp; State St</t>
  </si>
  <si>
    <t>E 6 St &amp; Avenue B</t>
  </si>
  <si>
    <t>W 22 St &amp; 10 Ave</t>
  </si>
  <si>
    <t>11 Ave &amp; W 27 St</t>
  </si>
  <si>
    <t>E 23 St &amp; 1 Ave</t>
  </si>
  <si>
    <t>Kent Ave &amp; N 7 St</t>
  </si>
  <si>
    <t>N 6 St &amp; Bedford Ave</t>
  </si>
  <si>
    <t>W 4 St &amp; 7 Ave S</t>
  </si>
  <si>
    <t>Sands St &amp; Navy St</t>
  </si>
  <si>
    <t>York St &amp; Jay St</t>
  </si>
  <si>
    <t>Rivington St &amp; Ridge St</t>
  </si>
  <si>
    <t>Montrose Ave &amp; Bushwick Ave</t>
  </si>
  <si>
    <t>E 91 St &amp; Park Ave</t>
  </si>
  <si>
    <t>E 88 St &amp; Park Ave</t>
  </si>
  <si>
    <t>6 Ave &amp; Canal St</t>
  </si>
  <si>
    <t>2 Ave &amp; E 31 St</t>
  </si>
  <si>
    <t>W 56 St &amp; 10 Ave</t>
  </si>
  <si>
    <t>Broadway &amp; W 49 St</t>
  </si>
  <si>
    <t>Henry St &amp; Grand St</t>
  </si>
  <si>
    <t>Maiden Ln &amp; Pearl St</t>
  </si>
  <si>
    <t>South St &amp; Gouverneur Ln</t>
  </si>
  <si>
    <t>Richards St &amp; Delavan St</t>
  </si>
  <si>
    <t>Christopher St &amp; Greenwich St</t>
  </si>
  <si>
    <t>Amsterdam Ave &amp; W 79 St</t>
  </si>
  <si>
    <t>W 53 St &amp; 10 Ave</t>
  </si>
  <si>
    <t>E 32 St &amp; Park Ave</t>
  </si>
  <si>
    <t>Central Park West &amp; W 72 St</t>
  </si>
  <si>
    <t>W 49 St &amp; 8 Ave</t>
  </si>
  <si>
    <t>Columbia St &amp; Rivington St</t>
  </si>
  <si>
    <t>Division St &amp; Bowery</t>
  </si>
  <si>
    <t>Centre St &amp; Worth St</t>
  </si>
  <si>
    <t>Clinton St &amp; Tillary St</t>
  </si>
  <si>
    <t>Carroll St &amp; Smith St</t>
  </si>
  <si>
    <t>Fulton St &amp; Broadway</t>
  </si>
  <si>
    <t>W 46 St &amp; 11 Ave</t>
  </si>
  <si>
    <t>E 66 St &amp; Madison Ave</t>
  </si>
  <si>
    <t>5 Ave &amp; E 103 St</t>
  </si>
  <si>
    <t>Cadman Plaza E &amp; Red Cross Pl</t>
  </si>
  <si>
    <t>W 13 St &amp; 5 Ave</t>
  </si>
  <si>
    <t>Sullivan St &amp; Washington Sq</t>
  </si>
  <si>
    <t>Berkeley Pl &amp; 7 Ave</t>
  </si>
  <si>
    <t>MacDougal St &amp; Washington Sq</t>
  </si>
  <si>
    <t>FDR Drive &amp; E 35 St</t>
  </si>
  <si>
    <t>31 St &amp; Thomson Ave</t>
  </si>
  <si>
    <t>W 42 St &amp; 8 Ave</t>
  </si>
  <si>
    <t>Canal St &amp; Rutgers St</t>
  </si>
  <si>
    <t>Howard St &amp; Centre St</t>
  </si>
  <si>
    <t>E 65 St &amp; 2 Ave</t>
  </si>
  <si>
    <t>Murray St &amp; West St</t>
  </si>
  <si>
    <t>President St &amp; Henry St</t>
  </si>
  <si>
    <t>Schermerhorn St &amp; Court St</t>
  </si>
  <si>
    <t>Norfolk St &amp; Broome St</t>
  </si>
  <si>
    <t>Clinton Ave &amp; Flushing Ave</t>
  </si>
  <si>
    <t>Grand Army Plaza &amp; Central Park S</t>
  </si>
  <si>
    <t>Columbus Ave &amp; W 95 St</t>
  </si>
  <si>
    <t>Washington Pl &amp; 6 Ave</t>
  </si>
  <si>
    <t>E 102 St &amp; 1 Ave</t>
  </si>
  <si>
    <t>E 7 St &amp; Avenue A</t>
  </si>
  <si>
    <t>E 4 St &amp; 2 Ave</t>
  </si>
  <si>
    <t>W 55 St &amp; 6 Ave</t>
  </si>
  <si>
    <t>Franklin St &amp; Dupont St</t>
  </si>
  <si>
    <t>12 Ave &amp; W 40 St</t>
  </si>
  <si>
    <t>W 24 St &amp; 7 Ave</t>
  </si>
  <si>
    <t>Metropolitan Ave &amp; Bedford Ave</t>
  </si>
  <si>
    <t>Central Park West &amp; W 85 St</t>
  </si>
  <si>
    <t>West Thames St</t>
  </si>
  <si>
    <t>W 41 St &amp; 8 Ave</t>
  </si>
  <si>
    <t>6 Ave &amp; W 33 St</t>
  </si>
  <si>
    <t>1 Ave &amp; E 62 St</t>
  </si>
  <si>
    <t>E 47 St &amp; 1 Ave</t>
  </si>
  <si>
    <t>W 88 St &amp; West End Ave</t>
  </si>
  <si>
    <t>Bank St &amp; Hudson St</t>
  </si>
  <si>
    <t>Pershing Square North</t>
  </si>
  <si>
    <t>W 31 St &amp; 7 Ave</t>
  </si>
  <si>
    <t>E 60 St &amp; York Ave</t>
  </si>
  <si>
    <t>Cliff St &amp; Fulton St</t>
  </si>
  <si>
    <t>3 Ave &amp; E 62 St</t>
  </si>
  <si>
    <t>E 20 St &amp; 2 Ave</t>
  </si>
  <si>
    <t>E 30 St &amp; Park Ave S</t>
  </si>
  <si>
    <t>W 70 St &amp; Amsterdam Ave</t>
  </si>
  <si>
    <t>1 Ave &amp; E 94 St</t>
  </si>
  <si>
    <t>Madison Ave &amp; E 99 St</t>
  </si>
  <si>
    <t>Berkeley Pl &amp; 6 Ave</t>
  </si>
  <si>
    <t>W 52 St &amp; 9 Ave</t>
  </si>
  <si>
    <t>Broadway &amp; W 55 St</t>
  </si>
  <si>
    <t>W 37 St &amp; 10 Ave</t>
  </si>
  <si>
    <t>Driggs Ave &amp; Lorimer St</t>
  </si>
  <si>
    <t>E 55 St &amp; 2 Ave</t>
  </si>
  <si>
    <t>5 Ave &amp; E 93 St</t>
  </si>
  <si>
    <t>E 58 St &amp; Madison Ave</t>
  </si>
  <si>
    <t>W 87 St  &amp; Amsterdam Ave</t>
  </si>
  <si>
    <t>11 Ave &amp; W 59 St</t>
  </si>
  <si>
    <t>W 18 St &amp; 6 Ave</t>
  </si>
  <si>
    <t>W 39 St &amp; 9 Ave</t>
  </si>
  <si>
    <t>Kane St &amp; Clinton St</t>
  </si>
  <si>
    <t>W 15 St &amp; 7 Ave</t>
  </si>
  <si>
    <t>Fulton St &amp; Rockwell Pl</t>
  </si>
  <si>
    <t>Clermont Ave &amp; Lafayette Ave</t>
  </si>
  <si>
    <t>E 12 St &amp; 3 Ave</t>
  </si>
  <si>
    <t>S 4 St &amp; Rodney St</t>
  </si>
  <si>
    <t>W 67 St &amp; Broadway</t>
  </si>
  <si>
    <t>Pike St &amp; E Broadway</t>
  </si>
  <si>
    <t>Greenwich St &amp; Hubert St</t>
  </si>
  <si>
    <t>Union Ave &amp; Wallabout St</t>
  </si>
  <si>
    <t>Division Ave &amp; Hooper St</t>
  </si>
  <si>
    <t>Broadway &amp; W 60 St</t>
  </si>
  <si>
    <t>W 33 St &amp; 7 Ave</t>
  </si>
  <si>
    <t>1 Ave &amp; E 18 St</t>
  </si>
  <si>
    <t>Hudson St &amp; Reade St</t>
  </si>
  <si>
    <t>2 Ave &amp; E 99 St</t>
  </si>
  <si>
    <t>5 Ave &amp; E 63 St</t>
  </si>
  <si>
    <t>E 76 St &amp; 3 Ave</t>
  </si>
  <si>
    <t>Riverside Dr &amp; W 104 St</t>
  </si>
  <si>
    <t>W 106 St &amp; Amsterdam Ave</t>
  </si>
  <si>
    <t>W 82 St &amp; Central Park West</t>
  </si>
  <si>
    <t>Throop Ave &amp; Myrtle Ave</t>
  </si>
  <si>
    <t>Broad St &amp; Bridge St</t>
  </si>
  <si>
    <t>W 52 St &amp; 11 Ave</t>
  </si>
  <si>
    <t>Peck Slip &amp; Front St</t>
  </si>
  <si>
    <t>E 25 St &amp; 1 Ave</t>
  </si>
  <si>
    <t>Brooklyn Bridge Park - Pier 2</t>
  </si>
  <si>
    <t>Cadman Plaza E &amp; Tillary St</t>
  </si>
  <si>
    <t>Commerce St &amp; Van Brunt St</t>
  </si>
  <si>
    <t>Atlantic Ave &amp; Furman St</t>
  </si>
  <si>
    <t>Jackson Ave &amp; 46 Rd</t>
  </si>
  <si>
    <t>46 Ave &amp; 5 St</t>
  </si>
  <si>
    <t>Mercer St &amp; Bleecker St</t>
  </si>
  <si>
    <t>E 81 St &amp; York Ave</t>
  </si>
  <si>
    <t>E 74 St &amp; 1 Ave</t>
  </si>
  <si>
    <t>Franklin St &amp; W Broadway</t>
  </si>
  <si>
    <t>W 13 St &amp; 6 Ave</t>
  </si>
  <si>
    <t>John St &amp; William St</t>
  </si>
  <si>
    <t>Banker St &amp; Meserole Ave</t>
  </si>
  <si>
    <t>W 47 St &amp; 10 Ave</t>
  </si>
  <si>
    <t>E 27 St &amp; 1 Ave</t>
  </si>
  <si>
    <t>Watts St &amp; Greenwich St</t>
  </si>
  <si>
    <t>E 5 St &amp; Avenue C</t>
  </si>
  <si>
    <t>Bond St &amp; Schermerhorn St</t>
  </si>
  <si>
    <t>5 Ave &amp; E 78 St</t>
  </si>
  <si>
    <t>5 Ave &amp; E 73 St</t>
  </si>
  <si>
    <t>Columbia Heights &amp; Cranberry St</t>
  </si>
  <si>
    <t>Hicks St &amp; Montague St</t>
  </si>
  <si>
    <t>East End Ave &amp; E 86 St</t>
  </si>
  <si>
    <t>5 Ave &amp; E 29 St</t>
  </si>
  <si>
    <t>E 2 St &amp; Avenue B</t>
  </si>
  <si>
    <t>Riverside Dr &amp; W 72 St</t>
  </si>
  <si>
    <t>E 19 St &amp; 3 Ave</t>
  </si>
  <si>
    <t>E 13 St &amp; Avenue A</t>
  </si>
  <si>
    <t>E 40 St &amp; 5 Ave</t>
  </si>
  <si>
    <t>E 81 St &amp; 3 Ave</t>
  </si>
  <si>
    <t>Murray St &amp; Greenwich St</t>
  </si>
  <si>
    <t>E 33 St &amp; 5 Ave</t>
  </si>
  <si>
    <t>W 20 St &amp; 7 Ave</t>
  </si>
  <si>
    <t>Henry St &amp; Poplar St</t>
  </si>
  <si>
    <t>Central Park W &amp; W 96 St</t>
  </si>
  <si>
    <t>DeKalb Ave &amp; Hudson Ave</t>
  </si>
  <si>
    <t>Emerson Pl &amp; Myrtle Ave</t>
  </si>
  <si>
    <t>E 2 St &amp; 2 Ave</t>
  </si>
  <si>
    <t>Willoughby St &amp; Fleet St</t>
  </si>
  <si>
    <t>Clinton Ave &amp; Myrtle Ave</t>
  </si>
  <si>
    <t>Graham Ave &amp; Conselyea St</t>
  </si>
  <si>
    <t>Amsterdam Ave &amp; W 82 St</t>
  </si>
  <si>
    <t>Richardson St &amp; N Henry St</t>
  </si>
  <si>
    <t>Lexington Ave &amp; E 24 St</t>
  </si>
  <si>
    <t>Bialystoker Pl &amp; Delancey St</t>
  </si>
  <si>
    <t>E 55 St &amp; Lexington Ave</t>
  </si>
  <si>
    <t>Concord St &amp; Bridge St</t>
  </si>
  <si>
    <t>Leonard St &amp; Church St</t>
  </si>
  <si>
    <t>Cadman Plaza West &amp; Montague St</t>
  </si>
  <si>
    <t>Willoughby Ave &amp; Hall St</t>
  </si>
  <si>
    <t>St James Pl &amp; Oliver St</t>
  </si>
  <si>
    <t>W 25 St &amp; 6 Ave</t>
  </si>
  <si>
    <t>W 37 St &amp; Broadway</t>
  </si>
  <si>
    <t>W 100 St &amp; Manhattan Ave</t>
  </si>
  <si>
    <t>Graham Ave &amp; Withers St</t>
  </si>
  <si>
    <t>Leonard St &amp; Boerum St</t>
  </si>
  <si>
    <t>W 26 St &amp; 10 Ave</t>
  </si>
  <si>
    <t>Catherine St &amp; Monroe St</t>
  </si>
  <si>
    <t>Central Park West &amp; W 68 St</t>
  </si>
  <si>
    <t>E 75 St &amp; 3 Ave</t>
  </si>
  <si>
    <t>Broadway &amp; W 41 St</t>
  </si>
  <si>
    <t>W 27 St &amp; 7 Ave</t>
  </si>
  <si>
    <t>Warren St &amp; Church St</t>
  </si>
  <si>
    <t>Riverside Dr &amp; W 82 St</t>
  </si>
  <si>
    <t>E 11 St &amp; 1 Ave</t>
  </si>
  <si>
    <t>William St &amp; Pine St</t>
  </si>
  <si>
    <t>Court St &amp; State St</t>
  </si>
  <si>
    <t>Broadway &amp; Berry St</t>
  </si>
  <si>
    <t>E 35 St &amp; 3 Ave</t>
  </si>
  <si>
    <t>LaGuardia Pl &amp; W 3 St</t>
  </si>
  <si>
    <t>E 80 St &amp; 2 Ave</t>
  </si>
  <si>
    <t>W 21 St &amp; 6 Ave</t>
  </si>
  <si>
    <t>Albany Ave &amp; Fulton St</t>
  </si>
  <si>
    <t>Lewis Ave &amp; Decatur St</t>
  </si>
  <si>
    <t>Washington Park</t>
  </si>
  <si>
    <t>W 74 St &amp; Columbus Ave</t>
  </si>
  <si>
    <t>S Portland Ave &amp; Hanson Pl</t>
  </si>
  <si>
    <t>Carroll St &amp; 6 Ave</t>
  </si>
  <si>
    <t>E 20 St &amp; Park Ave</t>
  </si>
  <si>
    <t>Boerum St &amp; Broadway</t>
  </si>
  <si>
    <t>Hope St &amp; Union Ave</t>
  </si>
  <si>
    <t>Norman Ave &amp; Leonard St - 2</t>
  </si>
  <si>
    <t>Greenwich Ave &amp; Charles St</t>
  </si>
  <si>
    <t>E 11 St &amp; Broadway</t>
  </si>
  <si>
    <t>E 84 St &amp; Park Ave</t>
  </si>
  <si>
    <t>Jay St &amp; Tech Pl</t>
  </si>
  <si>
    <t>Vernon Blvd &amp; 50 Ave</t>
  </si>
  <si>
    <t>W 107 St &amp; Columbus Ave</t>
  </si>
  <si>
    <t>Amsterdam Ave &amp; W 73 St</t>
  </si>
  <si>
    <t>E 51 St &amp; Lexington Ave</t>
  </si>
  <si>
    <t>Broadway &amp; W 32 St</t>
  </si>
  <si>
    <t>Forsyth St &amp; Canal St</t>
  </si>
  <si>
    <t>45 Rd &amp; 11 St</t>
  </si>
  <si>
    <t>Center Blvd &amp; Borden Ave</t>
  </si>
  <si>
    <t>E 6 St &amp; Avenue D</t>
  </si>
  <si>
    <t>Water - Whitehall Plaza</t>
  </si>
  <si>
    <t>5 Ave &amp; 3 St</t>
  </si>
  <si>
    <t>W 11 St &amp; 6 Ave</t>
  </si>
  <si>
    <t>9 Ave &amp; W 18 St</t>
  </si>
  <si>
    <t>Meserole Ave &amp; Manhattan Ave</t>
  </si>
  <si>
    <t>Berry St &amp; N 8 St</t>
  </si>
  <si>
    <t>Monroe St &amp; Classon Ave</t>
  </si>
  <si>
    <t>Eckford St &amp; Engert Ave</t>
  </si>
  <si>
    <t>E 58 St &amp; 3 Ave</t>
  </si>
  <si>
    <t>Graham Ave &amp; Grand St</t>
  </si>
  <si>
    <t>Metropolitan Ave &amp; Meeker Ave</t>
  </si>
  <si>
    <t>W 95 St &amp; Broadway</t>
  </si>
  <si>
    <t>21 St &amp; Queens Plaza North</t>
  </si>
  <si>
    <t>West End Ave &amp; W 107 St</t>
  </si>
  <si>
    <t>W 37 St &amp; 5 Ave</t>
  </si>
  <si>
    <t>Graham Ave &amp; Herbert St</t>
  </si>
  <si>
    <t>Tompkins Ave &amp; Hopkins St</t>
  </si>
  <si>
    <t>Nassau Ave &amp; Newell St</t>
  </si>
  <si>
    <t>E 78 St &amp; 2 Ave</t>
  </si>
  <si>
    <t>Macon St &amp; Nostrand Ave</t>
  </si>
  <si>
    <t>Pike St &amp; Monroe St</t>
  </si>
  <si>
    <t>Harrison St &amp; Hudson St</t>
  </si>
  <si>
    <t>Wythe Ave &amp; Metropolitan Ave</t>
  </si>
  <si>
    <t>Willoughby Ave &amp; Tompkins Ave</t>
  </si>
  <si>
    <t>Myrtle Ave &amp; Marcy Ave</t>
  </si>
  <si>
    <t>Avenue D &amp; E 8 St</t>
  </si>
  <si>
    <t>Montague St &amp; Clinton St</t>
  </si>
  <si>
    <t>Fulton St &amp; Washington Ave</t>
  </si>
  <si>
    <t>Lexington Ave &amp; E 29 St</t>
  </si>
  <si>
    <t>Lexington Ave &amp; Classon Ave</t>
  </si>
  <si>
    <t>South St &amp; Whitehall St</t>
  </si>
  <si>
    <t>Lispenard St &amp; Broadway</t>
  </si>
  <si>
    <t>Carroll St &amp; Columbia St</t>
  </si>
  <si>
    <t>Grand Army Plaza &amp; Plaza St West</t>
  </si>
  <si>
    <t>3 St &amp; 7 Ave</t>
  </si>
  <si>
    <t>Hancock St &amp; Bedford Ave</t>
  </si>
  <si>
    <t>W 90 St &amp; Amsterdam Ave</t>
  </si>
  <si>
    <t>E 67 St &amp; Park Ave</t>
  </si>
  <si>
    <t>Madison St &amp; Clinton St</t>
  </si>
  <si>
    <t>47 Ave &amp; 31 St</t>
  </si>
  <si>
    <t>Broadway &amp; W 39 St</t>
  </si>
  <si>
    <t>E 9 St &amp; Avenue C</t>
  </si>
  <si>
    <t>E 97 St &amp; Madison Ave</t>
  </si>
  <si>
    <t>Smith St &amp; 9 St</t>
  </si>
  <si>
    <t>Madison St &amp; Montgomery St</t>
  </si>
  <si>
    <t>Riverside Dr &amp; W 89 St</t>
  </si>
  <si>
    <t>Reed St &amp; Van Brunt St</t>
  </si>
  <si>
    <t>E 48 St &amp; 3 Ave</t>
  </si>
  <si>
    <t>Putnam Ave &amp; Throop Ave</t>
  </si>
  <si>
    <t>Marcus Garvey Blvd &amp; Macon St</t>
  </si>
  <si>
    <t>West End Ave &amp; W 94 St</t>
  </si>
  <si>
    <t>Central Park West &amp; W 100 St</t>
  </si>
  <si>
    <t>Putnam Ave &amp; Nostrand Ave</t>
  </si>
  <si>
    <t>Age</t>
  </si>
  <si>
    <t>current_year</t>
  </si>
  <si>
    <t>Weekday</t>
  </si>
  <si>
    <t>StartTime</t>
  </si>
  <si>
    <t>StartDate</t>
  </si>
  <si>
    <t>EndDate</t>
  </si>
  <si>
    <t>EndTime</t>
  </si>
  <si>
    <t>Start station to end station</t>
  </si>
  <si>
    <t>Birth_year_median</t>
  </si>
  <si>
    <t>Total_Subscriber</t>
  </si>
  <si>
    <t>Non_Subscriber</t>
  </si>
  <si>
    <t>Total_Non_Subscriber</t>
  </si>
  <si>
    <t>Age group</t>
  </si>
  <si>
    <t>Minimum_Age</t>
  </si>
  <si>
    <t>Maximum_Age</t>
  </si>
  <si>
    <t>Row Labels</t>
  </si>
  <si>
    <t>20-29</t>
  </si>
  <si>
    <t>30-39</t>
  </si>
  <si>
    <t>40-49</t>
  </si>
  <si>
    <t>50-59</t>
  </si>
  <si>
    <t>60-69</t>
  </si>
  <si>
    <t>70-79</t>
  </si>
  <si>
    <t>80-89</t>
  </si>
  <si>
    <t>Grand Total</t>
  </si>
  <si>
    <t>Count of Age group</t>
  </si>
  <si>
    <t>1 Ave &amp; E 16 St to 1 Ave &amp; E 68 St</t>
  </si>
  <si>
    <t>1 Ave &amp; E 16 St to E 16 St &amp; 5 Ave</t>
  </si>
  <si>
    <t>1 Ave &amp; E 16 St to E 55 St &amp; 2 Ave</t>
  </si>
  <si>
    <t>1 Ave &amp; E 18 St to 8 Ave &amp; W 16 St</t>
  </si>
  <si>
    <t>1 Ave &amp; E 44 St to E 53 St &amp; 3 Ave</t>
  </si>
  <si>
    <t>1 Ave &amp; E 44 St to E 55 St &amp; 2 Ave</t>
  </si>
  <si>
    <t>1 Ave &amp; E 62 St to E 47 St &amp; 1 Ave</t>
  </si>
  <si>
    <t>1 Ave &amp; E 68 St to 2 Ave &amp; E 96 St</t>
  </si>
  <si>
    <t>1 Ave &amp; E 68 St to E 47 St &amp; Park Ave</t>
  </si>
  <si>
    <t>1 Ave &amp; E 68 St to E 55 St &amp; 3 Ave</t>
  </si>
  <si>
    <t>1 Ave &amp; E 78 St to W 14 St &amp; The High Line</t>
  </si>
  <si>
    <t>1 Ave &amp; E 94 St to Madison Ave &amp; E 99 St</t>
  </si>
  <si>
    <t>1 Pl &amp; Clinton St to Henry St &amp; Degraw St</t>
  </si>
  <si>
    <t>11 Ave &amp; W 27 St to 8 Ave &amp; W 16 St</t>
  </si>
  <si>
    <t>11 Ave &amp; W 27 St to 8 Ave &amp; W 31 St</t>
  </si>
  <si>
    <t>11 Ave &amp; W 27 St to E 10 St &amp; Avenue A</t>
  </si>
  <si>
    <t>11 Ave &amp; W 27 St to E 16 St &amp; 5 Ave</t>
  </si>
  <si>
    <t>11 Ave &amp; W 41 St to 8 Ave &amp; W 33 St</t>
  </si>
  <si>
    <t>11 Ave &amp; W 41 St to Broadway &amp; W 36 St</t>
  </si>
  <si>
    <t>11 Ave &amp; W 41 St to Broadway &amp; W 49 St</t>
  </si>
  <si>
    <t>11 Ave &amp; W 41 St to W 42 St &amp; 8 Ave</t>
  </si>
  <si>
    <t>11 Ave &amp; W 59 St to W 34 St &amp; 11 Ave</t>
  </si>
  <si>
    <t>2 Ave &amp; E 31 St to 1 Ave &amp; E 68 St</t>
  </si>
  <si>
    <t>2 Ave &amp; E 31 St to 6 Ave &amp; W 33 St</t>
  </si>
  <si>
    <t>2 Ave &amp; E 31 St to Cooper Square &amp; E 7 St</t>
  </si>
  <si>
    <t>2 Ave &amp; E 31 St to E 17 St &amp; Broadway</t>
  </si>
  <si>
    <t>2 Ave &amp; E 31 St to E 20 St &amp; FDR Drive</t>
  </si>
  <si>
    <t>2 Ave &amp; E 31 St to E 25 St &amp; 2 Ave</t>
  </si>
  <si>
    <t>2 Ave &amp; E 31 St to E 31 St &amp; 3 Ave</t>
  </si>
  <si>
    <t>2 Ave &amp; E 96 St to E 25 St &amp; 2 Ave</t>
  </si>
  <si>
    <t>2 Ave &amp; E 96 St to Madison Ave &amp; E 99 St</t>
  </si>
  <si>
    <t>2 Ave &amp; E 99 St to 5 Ave &amp; E 63 St</t>
  </si>
  <si>
    <t>3 Ave &amp; E 62 St to E 20 St &amp; 2 Ave</t>
  </si>
  <si>
    <t>3 Ave &amp; E 62 St to E 72 St &amp; York Ave</t>
  </si>
  <si>
    <t>31 St &amp; Thomson Ave to 1 Ave &amp; E 78 St</t>
  </si>
  <si>
    <t>45 Rd &amp; 11 St to Center Blvd &amp; Borden Ave</t>
  </si>
  <si>
    <t>47 Ave &amp; 31 St to 46 Ave &amp; 5 St</t>
  </si>
  <si>
    <t>5 Ave &amp; 3 St to Dean St &amp; 4 Ave</t>
  </si>
  <si>
    <t>5 Ave &amp; E 63 St to E 53 St &amp; Madison Ave</t>
  </si>
  <si>
    <t>5 Ave &amp; E 78 St to 5 Ave &amp; E 73 St</t>
  </si>
  <si>
    <t>5 Ave &amp; E 78 St to E 55 St &amp; Lexington Ave</t>
  </si>
  <si>
    <t>5 Ave &amp; E 78 St to E 65 St &amp; 2 Ave</t>
  </si>
  <si>
    <t>5 Ave &amp; E 78 St to E 78 St &amp; 2 Ave</t>
  </si>
  <si>
    <t>5 Ave &amp; E 88 St to Central Park North &amp; Adam Clayton Powell Blvd</t>
  </si>
  <si>
    <t>5 Ave &amp; E 88 St to W 92 St &amp; Broadway</t>
  </si>
  <si>
    <t>5 Ave &amp; E 93 St to 12 Ave &amp; W 40 St</t>
  </si>
  <si>
    <t>6 Ave &amp; Canal St to Carmine St &amp; 6 Ave</t>
  </si>
  <si>
    <t>6 Ave &amp; Canal St to Little West St &amp; 1 Pl</t>
  </si>
  <si>
    <t>6 Ave &amp; Canal St to W 15 St &amp; 7 Ave</t>
  </si>
  <si>
    <t>6 Ave &amp; W 33 St to E 16 St &amp; 5 Ave</t>
  </si>
  <si>
    <t>6 Ave &amp; W 33 St to Forsyth St &amp; Broome St</t>
  </si>
  <si>
    <t>8 Ave &amp; W 16 St to W 20 St &amp; 11 Ave</t>
  </si>
  <si>
    <t>8 Ave &amp; W 16 St to W 38 St &amp; 8 Ave</t>
  </si>
  <si>
    <t>8 Ave &amp; W 31 St to 11 Ave &amp; W 27 St</t>
  </si>
  <si>
    <t>8 Ave &amp; W 31 St to Broadway &amp; W 55 St</t>
  </si>
  <si>
    <t>8 Ave &amp; W 31 St to Greenwich Ave &amp; 8 Ave</t>
  </si>
  <si>
    <t>8 Ave &amp; W 31 St to W 22 St &amp; 8 Ave</t>
  </si>
  <si>
    <t>8 Ave &amp; W 33 St to 1 Ave &amp; E 16 St</t>
  </si>
  <si>
    <t>8 Ave &amp; W 33 St to Broadway &amp; W 49 St</t>
  </si>
  <si>
    <t>8 Ave &amp; W 33 St to W 34 St &amp; 11 Ave</t>
  </si>
  <si>
    <t>8 Ave &amp; W 33 St to W 52 St &amp; 5 Ave</t>
  </si>
  <si>
    <t>8 Ave &amp; W 52 St to 5 Ave &amp; E 88 St</t>
  </si>
  <si>
    <t>8 Ave &amp; W 52 St to 6 Ave &amp; Canal St</t>
  </si>
  <si>
    <t>8 Ave &amp; W 52 St to E 59 St &amp; Madison Ave</t>
  </si>
  <si>
    <t>8 Ave &amp; W 52 St to W 54 St &amp; 9 Ave</t>
  </si>
  <si>
    <t>9 Ave &amp; W 18 St to E 16 St &amp; 5 Ave</t>
  </si>
  <si>
    <t>9 Ave &amp; W 18 St to E 53 St &amp; 3 Ave</t>
  </si>
  <si>
    <t>9 Ave &amp; W 22 St to E 27 St &amp; 1 Ave</t>
  </si>
  <si>
    <t>9 Ave &amp; W 22 St to Murray St &amp; Greenwich St</t>
  </si>
  <si>
    <t>9 Ave &amp; W 22 St to W 20 St &amp; 11 Ave</t>
  </si>
  <si>
    <t>9 Ave &amp; W 22 St to W 20 St &amp; 7 Ave</t>
  </si>
  <si>
    <t>9 Ave &amp; W 22 St to W 22 St &amp; 8 Ave</t>
  </si>
  <si>
    <t>9 Ave &amp; W 45 St to W 107 St &amp; Columbus Ave</t>
  </si>
  <si>
    <t>9 Ave &amp; W 45 St to W 53 St &amp; 10 Ave</t>
  </si>
  <si>
    <t>Adelphi St &amp; Myrtle Ave to DeKalb Ave &amp; S Portland Ave</t>
  </si>
  <si>
    <t>Adelphi St &amp; Myrtle Ave to Fulton St &amp; Rockwell Pl</t>
  </si>
  <si>
    <t>Albany Ave &amp; Fulton St to Lewis Ave &amp; Decatur St</t>
  </si>
  <si>
    <t>Allen St &amp; Hester St to Lexington Ave &amp; E 29 St</t>
  </si>
  <si>
    <t>Allen St &amp; Hester St to Rivington St &amp; Chrystie St</t>
  </si>
  <si>
    <t>Allen St &amp; Rivington St to Cooper Square &amp; E 7 St</t>
  </si>
  <si>
    <t>Allen St &amp; Rivington St to E 23 St &amp; 1 Ave</t>
  </si>
  <si>
    <t>Allen St &amp; Rivington St to Stanton St &amp; Chrystie St</t>
  </si>
  <si>
    <t>Allen St &amp; Stanton St to Mott St &amp; Prince St</t>
  </si>
  <si>
    <t>Allen St &amp; Stanton St to Pike St &amp; E Broadway</t>
  </si>
  <si>
    <t>Amsterdam Ave &amp; W 79 St to W 95 St &amp; Broadway</t>
  </si>
  <si>
    <t>Amsterdam Ave &amp; W 82 St to W 90 St &amp; Amsterdam Ave</t>
  </si>
  <si>
    <t>Avenue D &amp; E 12 St to E 15 St &amp; 3 Ave</t>
  </si>
  <si>
    <t>Avenue D &amp; E 12 St to E 20 St &amp; FDR Drive</t>
  </si>
  <si>
    <t>Avenue D &amp; E 8 St to Washington Pl &amp; Broadway</t>
  </si>
  <si>
    <t>Bank St &amp; Hudson St to Division St &amp; Bowery</t>
  </si>
  <si>
    <t>Bank St &amp; Washington St to Little West St &amp; 1 Pl</t>
  </si>
  <si>
    <t>Banker St &amp; Meserole Ave to Metropolitan Ave &amp; Bedford Ave</t>
  </si>
  <si>
    <t>Barclay St &amp; Church St to Barclay St &amp; Church St</t>
  </si>
  <si>
    <t>Barclay St &amp; Church St to Fulton St &amp; Broadway</t>
  </si>
  <si>
    <t>Barclay St &amp; Church St to South End Ave &amp; Liberty St</t>
  </si>
  <si>
    <t>Barrow St &amp; Hudson St to Bank St &amp; Hudson St</t>
  </si>
  <si>
    <t>Barrow St &amp; Hudson St to Greenwich St &amp; Hubert St</t>
  </si>
  <si>
    <t>Barrow St &amp; Hudson St to Greenwich St &amp; W Houston St</t>
  </si>
  <si>
    <t>Barrow St &amp; Hudson St to W 20 St &amp; 8 Ave</t>
  </si>
  <si>
    <t>Bayard St &amp; Baxter St to Bayard St &amp; Baxter St</t>
  </si>
  <si>
    <t>Bayard St &amp; Baxter St to Duane St &amp; Greenwich St</t>
  </si>
  <si>
    <t>Bayard St &amp; Baxter St to E 33 St &amp; 2 Ave</t>
  </si>
  <si>
    <t>Bayard St &amp; Baxter St to Peck Slip &amp; Front St</t>
  </si>
  <si>
    <t>Bayard St &amp; Baxter St to Vesey Pl &amp; River Terrace</t>
  </si>
  <si>
    <t>Bergen St &amp; Smith St to Bedford Ave &amp; Nassau Ave</t>
  </si>
  <si>
    <t>Berkeley Pl &amp; 6 Ave to Berkeley Pl &amp; 6 Ave</t>
  </si>
  <si>
    <t>Berkeley Pl &amp; 7 Ave to Bergen St &amp; Smith St</t>
  </si>
  <si>
    <t>Boerum St &amp; Broadway to Hope St &amp; Union Ave</t>
  </si>
  <si>
    <t>Bond St &amp; Bergen St to Dean St &amp; 4 Ave</t>
  </si>
  <si>
    <t>Bond St &amp; Schermerhorn St to Bond St &amp; Bergen St</t>
  </si>
  <si>
    <t>Bond St &amp; Schermerhorn St to Concord St &amp; Bridge St</t>
  </si>
  <si>
    <t>Broadway &amp; Berry St to Lafayette Ave &amp; Fort Greene Pl</t>
  </si>
  <si>
    <t>Broadway &amp; E 14 St to Allen St &amp; Rivington St</t>
  </si>
  <si>
    <t>Broadway &amp; E 22 St to Pershing Square South</t>
  </si>
  <si>
    <t>Broadway &amp; Roebling St to 1 Ave &amp; E 18 St</t>
  </si>
  <si>
    <t>Broadway &amp; Roebling St to E 47 St &amp; 2 Ave</t>
  </si>
  <si>
    <t>Broadway &amp; Roebling St to Milton St &amp; Franklin St</t>
  </si>
  <si>
    <t>Broadway &amp; Roebling St to N 8 St &amp; Driggs Ave</t>
  </si>
  <si>
    <t>Broadway &amp; W 24 St to Canal St &amp; Rutgers St</t>
  </si>
  <si>
    <t>Broadway &amp; W 24 St to W 52 St &amp; 5 Ave</t>
  </si>
  <si>
    <t>Broadway &amp; W 29 St to E 17 St &amp; Broadway</t>
  </si>
  <si>
    <t>Broadway &amp; W 29 St to Sullivan St &amp; Washington Sq</t>
  </si>
  <si>
    <t>Broadway &amp; W 32 St to E 33 St &amp; 2 Ave</t>
  </si>
  <si>
    <t>Broadway &amp; W 36 St to Broadway &amp; E 22 St</t>
  </si>
  <si>
    <t>Broadway &amp; W 36 St to E 41 St &amp; Madison Ave</t>
  </si>
  <si>
    <t>Broadway &amp; W 36 St to W 52 St &amp; 6 Ave</t>
  </si>
  <si>
    <t>Broadway &amp; W 41 St to Pershing Square North</t>
  </si>
  <si>
    <t>Broadway &amp; W 49 St to Murray St &amp; West St</t>
  </si>
  <si>
    <t>Broadway &amp; W 51 St to Central Park W &amp; W 96 St</t>
  </si>
  <si>
    <t>Broadway &amp; W 51 St to E 51 St &amp; Lexington Ave</t>
  </si>
  <si>
    <t>Broadway &amp; W 51 St to Pershing Square South</t>
  </si>
  <si>
    <t>Broadway &amp; W 51 St to W 13 St &amp; 5 Ave</t>
  </si>
  <si>
    <t>Broadway &amp; W 51 St to W 33 St &amp; 7 Ave</t>
  </si>
  <si>
    <t>Broadway &amp; W 56 St to E 47 St &amp; Park Ave</t>
  </si>
  <si>
    <t>Broadway &amp; W 58 St to 8 Ave &amp; W 52 St</t>
  </si>
  <si>
    <t>Broadway &amp; W 58 St to Broadway &amp; W 53 St</t>
  </si>
  <si>
    <t>Broadway &amp; W 58 St to Greenwich Ave &amp; 8 Ave</t>
  </si>
  <si>
    <t>Broadway &amp; W 60 St to Columbus Ave &amp; W 72 St</t>
  </si>
  <si>
    <t>Broadway &amp; W 60 St to E 20 St &amp; Park Ave</t>
  </si>
  <si>
    <t>Broadway &amp; W 60 St to Grand Army Plaza &amp; Central Park S</t>
  </si>
  <si>
    <t>Brooklyn Bridge Park - Pier 2 to Atlantic Ave &amp; Furman St</t>
  </si>
  <si>
    <t>Brooklyn Bridge Park - Pier 2 to Cadman Plaza E &amp; Tillary St</t>
  </si>
  <si>
    <t>Brooklyn Bridge Park - Pier 2 to E 17 St &amp; Broadway</t>
  </si>
  <si>
    <t>Bus Slip &amp; State St to Bus Slip &amp; State St</t>
  </si>
  <si>
    <t>Bus Slip &amp; State St to E 2 St &amp; Avenue C</t>
  </si>
  <si>
    <t>Bus Slip &amp; State St to South St &amp; Gouverneur Ln</t>
  </si>
  <si>
    <t>Bushwick Ave &amp; Powers St to Norman Ave &amp; Leonard St - 2</t>
  </si>
  <si>
    <t>Bushwick Ave &amp; Powers St to York St &amp; Jay St</t>
  </si>
  <si>
    <t>Cadman Plaza E &amp; Tillary St to Hicks St &amp; Montague St</t>
  </si>
  <si>
    <t>Cadman Plaza West &amp; Montague St to Willoughby Ave &amp; Hall St</t>
  </si>
  <si>
    <t>Canal St &amp; Rutgers St to Allen St &amp; Stanton St</t>
  </si>
  <si>
    <t>Canal St &amp; Rutgers St to Cherry St</t>
  </si>
  <si>
    <t>Canal St &amp; Rutgers St to Henry St &amp; Grand St</t>
  </si>
  <si>
    <t>Carmine St &amp; 6 Ave to Broadway &amp; E 22 St</t>
  </si>
  <si>
    <t>Carmine St &amp; 6 Ave to E 19 St &amp; 3 Ave</t>
  </si>
  <si>
    <t>Carmine St &amp; 6 Ave to Front St &amp; Maiden Ln</t>
  </si>
  <si>
    <t>Carmine St &amp; 6 Ave to W 13 St &amp; 7 Ave</t>
  </si>
  <si>
    <t>Carmine St &amp; 6 Ave to W Broadway &amp; Spring St</t>
  </si>
  <si>
    <t>Carroll St &amp; Smith St to Bergen St &amp; Smith St</t>
  </si>
  <si>
    <t>Carroll St &amp; Smith St to Carroll St &amp; Columbia St</t>
  </si>
  <si>
    <t>Carroll St &amp; Smith St to Centre St &amp; Chambers St</t>
  </si>
  <si>
    <t>Cathedral Pkwy &amp; Broadway to Central Park S &amp; 6 Ave</t>
  </si>
  <si>
    <t>Cathedral Pkwy &amp; Broadway to W 52 St &amp; 6 Ave</t>
  </si>
  <si>
    <t>Catherine St &amp; Monroe St to South St &amp; Gouverneur Ln</t>
  </si>
  <si>
    <t>Catherine St &amp; Monroe St to Stanton St &amp; Chrystie St</t>
  </si>
  <si>
    <t>Central Park S &amp; 6 Ave to 5 Ave &amp; E 78 St</t>
  </si>
  <si>
    <t>Central Park S &amp; 6 Ave to 5 Ave &amp; E 88 St</t>
  </si>
  <si>
    <t>Central Park S &amp; 6 Ave to 9 Ave &amp; W 22 St</t>
  </si>
  <si>
    <t>Central Park S &amp; 6 Ave to Canal St &amp; Rutgers St</t>
  </si>
  <si>
    <t>Central Park S &amp; 6 Ave to Central Park S &amp; 6 Ave</t>
  </si>
  <si>
    <t>Central Park S &amp; 6 Ave to Central Park West &amp; W 68 St</t>
  </si>
  <si>
    <t>Central Park S &amp; 6 Ave to Columbus Ave &amp; W 95 St</t>
  </si>
  <si>
    <t>Central Park S &amp; 6 Ave to E 58 St &amp; 3 Ave</t>
  </si>
  <si>
    <t>Central Park S &amp; 6 Ave to E 88 St &amp; 1 Ave</t>
  </si>
  <si>
    <t>Central Park S &amp; 6 Ave to W 67 St &amp; Broadway</t>
  </si>
  <si>
    <t>Central Park S &amp; 6 Ave to W 70 St &amp; Amsterdam Ave</t>
  </si>
  <si>
    <t>Central Park W &amp; W 96 St to Central Park S &amp; 6 Ave</t>
  </si>
  <si>
    <t>Central Park W &amp; W 96 St to Central Park West &amp; W 76 St</t>
  </si>
  <si>
    <t>Central Park West &amp; W 102 St to Central Park West &amp; W 72 St</t>
  </si>
  <si>
    <t>Central Park West &amp; W 102 St to E 48 St &amp; 5 Ave</t>
  </si>
  <si>
    <t>Central Park West &amp; W 68 St to 9 Ave &amp; W 18 St</t>
  </si>
  <si>
    <t>Central Park West &amp; W 68 St to Amsterdam Ave &amp; W 82 St</t>
  </si>
  <si>
    <t>Central Park West &amp; W 72 St to E 97 St &amp; Madison Ave</t>
  </si>
  <si>
    <t>Central Park West &amp; W 76 St to E 72 St &amp; York Ave</t>
  </si>
  <si>
    <t>Central Park West &amp; W 85 St to Central Park S &amp; 6 Ave</t>
  </si>
  <si>
    <t>Central Park West &amp; W 85 St to Riverside Dr &amp; W 82 St</t>
  </si>
  <si>
    <t>Centre St &amp; Chambers St to Centre St &amp; Chambers St</t>
  </si>
  <si>
    <t>Centre St &amp; Chambers St to E 7 St &amp; Avenue A</t>
  </si>
  <si>
    <t>Centre St &amp; Chambers St to Spruce St &amp; Nassau St</t>
  </si>
  <si>
    <t>Centre St &amp; Worth St to Clinton St &amp; Tillary St</t>
  </si>
  <si>
    <t>Cherry St to Allen St &amp; Hester St</t>
  </si>
  <si>
    <t>Cherry St to E 27 St &amp; 1 Ave</t>
  </si>
  <si>
    <t>Christopher St &amp; Greenwich St to Amsterdam Ave &amp; W 79 St</t>
  </si>
  <si>
    <t>Christopher St &amp; Greenwich St to E 12 St &amp; 3 Ave</t>
  </si>
  <si>
    <t>Christopher St &amp; Greenwich St to W 27 St &amp; 7 Ave</t>
  </si>
  <si>
    <t>Clermont Ave &amp; Lafayette Ave to Metropolitan Ave &amp; Bedford Ave</t>
  </si>
  <si>
    <t>Cleveland Pl &amp; Spring St to E 17 St &amp; Broadway</t>
  </si>
  <si>
    <t>Cleveland Pl &amp; Spring St to S 5 Pl &amp; S 4 St</t>
  </si>
  <si>
    <t>Cleveland Pl &amp; Spring St to Vesey Pl &amp; River Terrace</t>
  </si>
  <si>
    <t>Cliff St &amp; Fulton St to E 23 St &amp; 1 Ave</t>
  </si>
  <si>
    <t>Clinton St &amp; Grand St to Forsyth St &amp; Broome St</t>
  </si>
  <si>
    <t>Clinton St &amp; Joralemon St to Cadman Plaza E &amp; Red Cross Pl</t>
  </si>
  <si>
    <t>Clinton St &amp; Joralemon St to E 47 St &amp; 2 Ave</t>
  </si>
  <si>
    <t>Clinton St &amp; Joralemon St to Kane St &amp; Clinton St</t>
  </si>
  <si>
    <t>Columbia Heights &amp; Cranberry St to Hicks St &amp; Montague St</t>
  </si>
  <si>
    <t>Columbia St &amp; Rivington St to Division St &amp; Bowery</t>
  </si>
  <si>
    <t>Columbia St &amp; Rivington St to Madison St &amp; Clinton St</t>
  </si>
  <si>
    <t>Columbus Ave &amp; W 103 St to W 106 St &amp; Central Park West</t>
  </si>
  <si>
    <t>Columbus Ave &amp; W 72 St to 11 Ave &amp; W 59 St</t>
  </si>
  <si>
    <t>Columbus Ave &amp; W 72 St to E 17 St &amp; Broadway</t>
  </si>
  <si>
    <t>Columbus Ave &amp; W 72 St to W 63 St &amp; Broadway</t>
  </si>
  <si>
    <t>Commerce St &amp; Van Brunt St to Atlantic Ave &amp; Furman St</t>
  </si>
  <si>
    <t>Cooper Square &amp; E 7 St to 8 Ave &amp; W 16 St</t>
  </si>
  <si>
    <t>Cooper Square &amp; E 7 St to E 19 St &amp; 3 Ave</t>
  </si>
  <si>
    <t>Cooper Square &amp; E 7 St to Vesey Pl &amp; River Terrace</t>
  </si>
  <si>
    <t>Court St &amp; State St to Henry St &amp; Degraw St</t>
  </si>
  <si>
    <t>Dean St &amp; Hoyt St to Plaza St West &amp; Flatbush Ave</t>
  </si>
  <si>
    <t>DeKalb Ave &amp; Hudson Ave to Emerson Pl &amp; Myrtle Ave</t>
  </si>
  <si>
    <t>DeKalb Ave &amp; S Portland Ave to Fulton St &amp; Rockwell Pl</t>
  </si>
  <si>
    <t>Division St &amp; Bowery to Broadway &amp; E 14 St</t>
  </si>
  <si>
    <t>Driggs Ave &amp; Lorimer St to N 8 St &amp; Driggs Ave</t>
  </si>
  <si>
    <t>Driggs Ave &amp; N Henry St to Graham Ave &amp; Conselyea St</t>
  </si>
  <si>
    <t>Driggs Ave &amp; N Henry St to N 8 St &amp; Driggs Ave</t>
  </si>
  <si>
    <t>Duane St &amp; Greenwich St to Cathedral Pkwy &amp; Broadway</t>
  </si>
  <si>
    <t>Duane St &amp; Greenwich St to Forsyth St &amp; Canal St</t>
  </si>
  <si>
    <t>Duane St &amp; Greenwich St to South End Ave &amp; Liberty St</t>
  </si>
  <si>
    <t>Duane St &amp; Greenwich St to South St &amp; Whitehall St</t>
  </si>
  <si>
    <t>Duane St &amp; Greenwich St to W 16 St &amp; The High Line</t>
  </si>
  <si>
    <t>Duane St &amp; Greenwich St to W 22 St &amp; 10 Ave</t>
  </si>
  <si>
    <t>E 10 St &amp; 5 Ave to Columbus Ave &amp; W 72 St</t>
  </si>
  <si>
    <t>E 10 St &amp; Avenue A to Division St &amp; Bowery</t>
  </si>
  <si>
    <t>E 10 St &amp; Avenue A to E 32 St &amp; Park Ave</t>
  </si>
  <si>
    <t>E 10 St &amp; Avenue A to W 45 St &amp; 8 Ave</t>
  </si>
  <si>
    <t>E 102 St &amp; 1 Ave to E 81 St &amp; York Ave</t>
  </si>
  <si>
    <t>E 11 St &amp; 1 Ave to Great Jones St</t>
  </si>
  <si>
    <t>E 11 St &amp; Broadway to E 10 St &amp; Avenue A</t>
  </si>
  <si>
    <t>E 12 St &amp; 3 Ave to Allen St &amp; Rivington St</t>
  </si>
  <si>
    <t>E 12 St &amp; 3 Ave to E 11 St &amp; 2 Ave</t>
  </si>
  <si>
    <t>E 13 St &amp; Avenue A to E 40 St &amp; 5 Ave</t>
  </si>
  <si>
    <t>E 14 St &amp; Avenue B to 6 Ave &amp; Canal St</t>
  </si>
  <si>
    <t>E 15 St &amp; 3 Ave to E 14 St &amp; Avenue B</t>
  </si>
  <si>
    <t>E 15 St &amp; 3 Ave to E 25 St &amp; 2 Ave</t>
  </si>
  <si>
    <t>E 15 St &amp; 3 Ave to E 3 St &amp; 1 Ave</t>
  </si>
  <si>
    <t>E 16 St &amp; 5 Ave to 6 Ave &amp; W 33 St</t>
  </si>
  <si>
    <t>E 16 St &amp; 5 Ave to Greenwich Ave &amp; 8 Ave</t>
  </si>
  <si>
    <t>E 16 St &amp; 5 Ave to Perry St &amp; Bleecker St</t>
  </si>
  <si>
    <t>E 16 St &amp; 5 Ave to St Marks Pl &amp; 2 Ave</t>
  </si>
  <si>
    <t>E 16 St &amp; 5 Ave to W 33 St &amp; 7 Ave</t>
  </si>
  <si>
    <t>E 17 St &amp; Broadway to Avenue D &amp; E 3 St</t>
  </si>
  <si>
    <t>E 17 St &amp; Broadway to W 17 St &amp; 8 Ave</t>
  </si>
  <si>
    <t>E 17 St &amp; Broadway to W 4 St &amp; 7 Ave S</t>
  </si>
  <si>
    <t>E 19 St &amp; 3 Ave to Suffolk St &amp; Stanton St</t>
  </si>
  <si>
    <t>E 2 St &amp; 2 Ave to E 2 St &amp; Avenue B</t>
  </si>
  <si>
    <t>E 2 St &amp; Avenue B to Barclay St &amp; Church St</t>
  </si>
  <si>
    <t>E 2 St &amp; Avenue B to E 7 St &amp; Avenue A</t>
  </si>
  <si>
    <t>E 2 St &amp; Avenue B to E 9 St &amp; Avenue C</t>
  </si>
  <si>
    <t>E 2 St &amp; Avenue B to W 17 St &amp; 8 Ave</t>
  </si>
  <si>
    <t>E 2 St &amp; Avenue C to E 11 St &amp; 2 Ave</t>
  </si>
  <si>
    <t>E 2 St &amp; Avenue C to Great Jones St</t>
  </si>
  <si>
    <t>E 20 St &amp; Park Ave to Greenwich Ave &amp; 8 Ave</t>
  </si>
  <si>
    <t>E 23 St &amp; 1 Ave to 6 Ave &amp; W 33 St</t>
  </si>
  <si>
    <t>E 23 St &amp; 1 Ave to Broadway &amp; E 22 St</t>
  </si>
  <si>
    <t>E 23 St &amp; 1 Ave to Cooper Square &amp; E 7 St</t>
  </si>
  <si>
    <t>E 23 St &amp; 1 Ave to E 33 St &amp; 5 Ave</t>
  </si>
  <si>
    <t>E 24 St &amp; Park Ave S to Broadway &amp; E 14 St</t>
  </si>
  <si>
    <t>E 25 St &amp; 1 Ave to 1 Ave &amp; E 16 St</t>
  </si>
  <si>
    <t>E 25 St &amp; 1 Ave to E 24 St &amp; Park Ave S</t>
  </si>
  <si>
    <t>E 25 St &amp; 1 Ave to E 7 St &amp; Avenue A</t>
  </si>
  <si>
    <t>E 25 St &amp; 2 Ave to 5 Ave &amp; E 29 St</t>
  </si>
  <si>
    <t>E 25 St &amp; 2 Ave to E 15 St &amp; 3 Ave</t>
  </si>
  <si>
    <t>E 25 St &amp; 2 Ave to Suffolk St &amp; Stanton St</t>
  </si>
  <si>
    <t>E 25 St &amp; 2 Ave to W 13 St &amp; 5 Ave</t>
  </si>
  <si>
    <t>E 27 St &amp; 1 Ave to E 7 St &amp; Avenue A</t>
  </si>
  <si>
    <t>E 3 St &amp; 1 Ave to E 25 St &amp; 2 Ave</t>
  </si>
  <si>
    <t>E 30 St &amp; Park Ave S to E 20 St &amp; FDR Drive</t>
  </si>
  <si>
    <t>E 30 St &amp; Park Ave S to E 23 St &amp; 1 Ave</t>
  </si>
  <si>
    <t>E 30 St &amp; Park Ave S to E 67 St &amp; Park Ave</t>
  </si>
  <si>
    <t>E 31 St &amp; 3 Ave to E 33 St &amp; 2 Ave</t>
  </si>
  <si>
    <t>E 31 St &amp; 3 Ave to W 38 St &amp; 8 Ave</t>
  </si>
  <si>
    <t>E 32 St &amp; Park Ave to Cathedral Pkwy &amp; Broadway</t>
  </si>
  <si>
    <t>E 32 St &amp; Park Ave to Cleveland Pl &amp; Spring St</t>
  </si>
  <si>
    <t>E 32 St &amp; Park Ave to E 17 St &amp; Broadway</t>
  </si>
  <si>
    <t>E 32 St &amp; Park Ave to E 45 St &amp; 3 Ave</t>
  </si>
  <si>
    <t>E 32 St &amp; Park Ave to Grand Army Plaza &amp; Central Park S</t>
  </si>
  <si>
    <t>E 32 St &amp; Park Ave to Lexington Ave &amp; E 29 St</t>
  </si>
  <si>
    <t>E 33 St &amp; 2 Ave to Cherry St</t>
  </si>
  <si>
    <t>E 33 St &amp; 2 Ave to W 33 St &amp; 7 Ave</t>
  </si>
  <si>
    <t>E 33 St &amp; 5 Ave to W 22 St &amp; 8 Ave</t>
  </si>
  <si>
    <t>E 35 St &amp; 3 Ave to E 47 St &amp; 2 Ave</t>
  </si>
  <si>
    <t>E 39 St &amp; 2 Ave to E 20 St &amp; FDR Drive</t>
  </si>
  <si>
    <t>E 39 St &amp; 2 Ave to LaGuardia Pl &amp; W 3 St</t>
  </si>
  <si>
    <t>E 39 St &amp; 3 Ave to Broadway &amp; W 36 St</t>
  </si>
  <si>
    <t>E 39 St &amp; 3 Ave to Central Park North &amp; Adam Clayton Powell Blvd</t>
  </si>
  <si>
    <t>E 39 St &amp; 3 Ave to E 11 St &amp; 1 Ave</t>
  </si>
  <si>
    <t>E 39 St &amp; 3 Ave to E 85 St &amp; 3 Ave</t>
  </si>
  <si>
    <t>E 4 St &amp; 2 Ave to E 10 St &amp; Avenue A</t>
  </si>
  <si>
    <t>E 4 St &amp; 2 Ave to E 7 St &amp; Avenue A</t>
  </si>
  <si>
    <t>E 4 St &amp; 2 Ave to Franklin St &amp; W Broadway</t>
  </si>
  <si>
    <t>E 40 St &amp; 5 Ave to Broadway &amp; W 36 St</t>
  </si>
  <si>
    <t>E 45 St &amp; 3 Ave to W 34 St &amp; 11 Ave</t>
  </si>
  <si>
    <t>E 47 St &amp; 2 Ave to 1 Ave &amp; E 68 St</t>
  </si>
  <si>
    <t>E 47 St &amp; 2 Ave to Broadway &amp; W 39 St</t>
  </si>
  <si>
    <t>E 47 St &amp; Park Ave to Broadway &amp; W 32 St</t>
  </si>
  <si>
    <t>E 47 St &amp; Park Ave to Broadway &amp; W 58 St</t>
  </si>
  <si>
    <t>E 47 St &amp; Park Ave to E 39 St &amp; 2 Ave</t>
  </si>
  <si>
    <t>E 48 St &amp; 3 Ave to W 39 St &amp; 9 Ave</t>
  </si>
  <si>
    <t>E 48 St &amp; 5 Ave to W 41 St &amp; 8 Ave</t>
  </si>
  <si>
    <t>E 5 St &amp; Avenue C to South End Ave &amp; Liberty St</t>
  </si>
  <si>
    <t>E 5 St &amp; Avenue C to Washington Pl &amp; 6 Ave</t>
  </si>
  <si>
    <t>E 51 St &amp; 1 Ave to E 81 St &amp; York Ave</t>
  </si>
  <si>
    <t>E 51 St &amp; 1 Ave to Maiden Ln &amp; Pearl St</t>
  </si>
  <si>
    <t>E 53 St &amp; Madison Ave to E 58 St &amp; 1 Ave</t>
  </si>
  <si>
    <t>E 53 St &amp; Madison Ave to East End Ave &amp; E 86 St</t>
  </si>
  <si>
    <t>E 55 St &amp; 2 Ave to E 15 St &amp; 3 Ave</t>
  </si>
  <si>
    <t>E 55 St &amp; 2 Ave to E 81 St &amp; 3 Ave</t>
  </si>
  <si>
    <t>E 55 St &amp; 3 Ave to Milton St &amp; Franklin St</t>
  </si>
  <si>
    <t>E 55 St &amp; Lexington Ave to E 39 St &amp; 2 Ave</t>
  </si>
  <si>
    <t>E 58 St &amp; Madison Ave to Pershing Square North</t>
  </si>
  <si>
    <t>E 59 St &amp; Madison Ave to W 14 St &amp; The High Line</t>
  </si>
  <si>
    <t>E 59 St &amp; Madison Ave to W 33 St &amp; 7 Ave</t>
  </si>
  <si>
    <t>E 6 St &amp; Avenue B to 8 Ave &amp; W 31 St</t>
  </si>
  <si>
    <t>E 6 St &amp; Avenue B to Henry St &amp; Grand St</t>
  </si>
  <si>
    <t>E 6 St &amp; Avenue D to E 7 St &amp; Avenue A</t>
  </si>
  <si>
    <t>E 6 St &amp; Avenue D to Forsyth St &amp; Broome St</t>
  </si>
  <si>
    <t>E 60 St &amp; York Ave to W 63 St &amp; Broadway</t>
  </si>
  <si>
    <t>E 65 St &amp; 2 Ave to Central Park West &amp; W 76 St</t>
  </si>
  <si>
    <t>E 65 St &amp; 2 Ave to E 85 St &amp; 3 Ave</t>
  </si>
  <si>
    <t>E 66 St &amp; Madison Ave to 5 Ave &amp; E 103 St</t>
  </si>
  <si>
    <t>E 66 St &amp; Madison Ave to W 52 St &amp; 5 Ave</t>
  </si>
  <si>
    <t>E 7 St &amp; Avenue A to Bayard St &amp; Baxter St</t>
  </si>
  <si>
    <t>E 7 St &amp; Avenue A to Clinton St &amp; Grand St</t>
  </si>
  <si>
    <t>E 7 St &amp; Avenue A to E 5 St &amp; Avenue C</t>
  </si>
  <si>
    <t>E 7 St &amp; Avenue A to Suffolk St &amp; Stanton St</t>
  </si>
  <si>
    <t>E 71 St &amp; 1 Ave to 1 Ave &amp; E 68 St</t>
  </si>
  <si>
    <t>E 75 St &amp; 3 Ave to Broadway &amp; W 41 St</t>
  </si>
  <si>
    <t>E 76 St &amp; 3 Ave to E 80 St &amp; 2 Ave</t>
  </si>
  <si>
    <t>E 81 St &amp; York Ave to Amsterdam Ave &amp; W 73 St</t>
  </si>
  <si>
    <t>E 81 St &amp; York Ave to E 74 St &amp; 1 Ave</t>
  </si>
  <si>
    <t>E 84 St &amp; Park Ave to 1 Ave &amp; E 62 St</t>
  </si>
  <si>
    <t>E 85 St &amp; 3 Ave to Central Park West &amp; W 100 St</t>
  </si>
  <si>
    <t>E 85 St &amp; 3 Ave to Spruce St &amp; Nassau St</t>
  </si>
  <si>
    <t>E 85 St &amp; 3 Ave to W 38 St &amp; 8 Ave</t>
  </si>
  <si>
    <t>E 88 St &amp; 1 Ave to E 81 St &amp; 3 Ave</t>
  </si>
  <si>
    <t>E 89 St &amp; York Ave to Broadway &amp; Battery Pl</t>
  </si>
  <si>
    <t>E 89 St &amp; York Ave to E 102 St &amp; 1 Ave</t>
  </si>
  <si>
    <t>E 9 St &amp; Avenue C to Cooper Square &amp; E 7 St</t>
  </si>
  <si>
    <t>E 91 St &amp; Park Ave to Central Park W &amp; W 96 St</t>
  </si>
  <si>
    <t>E 91 St &amp; Park Ave to E 88 St &amp; Park Ave</t>
  </si>
  <si>
    <t>Eckford St &amp; Engert Ave to N 8 St &amp; Driggs Ave</t>
  </si>
  <si>
    <t>Emerson Pl &amp; Myrtle Ave to Myrtle Ave &amp; Lewis Ave</t>
  </si>
  <si>
    <t>FDR Drive &amp; E 35 St to 31 St &amp; Thomson Ave</t>
  </si>
  <si>
    <t>FDR Drive &amp; E 35 St to Broadway &amp; W 56 St</t>
  </si>
  <si>
    <t>FDR Drive &amp; E 35 St to E 11 St &amp; 2 Ave</t>
  </si>
  <si>
    <t>Forsyth St &amp; Broome St to Carmine St &amp; 6 Ave</t>
  </si>
  <si>
    <t>Forsyth St &amp; Broome St to E 17 St &amp; Broadway</t>
  </si>
  <si>
    <t>Front St &amp; Gold St to Lafayette Ave &amp; Fort Greene Pl</t>
  </si>
  <si>
    <t>Front St &amp; Maiden Ln to Leonard St &amp; Church St</t>
  </si>
  <si>
    <t>Front St &amp; Maiden Ln to Liberty St &amp; Broadway</t>
  </si>
  <si>
    <t>Front St &amp; Maiden Ln to Old Fulton St</t>
  </si>
  <si>
    <t>Front St &amp; Washington St to Cadman Plaza E &amp; Red Cross Pl</t>
  </si>
  <si>
    <t>Front St &amp; Washington St to Clark St &amp; Henry St</t>
  </si>
  <si>
    <t>Fulton St &amp; Broadway to Allen St &amp; Stanton St</t>
  </si>
  <si>
    <t>Fulton St &amp; Clermont Ave to Hanson Pl &amp; Ashland Pl</t>
  </si>
  <si>
    <t>Fulton St &amp; Rockwell Pl to Clermont Ave &amp; Lafayette Ave</t>
  </si>
  <si>
    <t>Fulton St &amp; Rockwell Pl to W 13 St &amp; 5 Ave</t>
  </si>
  <si>
    <t>Fulton St &amp; Washington Ave to Hanson Pl &amp; Ashland Pl</t>
  </si>
  <si>
    <t>Graham Ave &amp; Conselyea St to Bedford Ave &amp; Nassau Ave</t>
  </si>
  <si>
    <t>Graham Ave &amp; Grand St to Metropolitan Ave &amp; Meeker Ave</t>
  </si>
  <si>
    <t>Graham Ave &amp; Herbert St to E 25 St &amp; 1 Ave</t>
  </si>
  <si>
    <t>Graham Ave &amp; Withers St to Leonard St &amp; Boerum St</t>
  </si>
  <si>
    <t>Grand Army Plaza &amp; Central Park S to 9 Ave &amp; W 45 St</t>
  </si>
  <si>
    <t>Grand Army Plaza &amp; Central Park S to E 48 St &amp; 5 Ave</t>
  </si>
  <si>
    <t>Grand Army Plaza &amp; Central Park S to W 70 St &amp; Amsterdam Ave</t>
  </si>
  <si>
    <t>Grand Army Plaza &amp; Plaza St West to 3 St &amp; 7 Ave</t>
  </si>
  <si>
    <t>Grand St &amp; Elizabeth St to Grand St &amp; Greene St</t>
  </si>
  <si>
    <t>Grand St &amp; Elizabeth St to St James Pl &amp; Oliver St</t>
  </si>
  <si>
    <t>Great Jones St to Division St &amp; Bowery</t>
  </si>
  <si>
    <t>Great Jones St to MacDougal St &amp; Prince St</t>
  </si>
  <si>
    <t>Great Jones St to Mott St &amp; Prince St</t>
  </si>
  <si>
    <t>Greenwich Ave &amp; 8 Ave to Amsterdam Ave &amp; W 82 St</t>
  </si>
  <si>
    <t>Greenwich Ave &amp; 8 Ave to E 23 St &amp; 1 Ave</t>
  </si>
  <si>
    <t>Greenwich Ave &amp; 8 Ave to W 13 St &amp; Hudson St</t>
  </si>
  <si>
    <t>Greenwich Ave &amp; 8 Ave to W 26 St &amp; 10 Ave</t>
  </si>
  <si>
    <t>Greenwich Ave &amp; 8 Ave to W 38 St &amp; 8 Ave</t>
  </si>
  <si>
    <t>Greenwich Ave &amp; Charles St to W Broadway &amp; Spring St</t>
  </si>
  <si>
    <t>Greenwich St &amp; Hubert St to Lispenard St &amp; Broadway</t>
  </si>
  <si>
    <t>Greenwich St &amp; Hubert St to Reade St &amp; Broadway</t>
  </si>
  <si>
    <t>Greenwich St &amp; W Houston St to 11 Ave &amp; W 27 St</t>
  </si>
  <si>
    <t>Greenwich St &amp; W Houston St to 9 Ave &amp; W 28 St</t>
  </si>
  <si>
    <t>Greenwich St &amp; W Houston St to W 38 St &amp; 8 Ave</t>
  </si>
  <si>
    <t>Hancock St &amp; Bedford Ave to Grand Army Plaza &amp; Plaza St West</t>
  </si>
  <si>
    <t>Hanson Pl &amp; Ashland Pl to Washington Park</t>
  </si>
  <si>
    <t>Harrison St &amp; Hudson St to Barrow St &amp; Hudson St</t>
  </si>
  <si>
    <t>Henry St &amp; Grand St to Broadway &amp; W 24 St</t>
  </si>
  <si>
    <t>Henry St &amp; Grand St to Clinton St &amp; Grand St</t>
  </si>
  <si>
    <t>Henry St &amp; Grand St to E 76 St &amp; 3 Ave</t>
  </si>
  <si>
    <t>Henry St &amp; Poplar St to Hicks St &amp; Montague St</t>
  </si>
  <si>
    <t>Hudson St &amp; Reade St to Centre St &amp; Chambers St</t>
  </si>
  <si>
    <t>Hudson St &amp; Reade St to Cleveland Pl &amp; Spring St</t>
  </si>
  <si>
    <t>Jackson Ave &amp; 46 Rd to 46 Ave &amp; 5 St</t>
  </si>
  <si>
    <t>Jay St &amp; Tech Pl to Henry St &amp; Degraw St</t>
  </si>
  <si>
    <t>John St &amp; William St to Bayard St &amp; Baxter St</t>
  </si>
  <si>
    <t>Kent Ave &amp; N 7 St to Meserole Ave &amp; Manhattan Ave</t>
  </si>
  <si>
    <t>Kent Ave &amp; N 7 St to Metropolitan Ave &amp; Bedford Ave</t>
  </si>
  <si>
    <t>Kent Ave &amp; N 7 St to N 6 St &amp; Bedford Ave</t>
  </si>
  <si>
    <t>Lafayette St &amp; E 8 St to 12 Ave &amp; W 40 St</t>
  </si>
  <si>
    <t>Lafayette St &amp; E 8 St to Division St &amp; Bowery</t>
  </si>
  <si>
    <t>Lafayette St &amp; E 8 St to E 17 St &amp; Broadway</t>
  </si>
  <si>
    <t>Lafayette St &amp; E 8 St to E 2 St &amp; Avenue C</t>
  </si>
  <si>
    <t>Lafayette St &amp; E 8 St to E 7 St &amp; Avenue A</t>
  </si>
  <si>
    <t>Lafayette St &amp; E 8 St to South St &amp; Gouverneur Ln</t>
  </si>
  <si>
    <t>Lafayette St &amp; E 8 St to W 37 St &amp; Broadway</t>
  </si>
  <si>
    <t>LaGuardia Pl &amp; W 3 St to Suffolk St &amp; Stanton St</t>
  </si>
  <si>
    <t>Leonard St &amp; Church St to Reade St &amp; Broadway</t>
  </si>
  <si>
    <t>Leonard St &amp; Maujer St to Myrtle Ave &amp; Lewis Ave</t>
  </si>
  <si>
    <t>Lexington Ave &amp; Classon Ave to Atlantic Ave &amp; Furman St</t>
  </si>
  <si>
    <t>Lexington Ave &amp; E 24 St to Broadway &amp; W 41 St</t>
  </si>
  <si>
    <t>Lexington Ave &amp; E 24 St to E 17 St &amp; Broadway</t>
  </si>
  <si>
    <t>Lexington Ave &amp; E 63 St to 1 Ave &amp; E 68 St</t>
  </si>
  <si>
    <t>Lexington Ave &amp; E 63 St to 1 Ave &amp; E 78 St</t>
  </si>
  <si>
    <t>Lexington Ave &amp; E 63 St to W 55 St &amp; 6 Ave</t>
  </si>
  <si>
    <t>Liberty St &amp; Broadway to West St &amp; Chambers St</t>
  </si>
  <si>
    <t>Little West St &amp; 1 Pl to W 24 St &amp; 7 Ave</t>
  </si>
  <si>
    <t>MacDougal St &amp; Prince St to 8 Ave &amp; W 16 St</t>
  </si>
  <si>
    <t>MacDougal St &amp; Prince St to Broad St &amp; Bridge St</t>
  </si>
  <si>
    <t>MacDougal St &amp; Prince St to University Pl &amp; E 14 St</t>
  </si>
  <si>
    <t>MacDougal St &amp; Prince St to W 21 St &amp; 6 Ave</t>
  </si>
  <si>
    <t>MacDougal St &amp; Washington Sq to Sullivan St &amp; Washington Sq</t>
  </si>
  <si>
    <t>MacDougal St &amp; Washington Sq to W 18 St &amp; 6 Ave</t>
  </si>
  <si>
    <t>Macon St &amp; Nostrand Ave to Richardson St &amp; N Henry St</t>
  </si>
  <si>
    <t>Madison St &amp; Clinton St to Madison St &amp; Montgomery St</t>
  </si>
  <si>
    <t>Maiden Ln &amp; Pearl St to E 23 St &amp; 1 Ave</t>
  </si>
  <si>
    <t>Maiden Ln &amp; Pearl St to W 52 St &amp; 6 Ave</t>
  </si>
  <si>
    <t>Mercer St &amp; Bleecker St to E 12 St &amp; 3 Ave</t>
  </si>
  <si>
    <t>Mercer St &amp; Bleecker St to E 2 St &amp; Avenue C</t>
  </si>
  <si>
    <t>Meserole Ave &amp; Manhattan Ave to Berry St &amp; N 8 St</t>
  </si>
  <si>
    <t>Metropolitan Ave &amp; Bedford Ave to E 7 St &amp; Avenue A</t>
  </si>
  <si>
    <t>Monroe St &amp; Classon Ave to Grand St &amp; Elizabeth St</t>
  </si>
  <si>
    <t>Montague St &amp; Clinton St to DeKalb Ave &amp; S Portland Ave</t>
  </si>
  <si>
    <t>Mott St &amp; Prince St to E 51 St &amp; 1 Ave</t>
  </si>
  <si>
    <t>Murray St &amp; Greenwich St to Front St &amp; Maiden Ln</t>
  </si>
  <si>
    <t>Murray St &amp; West St to South End Ave &amp; Liberty St</t>
  </si>
  <si>
    <t>Murray St &amp; West St to W 42 St &amp; 8 Ave</t>
  </si>
  <si>
    <t>Myrtle Ave &amp; Lewis Ave to Clinton Ave &amp; Myrtle Ave</t>
  </si>
  <si>
    <t>Myrtle Ave &amp; Lewis Ave to DeKalb Ave &amp; S Portland Ave</t>
  </si>
  <si>
    <t>N 11 St &amp; Wythe Ave to Bushwick Ave &amp; Powers St</t>
  </si>
  <si>
    <t>N 6 St &amp; Bedford Ave to Clinton Ave &amp; Flushing Ave</t>
  </si>
  <si>
    <t>N 6 St &amp; Bedford Ave to Franklin St &amp; Dupont St</t>
  </si>
  <si>
    <t>N 8 St &amp; Driggs Ave to Franklin St &amp; Dupont St</t>
  </si>
  <si>
    <t>Norfolk St &amp; Broome St to Bialystoker Pl &amp; Delancey St</t>
  </si>
  <si>
    <t>Norfolk St &amp; Broome St to S 5 Pl &amp; S 4 St</t>
  </si>
  <si>
    <t>NYCBS Depot - SSP to Columbia St &amp; Degraw St</t>
  </si>
  <si>
    <t>Old Fulton St to Broadway &amp; E 14 St</t>
  </si>
  <si>
    <t>Old Fulton St to Old Fulton St</t>
  </si>
  <si>
    <t>Old Fulton St to York St &amp; Jay St</t>
  </si>
  <si>
    <t>Perry St &amp; Bleecker St to 8 Ave &amp; W 31 St</t>
  </si>
  <si>
    <t>Pershing Square North to 2 Ave &amp; E 31 St</t>
  </si>
  <si>
    <t>Pershing Square North to E 17 St &amp; Broadway</t>
  </si>
  <si>
    <t>Pershing Square North to E 58 St &amp; 3 Ave</t>
  </si>
  <si>
    <t>Pershing Square North to W 31 St &amp; 7 Ave</t>
  </si>
  <si>
    <t>Pershing Square North to W 33 St &amp; 7 Ave</t>
  </si>
  <si>
    <t>Pershing Square South to 5 Ave &amp; E 29 St</t>
  </si>
  <si>
    <t>Pershing Square South to Broadway &amp; W 36 St</t>
  </si>
  <si>
    <t>Pershing Square South to E 25 St &amp; 2 Ave</t>
  </si>
  <si>
    <t>Pershing Square South to Norfolk St &amp; Broome St</t>
  </si>
  <si>
    <t>Pershing Square South to W 31 St &amp; 7 Ave</t>
  </si>
  <si>
    <t>Pier 40 - Hudson River Park to Carmine St &amp; 6 Ave</t>
  </si>
  <si>
    <t>Pier 40 - Hudson River Park to Hudson St &amp; Reade St</t>
  </si>
  <si>
    <t>Pier 40 - Hudson River Park to Pier 40 - Hudson River Park</t>
  </si>
  <si>
    <t>Pike St &amp; E Broadway to Peck Slip &amp; Front St</t>
  </si>
  <si>
    <t>Pike St &amp; Monroe St to Pike St &amp; Monroe St</t>
  </si>
  <si>
    <t>President St &amp; Henry St to Schermerhorn St &amp; Court St</t>
  </si>
  <si>
    <t>Putnam Ave &amp; Throop Ave to Marcus Garvey Blvd &amp; Macon St</t>
  </si>
  <si>
    <t>Reade St &amp; Broadway to E 10 St &amp; Avenue A</t>
  </si>
  <si>
    <t>Reade St &amp; Broadway to South End Ave &amp; Liberty St</t>
  </si>
  <si>
    <t>Richardson St &amp; N Henry St to Driggs Ave &amp; N Henry St</t>
  </si>
  <si>
    <t>Richardson St &amp; N Henry St to Putnam Ave &amp; Nostrand Ave</t>
  </si>
  <si>
    <t>Riverside Dr &amp; W 104 St to W 106 St &amp; Amsterdam Ave</t>
  </si>
  <si>
    <t>Riverside Dr &amp; W 72 St to Riverside Dr &amp; W 89 St</t>
  </si>
  <si>
    <t>Riverside Dr &amp; W 72 St to West St &amp; Chambers St</t>
  </si>
  <si>
    <t>Rivington St &amp; Chrystie St to Mott St &amp; Prince St</t>
  </si>
  <si>
    <t>Rivington St &amp; Chrystie St to W Broadway &amp; Spring St</t>
  </si>
  <si>
    <t>Rivington St &amp; Ridge St to Lispenard St &amp; Broadway</t>
  </si>
  <si>
    <t>Rivington St &amp; Ridge St to Montrose Ave &amp; Bushwick Ave</t>
  </si>
  <si>
    <t>S 4 St &amp; Rodney St to Clinton St &amp; Grand St</t>
  </si>
  <si>
    <t>S 4 St &amp; Rodney St to Throop Ave &amp; Myrtle Ave</t>
  </si>
  <si>
    <t>S Portland Ave &amp; Hanson Pl to Carroll St &amp; 6 Ave</t>
  </si>
  <si>
    <t>Sands St &amp; Navy St to York St &amp; Jay St</t>
  </si>
  <si>
    <t>Smith St &amp; 9 St to Fulton St &amp; Clermont Ave</t>
  </si>
  <si>
    <t>Smith St &amp; 9 St to Reed St &amp; Van Brunt St</t>
  </si>
  <si>
    <t>South End Ave &amp; Liberty St to Bus Slip &amp; State St</t>
  </si>
  <si>
    <t>South End Ave &amp; Liberty St to South End Ave &amp; Liberty St</t>
  </si>
  <si>
    <t>South St &amp; Gouverneur Ln to Richards St &amp; Delavan St</t>
  </si>
  <si>
    <t>South St &amp; Gouverneur Ln to South St &amp; Whitehall St</t>
  </si>
  <si>
    <t>Spruce St &amp; Nassau St to E 11 St &amp; 1 Ave</t>
  </si>
  <si>
    <t>Stanton St &amp; Chrystie St to Bialystoker Pl &amp; Delancey St</t>
  </si>
  <si>
    <t>Stanton St &amp; Chrystie St to MacDougal St &amp; Prince St</t>
  </si>
  <si>
    <t>State St &amp; Smith St to Bond St &amp; Fulton St</t>
  </si>
  <si>
    <t>State St &amp; Smith St to Johnson St &amp; Gold St</t>
  </si>
  <si>
    <t>Suffolk St &amp; Stanton St to E 15 St &amp; 3 Ave</t>
  </si>
  <si>
    <t>Suffolk St &amp; Stanton St to Forsyth St &amp; Canal St</t>
  </si>
  <si>
    <t>Suffolk St &amp; Stanton St to Henry St &amp; Grand St</t>
  </si>
  <si>
    <t>Suffolk St &amp; Stanton St to W Broadway &amp; Spring St</t>
  </si>
  <si>
    <t>Throop Ave &amp; Myrtle Ave to Forsyth St &amp; Broome St</t>
  </si>
  <si>
    <t>Tompkins Ave &amp; Hopkins St to Nassau Ave &amp; Newell St</t>
  </si>
  <si>
    <t>Union Ave &amp; Wallabout St to Division Ave &amp; Hooper St</t>
  </si>
  <si>
    <t>University Pl &amp; E 14 St to Mercer St &amp; Bleecker St</t>
  </si>
  <si>
    <t>University Pl &amp; E 14 St to W 13 St &amp; Hudson St</t>
  </si>
  <si>
    <t>University Pl &amp; E 14 St to Washington Pl &amp; Broadway</t>
  </si>
  <si>
    <t>University Pl &amp; E 8 St to E 11 St &amp; 1 Ave</t>
  </si>
  <si>
    <t>University Pl &amp; E 8 St to E 11 St &amp; 2 Ave</t>
  </si>
  <si>
    <t>University Pl &amp; E 8 St to E 15 St &amp; 3 Ave</t>
  </si>
  <si>
    <t>University Pl &amp; E 8 St to Sullivan St &amp; Washington Sq</t>
  </si>
  <si>
    <t>University Pl &amp; E 8 St to W 4 St &amp; 7 Ave S</t>
  </si>
  <si>
    <t>Vernon Blvd &amp; 50 Ave to Center Blvd &amp; Borden Ave</t>
  </si>
  <si>
    <t>Vernon Blvd &amp; 50 Ave to Norman Ave &amp; Leonard St - 2</t>
  </si>
  <si>
    <t>Vesey Pl &amp; River Terrace to Mercer St &amp; Spring St</t>
  </si>
  <si>
    <t>W 100 St &amp; Manhattan Ave to W 100 St &amp; Manhattan Ave</t>
  </si>
  <si>
    <t>W 104 St &amp; Amsterdam Ave to Amsterdam Ave &amp; W 73 St</t>
  </si>
  <si>
    <t>W 106 St &amp; Amsterdam Ave to W 76 St &amp; Columbus Ave</t>
  </si>
  <si>
    <t>W 11 St &amp; 6 Ave to 1 Ave &amp; E 68 St</t>
  </si>
  <si>
    <t>W 13 St &amp; 5 Ave to E 7 St &amp; Avenue A</t>
  </si>
  <si>
    <t>W 13 St &amp; 5 Ave to Sullivan St &amp; Washington Sq</t>
  </si>
  <si>
    <t>W 13 St &amp; 5 Ave to Washington Pl &amp; 6 Ave</t>
  </si>
  <si>
    <t>W 13 St &amp; 6 Ave to E 14 St &amp; Avenue B</t>
  </si>
  <si>
    <t>W 13 St &amp; 6 Ave to W 24 St &amp; 7 Ave</t>
  </si>
  <si>
    <t>W 13 St &amp; 6 Ave to W 52 St &amp; 6 Ave</t>
  </si>
  <si>
    <t>W 13 St &amp; Hudson St to Bus Slip &amp; State St</t>
  </si>
  <si>
    <t>W 13 St &amp; Hudson St to Vesey Pl &amp; River Terrace</t>
  </si>
  <si>
    <t>W 13 St &amp; Hudson St to W 20 St &amp; 7 Ave</t>
  </si>
  <si>
    <t>W 14 St &amp; The High Line to W 88 St &amp; West End Ave</t>
  </si>
  <si>
    <t>W 16 St &amp; The High Line to W 13 St &amp; Hudson St</t>
  </si>
  <si>
    <t>W 16 St &amp; The High Line to W 22 St &amp; 8 Ave</t>
  </si>
  <si>
    <t>W 17 St &amp; 8 Ave to Broadway &amp; W 55 St</t>
  </si>
  <si>
    <t>W 17 St &amp; 8 Ave to Pershing Square North</t>
  </si>
  <si>
    <t>W 17 St &amp; 8 Ave to W 27 St &amp; 7 Ave</t>
  </si>
  <si>
    <t>W 18 St &amp; 6 Ave to E 20 St &amp; 2 Ave</t>
  </si>
  <si>
    <t>W 18 St &amp; 6 Ave to W 25 St &amp; 6 Ave</t>
  </si>
  <si>
    <t>W 18 St &amp; 6 Ave to Washington Pl &amp; 6 Ave</t>
  </si>
  <si>
    <t>W 18 St &amp; 6 Ave to Washington Pl &amp; Broadway</t>
  </si>
  <si>
    <t>W 20 St &amp; 11 Ave to 6 Ave &amp; Canal St</t>
  </si>
  <si>
    <t>W 20 St &amp; 11 Ave to 9 Ave &amp; W 28 St</t>
  </si>
  <si>
    <t>W 20 St &amp; 11 Ave to Murray St &amp; West St</t>
  </si>
  <si>
    <t>W 20 St &amp; 11 Ave to St Marks Pl &amp; 2 Ave</t>
  </si>
  <si>
    <t>W 20 St &amp; 11 Ave to W 18 St &amp; 6 Ave</t>
  </si>
  <si>
    <t>W 20 St &amp; 11 Ave to W 4 St &amp; 7 Ave S</t>
  </si>
  <si>
    <t>W 20 St &amp; 8 Ave to W 26 St &amp; 8 Ave</t>
  </si>
  <si>
    <t>W 21 St &amp; 6 Ave to E 6 St &amp; Avenue B</t>
  </si>
  <si>
    <t>W 22 St &amp; 10 Ave to W 18 St &amp; 6 Ave</t>
  </si>
  <si>
    <t>W 22 St &amp; 8 Ave to W 45 St &amp; 6 Ave</t>
  </si>
  <si>
    <t>W 24 St &amp; 7 Ave to West St &amp; Chambers St</t>
  </si>
  <si>
    <t>W 25 St &amp; 6 Ave to E 27 St &amp; 1 Ave</t>
  </si>
  <si>
    <t>W 25 St &amp; 6 Ave to W 13 St &amp; 6 Ave</t>
  </si>
  <si>
    <t>W 26 St &amp; 10 Ave to 9 Ave &amp; W 45 St</t>
  </si>
  <si>
    <t>W 26 St &amp; 10 Ave to W 46 St &amp; 11 Ave</t>
  </si>
  <si>
    <t>W 26 St &amp; 8 Ave to Greenwich St &amp; W Houston St</t>
  </si>
  <si>
    <t>W 26 St &amp; 8 Ave to W 38 St &amp; 8 Ave</t>
  </si>
  <si>
    <t>W 27 St &amp; 7 Ave to Broadway &amp; E 22 St</t>
  </si>
  <si>
    <t>W 27 St &amp; 7 Ave to W 26 St &amp; 10 Ave</t>
  </si>
  <si>
    <t>W 27 St &amp; 7 Ave to W 95 St &amp; Broadway</t>
  </si>
  <si>
    <t>W 31 St &amp; 7 Ave to 8 Ave &amp; W 31 St</t>
  </si>
  <si>
    <t>W 31 St &amp; 7 Ave to Cleveland Pl &amp; Spring St</t>
  </si>
  <si>
    <t>W 31 St &amp; 7 Ave to E 11 St &amp; 2 Ave</t>
  </si>
  <si>
    <t>W 31 St &amp; 7 Ave to E 15 St &amp; 3 Ave</t>
  </si>
  <si>
    <t>W 34 St &amp; 11 Ave to Fulton St &amp; Broadway</t>
  </si>
  <si>
    <t>W 34 St &amp; 11 Ave to W 33 St &amp; 7 Ave</t>
  </si>
  <si>
    <t>W 37 St &amp; 10 Ave to W 41 St &amp; 8 Ave</t>
  </si>
  <si>
    <t>W 37 St &amp; 5 Ave to E 31 St &amp; 3 Ave</t>
  </si>
  <si>
    <t>W 37 St &amp; 5 Ave to W 41 St &amp; 8 Ave</t>
  </si>
  <si>
    <t>W 38 St &amp; 8 Ave to E 23 St &amp; 1 Ave</t>
  </si>
  <si>
    <t>W 38 St &amp; 8 Ave to W 20 St &amp; 11 Ave</t>
  </si>
  <si>
    <t>W 38 St &amp; 8 Ave to W 27 St &amp; 7 Ave</t>
  </si>
  <si>
    <t>W 39 St &amp; 9 Ave to Broadway &amp; W 58 St</t>
  </si>
  <si>
    <t>W 39 St &amp; 9 Ave to Pershing Square South</t>
  </si>
  <si>
    <t>W 41 St &amp; 8 Ave to 21 St &amp; Queens Plaza North</t>
  </si>
  <si>
    <t>W 41 St &amp; 8 Ave to 6 Ave &amp; W 33 St</t>
  </si>
  <si>
    <t>W 41 St &amp; 8 Ave to Broadway &amp; W 53 St</t>
  </si>
  <si>
    <t>W 41 St &amp; 8 Ave to W 37 St &amp; 5 Ave</t>
  </si>
  <si>
    <t>W 42 St &amp; 8 Ave to Central Park West &amp; W 102 St</t>
  </si>
  <si>
    <t>W 42 St &amp; 8 Ave to E 72 St &amp; York Ave</t>
  </si>
  <si>
    <t>W 42 St &amp; 8 Ave to W 53 St &amp; 10 Ave</t>
  </si>
  <si>
    <t>W 42 St &amp; Dyer Ave to 8 Ave &amp; W 33 St</t>
  </si>
  <si>
    <t>W 42 St &amp; Dyer Ave to Liberty St &amp; Broadway</t>
  </si>
  <si>
    <t>W 43 St &amp; 10 Ave to 8 Ave &amp; W 52 St</t>
  </si>
  <si>
    <t>W 43 St &amp; 10 Ave to 9 Ave &amp; W 45 St</t>
  </si>
  <si>
    <t>W 43 St &amp; 10 Ave to Pershing Square North</t>
  </si>
  <si>
    <t>W 43 St &amp; 10 Ave to W 24 St &amp; 7 Ave</t>
  </si>
  <si>
    <t>W 43 St &amp; 6 Ave to 9 Ave &amp; W 45 St</t>
  </si>
  <si>
    <t>W 43 St &amp; 6 Ave to Carmine St &amp; 6 Ave</t>
  </si>
  <si>
    <t>W 43 St &amp; 6 Ave to Central Park West &amp; W 68 St</t>
  </si>
  <si>
    <t>W 43 St &amp; 6 Ave to Grand Army Plaza &amp; Central Park S</t>
  </si>
  <si>
    <t>W 43 St &amp; 6 Ave to W 33 St &amp; 7 Ave</t>
  </si>
  <si>
    <t>W 43 St &amp; 6 Ave to W 43 St &amp; 10 Ave</t>
  </si>
  <si>
    <t>W 43 St &amp; 6 Ave to W 53 St &amp; 10 Ave</t>
  </si>
  <si>
    <t>W 44 St &amp; 5 Ave to Broadway &amp; W 49 St</t>
  </si>
  <si>
    <t>W 44 St &amp; 5 Ave to W 38 St &amp; 8 Ave</t>
  </si>
  <si>
    <t>W 45 St &amp; 8 Ave to W 44 St &amp; 5 Ave</t>
  </si>
  <si>
    <t>W 46 St &amp; 11 Ave to Central Park W &amp; W 96 St</t>
  </si>
  <si>
    <t>W 46 St &amp; 11 Ave to W 46 St &amp; 11 Ave</t>
  </si>
  <si>
    <t>W 47 St &amp; 10 Ave to 8 Ave &amp; W 33 St</t>
  </si>
  <si>
    <t>W 49 St &amp; 8 Ave to E 10 St &amp; Avenue A</t>
  </si>
  <si>
    <t>W 49 St &amp; 8 Ave to E 59 St &amp; Madison Ave</t>
  </si>
  <si>
    <t>W 49 St &amp; 8 Ave to W 22 St &amp; 10 Ave</t>
  </si>
  <si>
    <t>W 52 St &amp; 11 Ave to E 7 St &amp; Avenue A</t>
  </si>
  <si>
    <t>W 52 St &amp; 6 Ave to 1 Ave &amp; E 62 St</t>
  </si>
  <si>
    <t>W 52 St &amp; 6 Ave to Amsterdam Ave &amp; W 73 St</t>
  </si>
  <si>
    <t>W 52 St &amp; 9 Ave to Broadway &amp; W 55 St</t>
  </si>
  <si>
    <t>W 55 St &amp; 6 Ave to E 48 St &amp; 5 Ave</t>
  </si>
  <si>
    <t>W 56 St &amp; 10 Ave to Broadway &amp; W 49 St</t>
  </si>
  <si>
    <t>W 56 St &amp; 10 Ave to Broadway &amp; W 56 St</t>
  </si>
  <si>
    <t>W 67 St &amp; Broadway to W 54 St &amp; 9 Ave</t>
  </si>
  <si>
    <t>W 74 St &amp; Columbus Ave to West St &amp; Chambers St</t>
  </si>
  <si>
    <t>W 78 St &amp; Broadway to W 47 St &amp; 10 Ave</t>
  </si>
  <si>
    <t>W 78 St &amp; Broadway to W 63 St &amp; Broadway</t>
  </si>
  <si>
    <t>W 82 St &amp; Central Park West to 5 Ave &amp; E 88 St</t>
  </si>
  <si>
    <t>W 82 St &amp; Central Park West to W 88 St &amp; West End Ave</t>
  </si>
  <si>
    <t>W 84 St &amp; Broadway to Columbus Ave &amp; W 72 St</t>
  </si>
  <si>
    <t>W 84 St &amp; Columbus Ave to W 104 St &amp; Amsterdam Ave</t>
  </si>
  <si>
    <t>W 84 St &amp; Columbus Ave to W 74 St &amp; Columbus Ave</t>
  </si>
  <si>
    <t>W 87 St  &amp; Amsterdam Ave to 11 Ave &amp; W 59 St</t>
  </si>
  <si>
    <t>W 92 St &amp; Broadway to Broadway &amp; W 60 St</t>
  </si>
  <si>
    <t>W 92 St &amp; Broadway to Cathedral Pkwy &amp; Broadway</t>
  </si>
  <si>
    <t>W 92 St &amp; Broadway to W 76 St &amp; Columbus Ave</t>
  </si>
  <si>
    <t>W Broadway &amp; Spring St to 11 Ave &amp; W 27 St</t>
  </si>
  <si>
    <t>W Broadway &amp; Spring St to Howard St &amp; Centre St</t>
  </si>
  <si>
    <t>W Broadway &amp; Spring St to W 13 St &amp; 6 Ave</t>
  </si>
  <si>
    <t>Washington Pl &amp; 6 Ave to Rivington St &amp; Chrystie St</t>
  </si>
  <si>
    <t>Washington Pl &amp; 6 Ave to Suffolk St &amp; Stanton St</t>
  </si>
  <si>
    <t>Washington Pl &amp; Broadway to E 4 St &amp; 2 Ave</t>
  </si>
  <si>
    <t>Washington St &amp; Gansevoort St to Clinton St &amp; Grand St</t>
  </si>
  <si>
    <t>Washington St &amp; Gansevoort St to Little West St &amp; 1 Pl</t>
  </si>
  <si>
    <t>Washington St &amp; Gansevoort St to W 46 St &amp; 11 Ave</t>
  </si>
  <si>
    <t>Washington St &amp; Gansevoort St to West St &amp; Chambers St</t>
  </si>
  <si>
    <t>Water - Whitehall Plaza to Hanson Pl &amp; Ashland Pl</t>
  </si>
  <si>
    <t>Watts St &amp; Greenwich St to Greenwich Ave &amp; 8 Ave</t>
  </si>
  <si>
    <t>Watts St &amp; Greenwich St to Murray St &amp; West St</t>
  </si>
  <si>
    <t>West End Ave &amp; W 107 St to University Pl &amp; E 14 St</t>
  </si>
  <si>
    <t>West End Ave &amp; W 94 St to W 20 St &amp; 11 Ave</t>
  </si>
  <si>
    <t>West St &amp; Chambers St to 11 Ave &amp; W 59 St</t>
  </si>
  <si>
    <t>West St &amp; Chambers St to Centre St &amp; Chambers St</t>
  </si>
  <si>
    <t>West St &amp; Chambers St to E 4 St &amp; 2 Ave</t>
  </si>
  <si>
    <t>West St &amp; Chambers St to Greenwich Ave &amp; 8 Ave</t>
  </si>
  <si>
    <t>West St &amp; Chambers St to W 21 St &amp; 6 Ave</t>
  </si>
  <si>
    <t>West St &amp; Chambers St to Warren St &amp; Church St</t>
  </si>
  <si>
    <t>West St &amp; Chambers St to Washington St &amp; Gansevoort St</t>
  </si>
  <si>
    <t>West St &amp; Chambers St to Watts St &amp; Greenwich St</t>
  </si>
  <si>
    <t>West Thames St to Centre St &amp; Worth St</t>
  </si>
  <si>
    <t>West Thames St to Water - Whitehall Plaza</t>
  </si>
  <si>
    <t>West Thames St to West St &amp; Chambers St</t>
  </si>
  <si>
    <t>William St &amp; Pine St to Murray St &amp; West St</t>
  </si>
  <si>
    <t>William St &amp; Pine St to W 14 St &amp; The High Line</t>
  </si>
  <si>
    <t>Willoughby Ave &amp; Tompkins Ave to Myrtle Ave &amp; Marcy Ave</t>
  </si>
  <si>
    <t>Willoughby St &amp; Fleet St to Clinton Ave &amp; Myrtle Ave</t>
  </si>
  <si>
    <t>Wythe Ave &amp; Metropolitan Ave to Cleveland Pl &amp; Spring St</t>
  </si>
  <si>
    <t>York St &amp; Jay St to Barclay St &amp; Church St</t>
  </si>
  <si>
    <t>York St &amp; Jay St to E 5 St &amp; Avenue C</t>
  </si>
  <si>
    <t>York St &amp; Jay St to Old Fulton St</t>
  </si>
  <si>
    <t>York St &amp; Jay St to Rivington St &amp; Chrystie St</t>
  </si>
  <si>
    <t>Count of Start station to end station</t>
  </si>
  <si>
    <t>Average_trip_duration</t>
  </si>
  <si>
    <t>Count of Start Station</t>
  </si>
  <si>
    <t>Count of End Station</t>
  </si>
  <si>
    <t>Count of Age</t>
  </si>
  <si>
    <t>Count of Age sorted</t>
  </si>
  <si>
    <t>Count of Gender</t>
  </si>
  <si>
    <t>Wednesday</t>
  </si>
  <si>
    <t>Friday</t>
  </si>
  <si>
    <t>Saturday</t>
  </si>
  <si>
    <t>Monday</t>
  </si>
  <si>
    <t>Tuesday</t>
  </si>
  <si>
    <t>Thursday</t>
  </si>
  <si>
    <t>Sunday</t>
  </si>
  <si>
    <t>Jan</t>
  </si>
  <si>
    <t>Feb</t>
  </si>
  <si>
    <t>Mar</t>
  </si>
  <si>
    <t>Apr</t>
  </si>
  <si>
    <t>May</t>
  </si>
  <si>
    <t>Jun</t>
  </si>
  <si>
    <t>Count of StartDate</t>
  </si>
  <si>
    <t>00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</si>
  <si>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</si>
  <si>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</si>
  <si>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</si>
  <si>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</si>
  <si>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</si>
  <si>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</si>
  <si>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</si>
  <si>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</si>
  <si>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</si>
  <si>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</si>
  <si>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</si>
  <si>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</si>
  <si>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</si>
  <si>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</si>
  <si>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</si>
  <si>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</si>
  <si>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</si>
  <si>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</si>
  <si>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</si>
  <si>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</si>
  <si>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</si>
  <si>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</si>
  <si>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Count of StartTime</t>
  </si>
  <si>
    <t>Count of Weekday</t>
  </si>
  <si>
    <t>Count of ID</t>
  </si>
  <si>
    <t>Average of Trip Duration</t>
  </si>
  <si>
    <t>Total</t>
  </si>
  <si>
    <t>Median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</si>
</sst>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Font="1" applyAlignment="1">
      <alignment horizontal="right"/>
    </xf>
    <xf numFmtId="0" fontId="0" fillId="0" borderId="0" xfId="0" applyNumberFormat="1" applyFont="1" applyFill="1" applyBorder="1" applyAlignment="1" applyProtection="1"/>
    <xf numFmtId="0" fontId="0" fillId="0" borderId="0" xfId="0" quotePrefix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quotePrefix="1" applyFont="1" applyAlignment="1">
      <alignment horizontal="left"/>
    </xf>
    <xf numFmtId="10" fontId="0" fillId="0" borderId="0" xfId="0" applyNumberFormat="1"/>
    <xf numFmtId="10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;@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;@"/>
      <alignment horizontal="right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Bikeshare_original_data!$R$5:$R$6</c:f>
              <c:strCache>
                <c:ptCount val="2"/>
                <c:pt idx="0">
                  <c:v>Total_Subscriber</c:v>
                </c:pt>
                <c:pt idx="1">
                  <c:v>Total_Non_Subscriber</c:v>
                </c:pt>
              </c:strCache>
            </c:strRef>
          </c:cat>
          <c:val>
            <c:numRef>
              <c:f>Bikeshare_original_data!$S$5:$S$6</c:f>
              <c:numCache>
                <c:formatCode>General</c:formatCode>
                <c:ptCount val="2"/>
                <c:pt idx="0">
                  <c:v>593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8-405C-B09E-53E1B4DE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13891576"/>
        <c:axId val="1013897480"/>
        <c:axId val="0"/>
      </c:bar3DChart>
      <c:catAx>
        <c:axId val="10138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97480"/>
        <c:crosses val="autoZero"/>
        <c:auto val="1"/>
        <c:lblAlgn val="ctr"/>
        <c:lblOffset val="100"/>
        <c:noMultiLvlLbl val="0"/>
      </c:catAx>
      <c:valAx>
        <c:axId val="10138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91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TRIP DURATION BY GENDER IN MINUTES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Tables!$J$3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Tables!$K$3</c:f>
              <c:numCache>
                <c:formatCode>General</c:formatCode>
                <c:ptCount val="1"/>
                <c:pt idx="0">
                  <c:v>726.85714285714289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2-4A51-BCFB-BFDC95EDC607}"/>
            </c:ext>
          </c:extLst>
        </c:ser>
        <c:ser>
          <c:idx val="1"/>
          <c:order val="1"/>
          <c:tx>
            <c:strRef>
              <c:f>Tables!$J$4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Tables!$K$4</c:f>
              <c:numCache>
                <c:formatCode>General</c:formatCode>
                <c:ptCount val="1"/>
                <c:pt idx="0">
                  <c:v>835.19444444444446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2-4A51-BCFB-BFDC95EDC6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98282816"/>
        <c:axId val="1298283800"/>
      </c:barChart>
      <c:catAx>
        <c:axId val="12982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83800"/>
        <c:crosses val="autoZero"/>
        <c:auto val="1"/>
        <c:lblAlgn val="ctr"/>
        <c:lblOffset val="100"/>
        <c:noMultiLvlLbl val="0"/>
      </c:catAx>
      <c:valAx>
        <c:axId val="1298283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82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</a:t>
            </a:r>
            <a:r>
              <a:rPr lang="en-GB" b="1" baseline="0"/>
              <a:t> TRIP DISTRIBUTION BY CUSTOMER TYPE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Tables!$J$10:$J$11</c:f>
              <c:strCache>
                <c:ptCount val="2"/>
                <c:pt idx="0">
                  <c:v>Non_Subscriber</c:v>
                </c:pt>
                <c:pt idx="1">
                  <c:v>Subscriber</c:v>
                </c:pt>
              </c:strCache>
            </c:strRef>
          </c:cat>
          <c:val>
            <c:numRef>
              <c:f>Tables!$K$10:$K$11</c:f>
              <c:numCache>
                <c:formatCode>General</c:formatCode>
                <c:ptCount val="2"/>
                <c:pt idx="0">
                  <c:v>1546.3013698630136</c:v>
                </c:pt>
                <c:pt idx="1">
                  <c:v>724.63575042158516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5-4C06-9C2C-414C17557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597024"/>
        <c:axId val="992588824"/>
      </c:barChart>
      <c:catAx>
        <c:axId val="99259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CUSTOMER</a:t>
                </a:r>
                <a:r>
                  <a:rPr lang="en-GB" b="1" baseline="0"/>
                  <a:t> TYPE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88824"/>
        <c:crosses val="autoZero"/>
        <c:auto val="1"/>
        <c:lblAlgn val="ctr"/>
        <c:lblOffset val="100"/>
        <c:noMultiLvlLbl val="0"/>
      </c:catAx>
      <c:valAx>
        <c:axId val="9925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TRIP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of service users by Gender</a:t>
            </a:r>
            <a:endParaRPr lang="en-GB"/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40721">
              <a:srgbClr val="CDD9EF"/>
            </a:gs>
            <a:gs pos="59274">
              <a:srgbClr val="BACBE9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24-42E1-8A3E-1E994317C21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4-42E1-8A3E-1E994317C2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Bikeshare_original_data!$R$3:$R$4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Bikeshare_original_data!$S$3:$S$4</c:f>
              <c:numCache>
                <c:formatCode>General</c:formatCode>
                <c:ptCount val="2"/>
                <c:pt idx="0">
                  <c:v>540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24-42E1-8A3E-1E994317C2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53946">
          <a:srgbClr val="BFCFEB"/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User Subscription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Tables!$L$129</c:f>
              <c:strCache>
                <c:ptCount val="1"/>
                <c:pt idx="0">
                  <c:v>Non_Subscriber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Tables!$M$128:$N$128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Tables!$M$129:$N$129</c:f>
              <c:numCache>
                <c:formatCode>General</c:formatCode>
                <c:ptCount val="2"/>
                <c:pt idx="0">
                  <c:v>1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F-4E4D-AFE4-C8813836A09C}"/>
            </c:ext>
          </c:extLst>
        </c:ser>
        <c:ser>
          <c:idx val="1"/>
          <c:order val="1"/>
          <c:tx>
            <c:strRef>
              <c:f>Tables!$L$130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Tables!$M$128:$N$128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Tables!$M$130:$N$130</c:f>
              <c:numCache>
                <c:formatCode>General</c:formatCode>
                <c:ptCount val="2"/>
                <c:pt idx="0">
                  <c:v>125</c:v>
                </c:pt>
                <c:pt idx="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F-4E4D-AFE4-C8813836A0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08775480"/>
        <c:axId val="1308776464"/>
        <c:axId val="0"/>
      </c:bar3DChart>
      <c:catAx>
        <c:axId val="13087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76464"/>
        <c:crosses val="autoZero"/>
        <c:auto val="1"/>
        <c:lblAlgn val="ctr"/>
        <c:lblOffset val="100"/>
        <c:noMultiLvlLbl val="0"/>
      </c:catAx>
      <c:valAx>
        <c:axId val="1308776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87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SUBSCRIPTION RATE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Tables!$L$137</c:f>
              <c:strCache>
                <c:ptCount val="1"/>
                <c:pt idx="0">
                  <c:v>Non_Subscriber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Tables!$M$136:$N$136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Tables!$M$137:$N$137</c:f>
              <c:numCache>
                <c:formatCode>0.00%</c:formatCode>
                <c:ptCount val="2"/>
                <c:pt idx="0">
                  <c:v>7.9000000000000008E-3</c:v>
                </c:pt>
                <c:pt idx="1">
                  <c:v>0.1333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7-487F-81B4-E928B7D99550}"/>
            </c:ext>
          </c:extLst>
        </c:ser>
        <c:ser>
          <c:idx val="1"/>
          <c:order val="1"/>
          <c:tx>
            <c:strRef>
              <c:f>Tables!$L$138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Tables!$M$136:$N$136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Tables!$M$138:$N$138</c:f>
              <c:numCache>
                <c:formatCode>0.00%</c:formatCode>
                <c:ptCount val="2"/>
                <c:pt idx="0">
                  <c:v>0.99209999999999998</c:v>
                </c:pt>
                <c:pt idx="1">
                  <c:v>0.86670000000000003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7-487F-81B4-E928B7D995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98295280"/>
        <c:axId val="1298296264"/>
      </c:barChart>
      <c:catAx>
        <c:axId val="12982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96264"/>
        <c:crosses val="autoZero"/>
        <c:auto val="1"/>
        <c:lblAlgn val="ctr"/>
        <c:lblOffset val="100"/>
        <c:noMultiLvlLbl val="0"/>
      </c:catAx>
      <c:valAx>
        <c:axId val="12982962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95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SERVICE USE</a:t>
            </a:r>
            <a:r>
              <a:rPr lang="en-GB" baseline="0"/>
              <a:t>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Tables!$A$151:$A$156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Tables!$B$151:$B$156</c:f>
              <c:numCache>
                <c:formatCode>General</c:formatCode>
                <c:ptCount val="6"/>
                <c:pt idx="0">
                  <c:v>66</c:v>
                </c:pt>
                <c:pt idx="1">
                  <c:v>59</c:v>
                </c:pt>
                <c:pt idx="2">
                  <c:v>84</c:v>
                </c:pt>
                <c:pt idx="3">
                  <c:v>127</c:v>
                </c:pt>
                <c:pt idx="4">
                  <c:v>134</c:v>
                </c:pt>
                <c:pt idx="5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0-4F03-A502-7EE7CD74C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6842480"/>
        <c:axId val="1306850680"/>
      </c:lineChart>
      <c:catAx>
        <c:axId val="13068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50680"/>
        <c:crosses val="autoZero"/>
        <c:auto val="1"/>
        <c:lblAlgn val="ctr"/>
        <c:lblOffset val="100"/>
        <c:noMultiLvlLbl val="0"/>
      </c:catAx>
      <c:valAx>
        <c:axId val="13068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SERVICE</a:t>
            </a:r>
            <a:r>
              <a:rPr lang="en-GB" baseline="0"/>
              <a:t> USE PER DAY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Tables!$A$188:$A$194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Tables!$B$188:$B$194</c:f>
              <c:numCache>
                <c:formatCode>General</c:formatCode>
                <c:ptCount val="7"/>
                <c:pt idx="0">
                  <c:v>84</c:v>
                </c:pt>
                <c:pt idx="1">
                  <c:v>89</c:v>
                </c:pt>
                <c:pt idx="2">
                  <c:v>121</c:v>
                </c:pt>
                <c:pt idx="3">
                  <c:v>118</c:v>
                </c:pt>
                <c:pt idx="4">
                  <c:v>96</c:v>
                </c:pt>
                <c:pt idx="5">
                  <c:v>83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B-4644-864E-E4C6B27A74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5116936"/>
        <c:axId val="655114968"/>
      </c:lineChart>
      <c:catAx>
        <c:axId val="65511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14968"/>
        <c:crosses val="autoZero"/>
        <c:auto val="1"/>
        <c:lblAlgn val="ctr"/>
        <c:lblOffset val="100"/>
        <c:noMultiLvlLbl val="0"/>
      </c:catAx>
      <c:valAx>
        <c:axId val="6551149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 USAGE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511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RIDE</a:t>
            </a:r>
            <a:r>
              <a:rPr lang="en-GB" baseline="0"/>
              <a:t> ORDER PER HOUR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Tables!$A$161:$A$183</c:f>
              <c:strCache>
                <c:ptCount val="2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Tables!$B$161:$B$183</c:f>
              <c:numCache>
                <c:formatCode>General</c:formatCode>
                <c:ptCount val="23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38</c:v>
                </c:pt>
                <c:pt idx="7">
                  <c:v>52</c:v>
                </c:pt>
                <c:pt idx="8">
                  <c:v>45</c:v>
                </c:pt>
                <c:pt idx="9">
                  <c:v>22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28</c:v>
                </c:pt>
                <c:pt idx="14">
                  <c:v>44</c:v>
                </c:pt>
                <c:pt idx="15">
                  <c:v>58</c:v>
                </c:pt>
                <c:pt idx="16">
                  <c:v>63</c:v>
                </c:pt>
                <c:pt idx="17">
                  <c:v>62</c:v>
                </c:pt>
                <c:pt idx="18">
                  <c:v>35</c:v>
                </c:pt>
                <c:pt idx="19">
                  <c:v>33</c:v>
                </c:pt>
                <c:pt idx="20">
                  <c:v>18</c:v>
                </c:pt>
                <c:pt idx="21">
                  <c:v>14</c:v>
                </c:pt>
                <c:pt idx="2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180-94A7-A5ED51A737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4824512"/>
        <c:axId val="1004820904"/>
      </c:barChart>
      <c:catAx>
        <c:axId val="100482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OF DAY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20904"/>
        <c:crosses val="autoZero"/>
        <c:auto val="1"/>
        <c:lblAlgn val="ctr"/>
        <c:lblOffset val="100"/>
        <c:noMultiLvlLbl val="0"/>
      </c:catAx>
      <c:valAx>
        <c:axId val="10048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</a:t>
                </a:r>
                <a:r>
                  <a:rPr lang="en-GB" baseline="0"/>
                  <a:t> USAGE PER HOUR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2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5 TRIP START STATIONS BY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Tables!$D$3:$D$7</c:f>
              <c:strCache>
                <c:ptCount val="5"/>
                <c:pt idx="0">
                  <c:v>Central Park S &amp; 6 Ave</c:v>
                </c:pt>
                <c:pt idx="1">
                  <c:v>West St &amp; Chambers St</c:v>
                </c:pt>
                <c:pt idx="2">
                  <c:v>2 Ave &amp; E 31 St</c:v>
                </c:pt>
                <c:pt idx="3">
                  <c:v>Lafayette St &amp; E 8 St</c:v>
                </c:pt>
                <c:pt idx="4">
                  <c:v>W 43 St &amp; 6 Ave</c:v>
                </c:pt>
              </c:strCache>
            </c:strRef>
          </c:cat>
          <c:val>
            <c:numRef>
              <c:f>Tables!$E$3:$E$7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9-4A07-AB90-CEF2819AE1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7789424"/>
        <c:axId val="1007780240"/>
      </c:barChart>
      <c:catAx>
        <c:axId val="100778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 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80240"/>
        <c:crosses val="autoZero"/>
        <c:auto val="1"/>
        <c:lblAlgn val="ctr"/>
        <c:lblOffset val="100"/>
        <c:noMultiLvlLbl val="0"/>
      </c:catAx>
      <c:valAx>
        <c:axId val="1007780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4 TRIP END STATIONS BY FREQUENCY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Tables!$G$3:$G$6</c:f>
              <c:strCache>
                <c:ptCount val="4"/>
                <c:pt idx="0">
                  <c:v>E 17 St &amp; Broadway</c:v>
                </c:pt>
                <c:pt idx="1">
                  <c:v>E 7 St &amp; Avenue A</c:v>
                </c:pt>
                <c:pt idx="2">
                  <c:v>W 33 St &amp; 7 Ave</c:v>
                </c:pt>
                <c:pt idx="3">
                  <c:v>W 38 St &amp; 8 Ave</c:v>
                </c:pt>
              </c:strCache>
            </c:strRef>
          </c:cat>
          <c:val>
            <c:numRef>
              <c:f>Tables!$H$3:$H$6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B-4508-B4D8-0FA300A791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2084744"/>
        <c:axId val="992084088"/>
      </c:barChart>
      <c:catAx>
        <c:axId val="992084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END 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84088"/>
        <c:crosses val="autoZero"/>
        <c:auto val="1"/>
        <c:lblAlgn val="ctr"/>
        <c:lblOffset val="100"/>
        <c:noMultiLvlLbl val="0"/>
      </c:catAx>
      <c:valAx>
        <c:axId val="992084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8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Distribution of service users by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of service users by age</a:t>
          </a:r>
        </a:p>
      </cx:txPr>
    </cx:title>
    <cx:plotArea>
      <cx:plotAreaRegion>
        <cx:series layoutId="clusteredColumn" uniqueId="{8CC4738B-20C8-41FF-8858-0ECD62FE4908}">
          <cx:tx>
            <cx:txData>
              <cx:f>_xlchart.v1.1</cx:f>
              <cx:v>Count of Age group</cx:v>
            </cx:txData>
          </cx:tx>
          <cx:dataLabels pos="inBase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ECCBBC5B-A755-4943-9B96-D7BCD6006F80}">
          <cx:axisId val="2"/>
        </cx:series>
      </cx:plotAreaRegion>
      <cx:axis id="0">
        <cx:catScaling gapWidth="0"/>
        <cx:title>
          <cx:tx>
            <cx:txData>
              <cx:v>AGE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AGE RANGE</a:t>
              </a:r>
            </a:p>
          </cx:txPr>
        </cx:title>
        <cx:tickLabels/>
      </cx:axis>
      <cx:axis id="1">
        <cx:valScaling/>
        <cx:tickLabels/>
      </cx:axis>
      <cx:axis id="2">
        <cx:valScaling max="1" min="0"/>
        <cx:tickLabels/>
        <cx:numFmt formatCode="General" sourceLinked="0"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microsoft.com/office/2014/relationships/chartEx" Target="../charts/chartEx1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</xdr:row>
      <xdr:rowOff>152400</xdr:rowOff>
    </xdr:from>
    <xdr:to>
      <xdr:col>9</xdr:col>
      <xdr:colOff>152400</xdr:colOff>
      <xdr:row>16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8DE95-5075-4116-A35D-A058353FE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1</xdr:row>
      <xdr:rowOff>161926</xdr:rowOff>
    </xdr:from>
    <xdr:to>
      <xdr:col>19</xdr:col>
      <xdr:colOff>307680</xdr:colOff>
      <xdr:row>16</xdr:row>
      <xdr:rowOff>109428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437BE8-1549-4E13-BC63-F87E042D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233948</xdr:colOff>
      <xdr:row>2</xdr:row>
      <xdr:rowOff>0</xdr:rowOff>
    </xdr:from>
    <xdr:to>
      <xdr:col>28</xdr:col>
      <xdr:colOff>594895</xdr:colOff>
      <xdr:row>16</xdr:row>
      <xdr:rowOff>169779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3FD749-A84B-486F-ACB9-EBAEE768E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38</xdr:col>
      <xdr:colOff>360947</xdr:colOff>
      <xdr:row>16</xdr:row>
      <xdr:rowOff>169779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66C3B8-DA3E-4BD8-A69D-3CE22947D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15703</xdr:colOff>
      <xdr:row>37</xdr:row>
      <xdr:rowOff>69408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F7B9046F-046D-48EA-9053-77EA04F2C6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579" y="3860132"/>
              <a:ext cx="4828335" cy="3010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601578</xdr:colOff>
      <xdr:row>21</xdr:row>
      <xdr:rowOff>0</xdr:rowOff>
    </xdr:from>
    <xdr:to>
      <xdr:col>19</xdr:col>
      <xdr:colOff>167104</xdr:colOff>
      <xdr:row>37</xdr:row>
      <xdr:rowOff>133684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571EFF9-A2E0-489F-BB18-CD38C748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21</xdr:row>
      <xdr:rowOff>-1</xdr:rowOff>
    </xdr:from>
    <xdr:to>
      <xdr:col>28</xdr:col>
      <xdr:colOff>360947</xdr:colOff>
      <xdr:row>37</xdr:row>
      <xdr:rowOff>83552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A19D91F-58A6-489A-98E7-663D9399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20</xdr:row>
      <xdr:rowOff>133684</xdr:rowOff>
    </xdr:from>
    <xdr:to>
      <xdr:col>38</xdr:col>
      <xdr:colOff>367632</xdr:colOff>
      <xdr:row>37</xdr:row>
      <xdr:rowOff>116974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390757C-E86F-4ECE-A8E3-CAC04E339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9</xdr:col>
      <xdr:colOff>70519</xdr:colOff>
      <xdr:row>56</xdr:row>
      <xdr:rowOff>169779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C7DE721-8C47-4B2E-A58B-C6D536F0E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601578</xdr:colOff>
      <xdr:row>42</xdr:row>
      <xdr:rowOff>66842</xdr:rowOff>
    </xdr:from>
    <xdr:to>
      <xdr:col>19</xdr:col>
      <xdr:colOff>233946</xdr:colOff>
      <xdr:row>56</xdr:row>
      <xdr:rowOff>169779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49207AA-8E48-4C94-8238-A3A62A049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267371</xdr:colOff>
      <xdr:row>2</xdr:row>
      <xdr:rowOff>0</xdr:rowOff>
    </xdr:from>
    <xdr:to>
      <xdr:col>48</xdr:col>
      <xdr:colOff>26740</xdr:colOff>
      <xdr:row>16</xdr:row>
      <xdr:rowOff>169779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E2647FC-5E2D-48DA-8306-740006783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601578</xdr:colOff>
      <xdr:row>21</xdr:row>
      <xdr:rowOff>0</xdr:rowOff>
    </xdr:from>
    <xdr:to>
      <xdr:col>47</xdr:col>
      <xdr:colOff>584867</xdr:colOff>
      <xdr:row>35</xdr:row>
      <xdr:rowOff>169779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53ECA06-07A3-4344-AD4E-C0D28D60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" refreshedDate="44664.853205324071" createdVersion="7" refreshedVersion="7" minRefreshableVersion="3" recordCount="666" xr:uid="{22FA3D98-A58E-4DFF-A27B-EF78F926EE27}">
  <cacheSource type="worksheet">
    <worksheetSource name="Wofai_Eyong___Bikeshare_data___Sheet1"/>
  </cacheSource>
  <cacheFields count="17">
    <cacheField name="ID" numFmtId="0">
      <sharedItems containsSemiMixedTypes="0" containsString="0" containsNumber="1" containsInteger="1" minValue="5857" maxValue="6815929" count="666">
        <n v="5688089"/>
        <n v="4096714"/>
        <n v="2173887"/>
        <n v="3945638"/>
        <n v="6208972"/>
        <n v="1285652"/>
        <n v="1675753"/>
        <n v="1692245"/>
        <n v="2271331"/>
        <n v="1558339"/>
        <n v="2287178"/>
        <n v="2744874"/>
        <n v="3398180"/>
        <n v="991609"/>
        <n v="1512596"/>
        <n v="187466"/>
        <n v="2195658"/>
        <n v="6388534"/>
        <n v="4733837"/>
        <n v="5857"/>
        <n v="1132766"/>
        <n v="3358474"/>
        <n v="1778858"/>
        <n v="2497952"/>
        <n v="2905932"/>
        <n v="3123311"/>
        <n v="2959550"/>
        <n v="2067887"/>
        <n v="3518426"/>
        <n v="5383277"/>
        <n v="3146215"/>
        <n v="2018488"/>
        <n v="3676202"/>
        <n v="1389460"/>
        <n v="6321417"/>
        <n v="936709"/>
        <n v="1975396"/>
        <n v="642530"/>
        <n v="5630375"/>
        <n v="5481113"/>
        <n v="3873453"/>
        <n v="2567503"/>
        <n v="6432811"/>
        <n v="1909858"/>
        <n v="4989575"/>
        <n v="4485367"/>
        <n v="6686290"/>
        <n v="6398149"/>
        <n v="2964832"/>
        <n v="5334757"/>
        <n v="574675"/>
        <n v="5981682"/>
        <n v="2897347"/>
        <n v="3582305"/>
        <n v="1507415"/>
        <n v="5448406"/>
        <n v="4580791"/>
        <n v="5515649"/>
        <n v="4885759"/>
        <n v="4025507"/>
        <n v="3847598"/>
        <n v="4586817"/>
        <n v="3303809"/>
        <n v="6722387"/>
        <n v="4731489"/>
        <n v="6018157"/>
        <n v="4079228"/>
        <n v="87348"/>
        <n v="2184051"/>
        <n v="2855148"/>
        <n v="1675078"/>
        <n v="338034"/>
        <n v="445709"/>
        <n v="3828509"/>
        <n v="5931878"/>
        <n v="3252725"/>
        <n v="4263930"/>
        <n v="4327895"/>
        <n v="4500991"/>
        <n v="2004051"/>
        <n v="1377740"/>
        <n v="6738778"/>
        <n v="3479649"/>
        <n v="6067227"/>
        <n v="5888144"/>
        <n v="2491986"/>
        <n v="6407126"/>
        <n v="6392474"/>
        <n v="4276054"/>
        <n v="2759514"/>
        <n v="2401586"/>
        <n v="5820513"/>
        <n v="5480048"/>
        <n v="1951218"/>
        <n v="3005402"/>
        <n v="4212374"/>
        <n v="2697880"/>
        <n v="4393538"/>
        <n v="3893488"/>
        <n v="1811390"/>
        <n v="389272"/>
        <n v="4666273"/>
        <n v="3241064"/>
        <n v="4287006"/>
        <n v="2971954"/>
        <n v="5902394"/>
        <n v="3079483"/>
        <n v="6356851"/>
        <n v="6437349"/>
        <n v="4015168"/>
        <n v="6417471"/>
        <n v="6158567"/>
        <n v="4742346"/>
        <n v="1214745"/>
        <n v="3071010"/>
        <n v="2767253"/>
        <n v="1873353"/>
        <n v="6335267"/>
        <n v="4824502"/>
        <n v="5213563"/>
        <n v="1578361"/>
        <n v="378557"/>
        <n v="1759669"/>
        <n v="2792598"/>
        <n v="3006257"/>
        <n v="2561325"/>
        <n v="842093"/>
        <n v="5664204"/>
        <n v="3789757"/>
        <n v="5351922"/>
        <n v="4776884"/>
        <n v="6224775"/>
        <n v="6413999"/>
        <n v="3028133"/>
        <n v="3229794"/>
        <n v="1297870"/>
        <n v="1779232"/>
        <n v="1669014"/>
        <n v="6170127"/>
        <n v="3712090"/>
        <n v="5529352"/>
        <n v="6467971"/>
        <n v="6353718"/>
        <n v="775802"/>
        <n v="836946"/>
        <n v="2432181"/>
        <n v="6647928"/>
        <n v="6171939"/>
        <n v="4837234"/>
        <n v="5478620"/>
        <n v="72902"/>
        <n v="2142023"/>
        <n v="5644756"/>
        <n v="6672567"/>
        <n v="233335"/>
        <n v="1884535"/>
        <n v="5321258"/>
        <n v="3744138"/>
        <n v="3018843"/>
        <n v="2316085"/>
        <n v="5887645"/>
        <n v="3013856"/>
        <n v="6351515"/>
        <n v="5825054"/>
        <n v="6730027"/>
        <n v="1826417"/>
        <n v="968783"/>
        <n v="5298343"/>
        <n v="13703"/>
        <n v="3134620"/>
        <n v="6225518"/>
        <n v="6041709"/>
        <n v="3288188"/>
        <n v="699264"/>
        <n v="5560849"/>
        <n v="5514258"/>
        <n v="2296986"/>
        <n v="6398130"/>
        <n v="2548859"/>
        <n v="2481285"/>
        <n v="3777400"/>
        <n v="2160966"/>
        <n v="5897459"/>
        <n v="6441021"/>
        <n v="6637712"/>
        <n v="656884"/>
        <n v="4193308"/>
        <n v="2765315"/>
        <n v="2508580"/>
        <n v="1371351"/>
        <n v="3800736"/>
        <n v="2486890"/>
        <n v="1959438"/>
        <n v="5878947"/>
        <n v="6164224"/>
        <n v="4507646"/>
        <n v="3036026"/>
        <n v="2320738"/>
        <n v="84306"/>
        <n v="228565"/>
        <n v="1386254"/>
        <n v="6269681"/>
        <n v="6173619"/>
        <n v="4218781"/>
        <n v="6335379"/>
        <n v="2485026"/>
        <n v="1650900"/>
        <n v="2744300"/>
        <n v="3308681"/>
        <n v="2125872"/>
        <n v="5116172"/>
        <n v="4108411"/>
        <n v="279381"/>
        <n v="2072415"/>
        <n v="432007"/>
        <n v="3284666"/>
        <n v="1157420"/>
        <n v="2710778"/>
        <n v="2418389"/>
        <n v="5309535"/>
        <n v="6209483"/>
        <n v="6199671"/>
        <n v="3273104"/>
        <n v="6047053"/>
        <n v="6451583"/>
        <n v="4519233"/>
        <n v="6723534"/>
        <n v="650105"/>
        <n v="4289817"/>
        <n v="1677874"/>
        <n v="3122170"/>
        <n v="6158510"/>
        <n v="6054143"/>
        <n v="3228015"/>
        <n v="4106970"/>
        <n v="1703383"/>
        <n v="5636715"/>
        <n v="1793345"/>
        <n v="1393089"/>
        <n v="1414549"/>
        <n v="4831904"/>
        <n v="4647018"/>
        <n v="4194394"/>
        <n v="4376357"/>
        <n v="4736921"/>
        <n v="4306194"/>
        <n v="2444049"/>
        <n v="5768649"/>
        <n v="5868762"/>
        <n v="74339"/>
        <n v="3061605"/>
        <n v="1226634"/>
        <n v="3674241"/>
        <n v="481343"/>
        <n v="1005386"/>
        <n v="3648389"/>
        <n v="2976840"/>
        <n v="1339852"/>
        <n v="3780563"/>
        <n v="2773160"/>
        <n v="565683"/>
        <n v="2535354"/>
        <n v="1395793"/>
        <n v="5320479"/>
        <n v="4070651"/>
        <n v="4389700"/>
        <n v="6800377"/>
        <n v="5681294"/>
        <n v="6009055"/>
        <n v="1688397"/>
        <n v="2733599"/>
        <n v="1345999"/>
        <n v="2031987"/>
        <n v="6587469"/>
        <n v="252422"/>
        <n v="3670576"/>
        <n v="5121541"/>
        <n v="4729862"/>
        <n v="4766125"/>
        <n v="2321677"/>
        <n v="6014149"/>
        <n v="2981738"/>
        <n v="4637472"/>
        <n v="3485563"/>
        <n v="1852173"/>
        <n v="1852067"/>
        <n v="4428854"/>
        <n v="1802466"/>
        <n v="3791506"/>
        <n v="932001"/>
        <n v="261652"/>
        <n v="5465012"/>
        <n v="5353666"/>
        <n v="3244281"/>
        <n v="2674970"/>
        <n v="2722449"/>
        <n v="1544609"/>
        <n v="811593"/>
        <n v="4859668"/>
        <n v="2616793"/>
        <n v="2325362"/>
        <n v="1855578"/>
        <n v="1740477"/>
        <n v="5391272"/>
        <n v="1988318"/>
        <n v="3231592"/>
        <n v="1800756"/>
        <n v="4037086"/>
        <n v="6328501"/>
        <n v="1873481"/>
        <n v="6145337"/>
        <n v="60804"/>
        <n v="6157470"/>
        <n v="97974"/>
        <n v="1531863"/>
        <n v="3836835"/>
        <n v="4603213"/>
        <n v="5578346"/>
        <n v="6727845"/>
        <n v="638046"/>
        <n v="5767534"/>
        <n v="5610896"/>
        <n v="6675217"/>
        <n v="5292881"/>
        <n v="508616"/>
        <n v="6094716"/>
        <n v="13019"/>
        <n v="4841890"/>
        <n v="164991"/>
        <n v="6485193"/>
        <n v="2708797"/>
        <n v="5437998"/>
        <n v="333045"/>
        <n v="2914400"/>
        <n v="5612834"/>
        <n v="1656022"/>
        <n v="5519049"/>
        <n v="3311490"/>
        <n v="1992476"/>
        <n v="1228070"/>
        <n v="4838030"/>
        <n v="3730330"/>
        <n v="4744323"/>
        <n v="1336431"/>
        <n v="3499018"/>
        <n v="5224207"/>
        <n v="90239"/>
        <n v="5028629"/>
        <n v="2151889"/>
        <n v="1614133"/>
        <n v="3679761"/>
        <n v="2046243"/>
        <n v="2797272"/>
        <n v="2336276"/>
        <n v="1650797"/>
        <n v="2222971"/>
        <n v="5229439"/>
        <n v="6124133"/>
        <n v="2986961"/>
        <n v="484619"/>
        <n v="6513933"/>
        <n v="4066898"/>
        <n v="5910105"/>
        <n v="525383"/>
        <n v="4476647"/>
        <n v="6202918"/>
        <n v="2700762"/>
        <n v="2521692"/>
        <n v="5032247"/>
        <n v="5644424"/>
        <n v="2653382"/>
        <n v="5709658"/>
        <n v="6424275"/>
        <n v="4072316"/>
        <n v="3134923"/>
        <n v="5912605"/>
        <n v="3429349"/>
        <n v="2335375"/>
        <n v="5212058"/>
        <n v="6632689"/>
        <n v="6577293"/>
        <n v="789042"/>
        <n v="533071"/>
        <n v="1161267"/>
        <n v="1460540"/>
        <n v="413501"/>
        <n v="1774470"/>
        <n v="4245289"/>
        <n v="6636090"/>
        <n v="4347329"/>
        <n v="1723451"/>
        <n v="5370049"/>
        <n v="5990561"/>
        <n v="945491"/>
        <n v="4605460"/>
        <n v="1257792"/>
        <n v="6471975"/>
        <n v="5546689"/>
        <n v="2567163"/>
        <n v="5400568"/>
        <n v="6437691"/>
        <n v="594062"/>
        <n v="3419616"/>
        <n v="4432667"/>
        <n v="2783819"/>
        <n v="6726492"/>
        <n v="2315732"/>
        <n v="5689895"/>
        <n v="5506007"/>
        <n v="2394909"/>
        <n v="6131499"/>
        <n v="273552"/>
        <n v="5532513"/>
        <n v="2452997"/>
        <n v="5797031"/>
        <n v="4165560"/>
        <n v="246721"/>
        <n v="2618484"/>
        <n v="588189"/>
        <n v="4412004"/>
        <n v="1277230"/>
        <n v="3989900"/>
        <n v="6373271"/>
        <n v="5570249"/>
        <n v="6395164"/>
        <n v="1835694"/>
        <n v="4027948"/>
        <n v="154707"/>
        <n v="2547596"/>
        <n v="5545571"/>
        <n v="2554297"/>
        <n v="1224012"/>
        <n v="1767693"/>
        <n v="3899420"/>
        <n v="2267204"/>
        <n v="1203329"/>
        <n v="1940925"/>
        <n v="3994748"/>
        <n v="6045473"/>
        <n v="1030616"/>
        <n v="5882643"/>
        <n v="3095107"/>
        <n v="5836197"/>
        <n v="5847078"/>
        <n v="510876"/>
        <n v="1432757"/>
        <n v="6788542"/>
        <n v="6027395"/>
        <n v="3327599"/>
        <n v="4648323"/>
        <n v="4793031"/>
        <n v="1603846"/>
        <n v="6355219"/>
        <n v="4089351"/>
        <n v="4155251"/>
        <n v="1799886"/>
        <n v="1898321"/>
        <n v="2579023"/>
        <n v="797851"/>
        <n v="1745464"/>
        <n v="799092"/>
        <n v="3932991"/>
        <n v="4611157"/>
        <n v="2929750"/>
        <n v="5126608"/>
        <n v="5553365"/>
        <n v="3962988"/>
        <n v="6376222"/>
        <n v="3694433"/>
        <n v="3163527"/>
        <n v="5368899"/>
        <n v="272434"/>
        <n v="3575288"/>
        <n v="2320669"/>
        <n v="4370534"/>
        <n v="2647378"/>
        <n v="1964284"/>
        <n v="120263"/>
        <n v="485112"/>
        <n v="5575264"/>
        <n v="4774471"/>
        <n v="4589251"/>
        <n v="6536890"/>
        <n v="3694987"/>
        <n v="6297900"/>
        <n v="6276441"/>
        <n v="4228605"/>
        <n v="6054536"/>
        <n v="4064209"/>
        <n v="2880543"/>
        <n v="1500135"/>
        <n v="2006709"/>
        <n v="629185"/>
        <n v="192292"/>
        <n v="898044"/>
        <n v="4264483"/>
        <n v="5899528"/>
        <n v="6754379"/>
        <n v="3854712"/>
        <n v="3111054"/>
        <n v="1582978"/>
        <n v="2867496"/>
        <n v="6330204"/>
        <n v="5329838"/>
        <n v="1817912"/>
        <n v="4689916"/>
        <n v="2886325"/>
        <n v="5476047"/>
        <n v="6020712"/>
        <n v="2628269"/>
        <n v="1730516"/>
        <n v="2466078"/>
        <n v="1240459"/>
        <n v="906359"/>
        <n v="3624425"/>
        <n v="4756004"/>
        <n v="5082496"/>
        <n v="2479281"/>
        <n v="6092448"/>
        <n v="4520344"/>
        <n v="3908912"/>
        <n v="6336122"/>
        <n v="6049194"/>
        <n v="504718"/>
        <n v="3095701"/>
        <n v="818106"/>
        <n v="389640"/>
        <n v="6012712"/>
        <n v="1247078"/>
        <n v="4042274"/>
        <n v="3064456"/>
        <n v="5189150"/>
        <n v="5856833"/>
        <n v="5546194"/>
        <n v="1127643"/>
        <n v="4389603"/>
        <n v="5753846"/>
        <n v="1389633"/>
        <n v="1830220"/>
        <n v="128154"/>
        <n v="1966663"/>
        <n v="1896633"/>
        <n v="3882076"/>
        <n v="780521"/>
        <n v="4441252"/>
        <n v="4311383"/>
        <n v="1847360"/>
        <n v="4792831"/>
        <n v="5725467"/>
        <n v="5941730"/>
        <n v="1713896"/>
        <n v="3286226"/>
        <n v="2417677"/>
        <n v="2672948"/>
        <n v="4089568"/>
        <n v="3686308"/>
        <n v="5057014"/>
        <n v="5954601"/>
        <n v="4654698"/>
        <n v="5276733"/>
        <n v="6686111"/>
        <n v="25470"/>
        <n v="174116"/>
        <n v="3702899"/>
        <n v="1086513"/>
        <n v="2161137"/>
        <n v="6815929"/>
        <n v="870002"/>
        <n v="3201773"/>
        <n v="936454"/>
        <n v="1393687"/>
        <n v="488749"/>
        <n v="2407604"/>
        <n v="109483"/>
        <n v="530394"/>
        <n v="12991"/>
        <n v="1588764"/>
        <n v="6104010"/>
        <n v="411823"/>
        <n v="3691640"/>
        <n v="3212131"/>
        <n v="5110759"/>
        <n v="1658303"/>
        <n v="3231332"/>
        <n v="5178025"/>
        <n v="6322215"/>
        <n v="6292420"/>
        <n v="4893017"/>
        <n v="1858796"/>
        <n v="6592160"/>
        <n v="5007909"/>
        <n v="1821647"/>
        <n v="5001163"/>
        <n v="227375"/>
        <n v="511331"/>
        <n v="2095232"/>
        <n v="6358884"/>
        <n v="4786384"/>
        <n v="2652860"/>
        <n v="228975"/>
        <n v="1862182"/>
        <n v="1432998"/>
        <n v="93958"/>
        <n v="2128616"/>
        <n v="3293818"/>
        <n v="729053"/>
        <n v="2476245"/>
        <n v="5904884"/>
        <n v="648040"/>
        <n v="4341667"/>
        <n v="1393402"/>
        <n v="6403666"/>
        <n v="2083467"/>
        <n v="4315230"/>
        <n v="5437205"/>
        <n v="1260121"/>
        <n v="2460556"/>
        <n v="6102262"/>
        <n v="2469770"/>
        <n v="5621355"/>
        <n v="1630084"/>
        <n v="4577767"/>
        <n v="4251955"/>
        <n v="5092155"/>
        <n v="4582789"/>
        <n v="437124"/>
        <n v="4386654"/>
        <n v="4848206"/>
        <n v="6355814"/>
        <n v="5590129"/>
        <n v="4036294"/>
        <n v="6281515"/>
        <n v="5000284"/>
        <n v="3723871"/>
        <n v="5658418"/>
        <n v="6538158"/>
        <n v="6603188"/>
        <n v="3332077"/>
        <n v="6579097"/>
        <n v="4347914"/>
        <n v="6248195"/>
        <n v="238151"/>
        <n v="6190901"/>
        <n v="6645191"/>
        <n v="6116823"/>
        <n v="937987"/>
        <n v="5411923"/>
        <n v="1614911"/>
        <n v="5260053"/>
        <n v="350707"/>
        <n v="1526858"/>
        <n v="1818265"/>
        <n v="5729780"/>
        <n v="1391893"/>
        <n v="6789894"/>
        <n v="2378391"/>
        <n v="146803"/>
        <n v="3184895"/>
        <n v="5619352"/>
        <n v="1831535"/>
        <n v="5111514"/>
        <n v="5797505"/>
        <n v="2010334"/>
        <n v="3447958"/>
        <n v="2854090"/>
        <n v="3795615"/>
      </sharedItems>
    </cacheField>
    <cacheField name="StartDate" numFmtId="166">
      <sharedItems containsSemiMixedTypes="0" containsNonDate="0" containsDate="1" containsString="0" minDate="2017-01-01T00:00:00" maxDate="2017-07-01T00:00:00" count="159">
        <d v="2017-06-11T00:00:00"/>
        <d v="2017-05-11T00:00:00"/>
        <d v="2017-03-29T00:00:00"/>
        <d v="2017-05-08T00:00:00"/>
        <d v="2017-06-21T00:00:00"/>
        <d v="2017-02-22T00:00:00"/>
        <d v="2017-03-06T00:00:00"/>
        <d v="2017-03-07T00:00:00"/>
        <d v="2017-04-02T00:00:00"/>
        <d v="2017-03-01T00:00:00"/>
        <d v="2017-04-13T00:00:00"/>
        <d v="2017-04-27T00:00:00"/>
        <d v="2017-02-13T00:00:00"/>
        <d v="2017-02-28T00:00:00"/>
        <d v="2017-01-11T00:00:00"/>
        <d v="2017-06-23T00:00:00"/>
        <d v="2017-05-24T00:00:00"/>
        <d v="2017-01-01T00:00:00"/>
        <d v="2017-02-18T00:00:00"/>
        <d v="2017-03-09T00:00:00"/>
        <d v="2017-04-08T00:00:00"/>
        <d v="2017-04-16T00:00:00"/>
        <d v="2017-04-21T00:00:00"/>
        <d v="2017-04-17T00:00:00"/>
        <d v="2017-03-25T00:00:00"/>
        <d v="2017-04-29T00:00:00"/>
        <d v="2017-06-06T00:00:00"/>
        <d v="2017-03-23T00:00:00"/>
        <d v="2017-05-02T00:00:00"/>
        <d v="2017-02-25T00:00:00"/>
        <d v="2017-06-22T00:00:00"/>
        <d v="2017-02-08T00:00:00"/>
        <d v="2017-03-22T00:00:00"/>
        <d v="2017-01-28T00:00:00"/>
        <d v="2017-06-10T00:00:00"/>
        <d v="2017-06-08T00:00:00"/>
        <d v="2017-05-07T00:00:00"/>
        <d v="2017-04-10T00:00:00"/>
        <d v="2017-06-24T00:00:00"/>
        <d v="2017-03-20T00:00:00"/>
        <d v="2017-05-30T00:00:00"/>
        <d v="2017-05-19T00:00:00"/>
        <d v="2017-06-28T00:00:00"/>
        <d v="2017-06-05T00:00:00"/>
        <d v="2017-01-26T00:00:00"/>
        <d v="2017-06-16T00:00:00"/>
        <d v="2017-05-01T00:00:00"/>
        <d v="2017-06-07T00:00:00"/>
        <d v="2017-05-20T00:00:00"/>
        <d v="2017-05-27T00:00:00"/>
        <d v="2017-05-10T00:00:00"/>
        <d v="2017-05-06T00:00:00"/>
        <d v="2017-05-21T00:00:00"/>
        <d v="2017-04-25T00:00:00"/>
        <d v="2017-06-29T00:00:00"/>
        <d v="2017-06-17T00:00:00"/>
        <d v="2017-01-05T00:00:00"/>
        <d v="2017-04-15T00:00:00"/>
        <d v="2017-01-17T00:00:00"/>
        <d v="2017-01-20T00:00:00"/>
        <d v="2017-06-15T00:00:00"/>
        <d v="2017-04-24T00:00:00"/>
        <d v="2017-05-15T00:00:00"/>
        <d v="2017-05-16T00:00:00"/>
        <d v="2017-02-24T00:00:00"/>
        <d v="2017-06-18T00:00:00"/>
        <d v="2017-06-14T00:00:00"/>
        <d v="2017-04-05T00:00:00"/>
        <d v="2017-06-13T00:00:00"/>
        <d v="2017-03-21T00:00:00"/>
        <d v="2017-04-18T00:00:00"/>
        <d v="2017-05-14T00:00:00"/>
        <d v="2017-04-12T00:00:00"/>
        <d v="2017-05-17T00:00:00"/>
        <d v="2017-03-10T00:00:00"/>
        <d v="2017-01-19T00:00:00"/>
        <d v="2017-05-23T00:00:00"/>
        <d v="2017-04-20T00:00:00"/>
        <d v="2017-06-20T00:00:00"/>
        <d v="2017-02-20T00:00:00"/>
        <d v="2017-04-19T00:00:00"/>
        <d v="2017-03-13T00:00:00"/>
        <d v="2017-05-26T00:00:00"/>
        <d v="2017-06-02T00:00:00"/>
        <d v="2017-03-02T00:00:00"/>
        <d v="2017-01-18T00:00:00"/>
        <d v="2017-03-08T00:00:00"/>
        <d v="2017-04-14T00:00:00"/>
        <d v="2017-04-09T00:00:00"/>
        <d v="2017-02-04T00:00:00"/>
        <d v="2017-05-04T00:00:00"/>
        <d v="2017-04-23T00:00:00"/>
        <d v="2017-02-23T00:00:00"/>
        <d v="2017-05-03T00:00:00"/>
        <d v="2017-06-25T00:00:00"/>
        <d v="2017-02-02T00:00:00"/>
        <d v="2017-04-06T00:00:00"/>
        <d v="2017-01-04T00:00:00"/>
        <d v="2017-03-28T00:00:00"/>
        <d v="2017-01-12T00:00:00"/>
        <d v="2017-03-17T00:00:00"/>
        <d v="2017-04-03T00:00:00"/>
        <d v="2017-02-11T00:00:00"/>
        <d v="2017-06-04T00:00:00"/>
        <d v="2017-01-30T00:00:00"/>
        <d v="2017-06-09T00:00:00"/>
        <d v="2017-04-07T00:00:00"/>
        <d v="2017-01-29T00:00:00"/>
        <d v="2017-05-05T00:00:00"/>
        <d v="2017-03-05T00:00:00"/>
        <d v="2017-03-27T00:00:00"/>
        <d v="2017-06-01T00:00:00"/>
        <d v="2017-01-13T00:00:00"/>
        <d v="2017-02-19T00:00:00"/>
        <d v="2017-05-22T00:00:00"/>
        <d v="2017-06-12T00:00:00"/>
        <d v="2017-02-21T00:00:00"/>
        <d v="2017-01-22T00:00:00"/>
        <d v="2017-02-14T00:00:00"/>
        <d v="2017-06-30T00:00:00"/>
        <d v="2017-03-24T00:00:00"/>
        <d v="2017-06-27T00:00:00"/>
        <d v="2017-03-12T00:00:00"/>
        <d v="2017-05-18T00:00:00"/>
        <d v="2017-02-03T00:00:00"/>
        <d v="2017-04-11T00:00:00"/>
        <d v="2017-01-23T00:00:00"/>
        <d v="2017-01-10T00:00:00"/>
        <d v="2017-01-16T00:00:00"/>
        <d v="2017-04-26T00:00:00"/>
        <d v="2017-06-03T00:00:00"/>
        <d v="2017-05-31T00:00:00"/>
        <d v="2017-03-03T00:00:00"/>
        <d v="2017-03-30T00:00:00"/>
        <d v="2017-06-19T00:00:00"/>
        <d v="2017-06-26T00:00:00"/>
        <d v="2017-01-24T00:00:00"/>
        <d v="2017-04-28T00:00:00"/>
        <d v="2017-01-25T00:00:00"/>
        <d v="2017-02-27T00:00:00"/>
        <d v="2017-05-12T00:00:00"/>
        <d v="2017-05-09T00:00:00"/>
        <d v="2017-03-11T00:00:00"/>
        <d v="2017-04-01T00:00:00"/>
        <d v="2017-02-26T00:00:00"/>
        <d v="2017-05-25T00:00:00"/>
        <d v="2017-03-19T00:00:00"/>
        <d v="2017-04-22T00:00:00"/>
        <d v="2017-01-06T00:00:00"/>
        <d v="2017-02-06T00:00:00"/>
        <d v="2017-02-07T00:00:00"/>
        <d v="2017-01-07T00:00:00"/>
        <d v="2017-01-03T00:00:00"/>
        <d v="2017-02-16T00:00:00"/>
        <d v="2017-03-26T00:00:00"/>
        <d v="2017-02-01T00:00:00"/>
        <d v="2017-03-04T00:00:00"/>
        <d v="2017-04-04T00:00:00"/>
        <d v="2017-01-09T00:00:00"/>
      </sharedItems>
      <fieldGroup par="15" base="1">
        <rangePr groupBy="days" startDate="2017-01-01T00:00:00" endDate="2017-07-01T00:00:00"/>
        <groupItems count="368">
          <s v="&lt;01/01/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7/2017"/>
        </groupItems>
      </fieldGroup>
    </cacheField>
    <cacheField name="StartTime" numFmtId="20">
      <sharedItems containsSemiMixedTypes="0" containsNonDate="0" containsDate="1" containsString="0" minDate="1899-12-30T00:02:00" maxDate="1899-12-30T23:59:00" count="495">
        <d v="1899-12-30T14:55:00"/>
        <d v="1899-12-30T15:30:00"/>
        <d v="1899-12-30T13:26:00"/>
        <d v="1899-12-30T19:47:00"/>
        <d v="1899-12-30T07:49:00"/>
        <d v="1899-12-30T18:55:00"/>
        <d v="1899-12-30T16:22:00"/>
        <d v="1899-12-30T07:42:00"/>
        <d v="1899-12-30T08:02:00"/>
        <d v="1899-12-30T23:01:00"/>
        <d v="1899-12-30T14:37:00"/>
        <d v="1899-12-30T13:40:00"/>
        <d v="1899-12-30T23:27:00"/>
        <d v="1899-12-30T15:40:00"/>
        <d v="1899-12-30T19:26:00"/>
        <d v="1899-12-30T11:30:00"/>
        <d v="1899-12-30T20:19:00"/>
        <d v="1899-12-30T21:21:00"/>
        <d v="1899-12-30T08:53:00"/>
        <d v="1899-12-30T13:32:00"/>
        <d v="1899-12-30T13:29:00"/>
        <d v="1899-12-30T09:44:00"/>
        <d v="1899-12-30T11:15:00"/>
        <d v="1899-12-30T13:39:00"/>
        <d v="1899-12-30T17:36:00"/>
        <d v="1899-12-30T09:41:00"/>
        <d v="1899-12-30T18:27:00"/>
        <d v="1899-12-30T12:02:00"/>
        <d v="1899-12-30T23:58:00"/>
        <d v="1899-12-30T11:23:00"/>
        <d v="1899-12-30T18:09:00"/>
        <d v="1899-12-30T18:35:00"/>
        <d v="1899-12-30T21:43:00"/>
        <d v="1899-12-30T10:58:00"/>
        <d v="1899-12-30T18:52:00"/>
        <d v="1899-12-30T12:06:00"/>
        <d v="1899-12-30T08:56:00"/>
        <d v="1899-12-30T16:32:00"/>
        <d v="1899-12-30T14:03:00"/>
        <d v="1899-12-30T07:25:00"/>
        <d v="1899-12-30T10:50:00"/>
        <d v="1899-12-30T07:32:00"/>
        <d v="1899-12-30T19:13:00"/>
        <d v="1899-12-30T09:08:00"/>
        <d v="1899-12-30T10:12:00"/>
        <d v="1899-12-30T08:51:00"/>
        <d v="1899-12-30T20:29:00"/>
        <d v="1899-12-30T11:07:00"/>
        <d v="1899-12-30T19:27:00"/>
        <d v="1899-12-30T12:23:00"/>
        <d v="1899-12-30T12:40:00"/>
        <d v="1899-12-30T13:15:00"/>
        <d v="1899-12-30T15:23:00"/>
        <d v="1899-12-30T13:31:00"/>
        <d v="1899-12-30T18:03:00"/>
        <d v="1899-12-30T16:35:00"/>
        <d v="1899-12-30T21:12:00"/>
        <d v="1899-12-30T17:07:00"/>
        <d v="1899-12-30T16:41:00"/>
        <d v="1899-12-30T10:20:00"/>
        <d v="1899-12-30T15:58:00"/>
        <d v="1899-12-30T08:24:00"/>
        <d v="1899-12-30T15:02:00"/>
        <d v="1899-12-30T14:29:00"/>
        <d v="1899-12-30T08:32:00"/>
        <d v="1899-12-30T08:06:00"/>
        <d v="1899-12-30T09:03:00"/>
        <d v="1899-12-30T14:30:00"/>
        <d v="1899-12-30T17:23:00"/>
        <d v="1899-12-30T16:12:00"/>
        <d v="1899-12-30T16:02:00"/>
        <d v="1899-12-30T06:43:00"/>
        <d v="1899-12-30T19:01:00"/>
        <d v="1899-12-30T11:17:00"/>
        <d v="1899-12-30T16:52:00"/>
        <d v="1899-12-30T09:49:00"/>
        <d v="1899-12-30T18:22:00"/>
        <d v="1899-12-30T13:50:00"/>
        <d v="1899-12-30T10:19:00"/>
        <d v="1899-12-30T19:50:00"/>
        <d v="1899-12-30T18:06:00"/>
        <d v="1899-12-30T13:01:00"/>
        <d v="1899-12-30T13:36:00"/>
        <d v="1899-12-30T20:52:00"/>
        <d v="1899-12-30T11:42:00"/>
        <d v="1899-12-30T13:21:00"/>
        <d v="1899-12-30T02:40:00"/>
        <d v="1899-12-30T20:50:00"/>
        <d v="1899-12-30T17:42:00"/>
        <d v="1899-12-30T12:49:00"/>
        <d v="1899-12-30T19:00:00"/>
        <d v="1899-12-30T07:03:00"/>
        <d v="1899-12-30T16:15:00"/>
        <d v="1899-12-30T16:49:00"/>
        <d v="1899-12-30T16:38:00"/>
        <d v="1899-12-30T16:07:00"/>
        <d v="1899-12-30T18:26:00"/>
        <d v="1899-12-30T18:20:00"/>
        <d v="1899-12-30T08:27:00"/>
        <d v="1899-12-30T07:34:00"/>
        <d v="1899-12-30T06:59:00"/>
        <d v="1899-12-30T06:31:00"/>
        <d v="1899-12-30T08:03:00"/>
        <d v="1899-12-30T23:11:00"/>
        <d v="1899-12-30T08:17:00"/>
        <d v="1899-12-30T10:00:00"/>
        <d v="1899-12-30T12:01:00"/>
        <d v="1899-12-30T20:40:00"/>
        <d v="1899-12-30T08:08:00"/>
        <d v="1899-12-30T15:38:00"/>
        <d v="1899-12-30T11:32:00"/>
        <d v="1899-12-30T22:35:00"/>
        <d v="1899-12-30T19:04:00"/>
        <d v="1899-12-30T17:35:00"/>
        <d v="1899-12-30T23:18:00"/>
        <d v="1899-12-30T20:34:00"/>
        <d v="1899-12-30T15:21:00"/>
        <d v="1899-12-30T18:24:00"/>
        <d v="1899-12-30T20:42:00"/>
        <d v="1899-12-30T12:17:00"/>
        <d v="1899-12-30T17:01:00"/>
        <d v="1899-12-30T20:20:00"/>
        <d v="1899-12-30T18:43:00"/>
        <d v="1899-12-30T01:11:00"/>
        <d v="1899-12-30T20:01:00"/>
        <d v="1899-12-30T19:56:00"/>
        <d v="1899-12-30T11:46:00"/>
        <d v="1899-12-30T14:52:00"/>
        <d v="1899-12-30T06:49:00"/>
        <d v="1899-12-30T18:02:00"/>
        <d v="1899-12-30T08:07:00"/>
        <d v="1899-12-30T11:29:00"/>
        <d v="1899-12-30T11:57:00"/>
        <d v="1899-12-30T16:05:00"/>
        <d v="1899-12-30T16:20:00"/>
        <d v="1899-12-30T19:14:00"/>
        <d v="1899-12-30T14:33:00"/>
        <d v="1899-12-30T10:39:00"/>
        <d v="1899-12-30T12:18:00"/>
        <d v="1899-12-30T15:08:00"/>
        <d v="1899-12-30T07:20:00"/>
        <d v="1899-12-30T11:47:00"/>
        <d v="1899-12-30T16:34:00"/>
        <d v="1899-12-30T16:54:00"/>
        <d v="1899-12-30T06:20:00"/>
        <d v="1899-12-30T23:02:00"/>
        <d v="1899-12-30T09:02:00"/>
        <d v="1899-12-30T17:11:00"/>
        <d v="1899-12-30T18:04:00"/>
        <d v="1899-12-30T17:18:00"/>
        <d v="1899-12-30T11:00:00"/>
        <d v="1899-12-30T07:58:00"/>
        <d v="1899-12-30T19:15:00"/>
        <d v="1899-12-30T08:26:00"/>
        <d v="1899-12-30T18:17:00"/>
        <d v="1899-12-30T09:50:00"/>
        <d v="1899-12-30T19:58:00"/>
        <d v="1899-12-30T16:43:00"/>
        <d v="1899-12-30T23:15:00"/>
        <d v="1899-12-30T15:36:00"/>
        <d v="1899-12-30T14:41:00"/>
        <d v="1899-12-30T19:12:00"/>
        <d v="1899-12-30T18:46:00"/>
        <d v="1899-12-30T23:33:00"/>
        <d v="1899-12-30T11:44:00"/>
        <d v="1899-12-30T16:51:00"/>
        <d v="1899-12-30T17:00:00"/>
        <d v="1899-12-30T11:06:00"/>
        <d v="1899-12-30T16:25:00"/>
        <d v="1899-12-30T19:48:00"/>
        <d v="1899-12-30T17:31:00"/>
        <d v="1899-12-30T07:59:00"/>
        <d v="1899-12-30T07:05:00"/>
        <d v="1899-12-30T22:21:00"/>
        <d v="1899-12-30T08:49:00"/>
        <d v="1899-12-30T12:55:00"/>
        <d v="1899-12-30T18:40:00"/>
        <d v="1899-12-30T17:59:00"/>
        <d v="1899-12-30T18:45:00"/>
        <d v="1899-12-30T14:10:00"/>
        <d v="1899-12-30T15:50:00"/>
        <d v="1899-12-30T09:33:00"/>
        <d v="1899-12-30T11:56:00"/>
        <d v="1899-12-30T15:34:00"/>
        <d v="1899-12-30T09:29:00"/>
        <d v="1899-12-30T23:59:00"/>
        <d v="1899-12-30T16:58:00"/>
        <d v="1899-12-30T19:03:00"/>
        <d v="1899-12-30T23:23:00"/>
        <d v="1899-12-30T02:08:00"/>
        <d v="1899-12-30T16:01:00"/>
        <d v="1899-12-30T13:27:00"/>
        <d v="1899-12-30T18:12:00"/>
        <d v="1899-12-30T14:49:00"/>
        <d v="1899-12-30T13:35:00"/>
        <d v="1899-12-30T09:20:00"/>
        <d v="1899-12-30T20:33:00"/>
        <d v="1899-12-30T10:33:00"/>
        <d v="1899-12-30T18:38:00"/>
        <d v="1899-12-30T19:22:00"/>
        <d v="1899-12-30T07:55:00"/>
        <d v="1899-12-30T22:02:00"/>
        <d v="1899-12-30T17:46:00"/>
        <d v="1899-12-30T21:23:00"/>
        <d v="1899-12-30T10:17:00"/>
        <d v="1899-12-30T17:58:00"/>
        <d v="1899-12-30T03:06:00"/>
        <d v="1899-12-30T08:30:00"/>
        <d v="1899-12-30T17:13:00"/>
        <d v="1899-12-30T09:18:00"/>
        <d v="1899-12-30T12:05:00"/>
        <d v="1899-12-30T09:10:00"/>
        <d v="1899-12-30T17:50:00"/>
        <d v="1899-12-30T15:59:00"/>
        <d v="1899-12-30T15:25:00"/>
        <d v="1899-12-30T17:17:00"/>
        <d v="1899-12-30T12:08:00"/>
        <d v="1899-12-30T21:32:00"/>
        <d v="1899-12-30T15:45:00"/>
        <d v="1899-12-30T08:57:00"/>
        <d v="1899-12-30T11:27:00"/>
        <d v="1899-12-30T15:11:00"/>
        <d v="1899-12-30T21:10:00"/>
        <d v="1899-12-30T06:44:00"/>
        <d v="1899-12-30T20:47:00"/>
        <d v="1899-12-30T11:20:00"/>
        <d v="1899-12-30T07:39:00"/>
        <d v="1899-12-30T07:44:00"/>
        <d v="1899-12-30T07:57:00"/>
        <d v="1899-12-30T21:13:00"/>
        <d v="1899-12-30T12:56:00"/>
        <d v="1899-12-30T07:26:00"/>
        <d v="1899-12-30T17:57:00"/>
        <d v="1899-12-30T17:41:00"/>
        <d v="1899-12-30T13:16:00"/>
        <d v="1899-12-30T20:05:00"/>
        <d v="1899-12-30T21:28:00"/>
        <d v="1899-12-30T09:04:00"/>
        <d v="1899-12-30T09:21:00"/>
        <d v="1899-12-30T13:55:00"/>
        <d v="1899-12-30T19:38:00"/>
        <d v="1899-12-30T16:19:00"/>
        <d v="1899-12-30T08:15:00"/>
        <d v="1899-12-30T09:56:00"/>
        <d v="1899-12-30T23:03:00"/>
        <d v="1899-12-30T08:42:00"/>
        <d v="1899-12-30T22:11:00"/>
        <d v="1899-12-30T14:12:00"/>
        <d v="1899-12-30T18:11:00"/>
        <d v="1899-12-30T18:05:00"/>
        <d v="1899-12-30T10:32:00"/>
        <d v="1899-12-30T19:28:00"/>
        <d v="1899-12-30T20:46:00"/>
        <d v="1899-12-30T11:48:00"/>
        <d v="1899-12-30T19:07:00"/>
        <d v="1899-12-30T17:52:00"/>
        <d v="1899-12-30T07:51:00"/>
        <d v="1899-12-30T07:12:00"/>
        <d v="1899-12-30T22:58:00"/>
        <d v="1899-12-30T17:37:00"/>
        <d v="1899-12-30T14:19:00"/>
        <d v="1899-12-30T09:23:00"/>
        <d v="1899-12-30T06:48:00"/>
        <d v="1899-12-30T12:16:00"/>
        <d v="1899-12-30T05:46:00"/>
        <d v="1899-12-30T14:48:00"/>
        <d v="1899-12-30T16:13:00"/>
        <d v="1899-12-30T18:30:00"/>
        <d v="1899-12-30T15:03:00"/>
        <d v="1899-12-30T20:25:00"/>
        <d v="1899-12-30T08:10:00"/>
        <d v="1899-12-30T16:57:00"/>
        <d v="1899-12-30T11:41:00"/>
        <d v="1899-12-30T13:23:00"/>
        <d v="1899-12-30T16:10:00"/>
        <d v="1899-12-30T13:52:00"/>
        <d v="1899-12-30T20:45:00"/>
        <d v="1899-12-30T08:54:00"/>
        <d v="1899-12-30T13:54:00"/>
        <d v="1899-12-30T20:41:00"/>
        <d v="1899-12-30T17:51:00"/>
        <d v="1899-12-30T18:37:00"/>
        <d v="1899-12-30T18:18:00"/>
        <d v="1899-12-30T13:20:00"/>
        <d v="1899-12-30T19:09:00"/>
        <d v="1899-12-30T20:12:00"/>
        <d v="1899-12-30T09:43:00"/>
        <d v="1899-12-30T17:38:00"/>
        <d v="1899-12-30T19:31:00"/>
        <d v="1899-12-30T08:40:00"/>
        <d v="1899-12-30T17:04:00"/>
        <d v="1899-12-30T19:33:00"/>
        <d v="1899-12-30T05:58:00"/>
        <d v="1899-12-30T09:46:00"/>
        <d v="1899-12-30T16:29:00"/>
        <d v="1899-12-30T07:53:00"/>
        <d v="1899-12-30T17:39:00"/>
        <d v="1899-12-30T05:47:00"/>
        <d v="1899-12-30T17:03:00"/>
        <d v="1899-12-30T16:59:00"/>
        <d v="1899-12-30T15:57:00"/>
        <d v="1899-12-30T16:24:00"/>
        <d v="1899-12-30T11:28:00"/>
        <d v="1899-12-30T14:16:00"/>
        <d v="1899-12-30T09:52:00"/>
        <d v="1899-12-30T12:59:00"/>
        <d v="1899-12-30T10:08:00"/>
        <d v="1899-12-30T00:02:00"/>
        <d v="1899-12-30T22:36:00"/>
        <d v="1899-12-30T06:45:00"/>
        <d v="1899-12-30T00:51:00"/>
        <d v="1899-12-30T06:42:00"/>
        <d v="1899-12-30T17:09:00"/>
        <d v="1899-12-30T15:09:00"/>
        <d v="1899-12-30T10:38:00"/>
        <d v="1899-12-30T15:16:00"/>
        <d v="1899-12-30T16:44:00"/>
        <d v="1899-12-30T08:00:00"/>
        <d v="1899-12-30T10:07:00"/>
        <d v="1899-12-30T12:54:00"/>
        <d v="1899-12-30T08:35:00"/>
        <d v="1899-12-30T06:54:00"/>
        <d v="1899-12-30T22:27:00"/>
        <d v="1899-12-30T16:00:00"/>
        <d v="1899-12-30T16:16:00"/>
        <d v="1899-12-30T13:49:00"/>
        <d v="1899-12-30T15:29:00"/>
        <d v="1899-12-30T07:24:00"/>
        <d v="1899-12-30T18:14:00"/>
        <d v="1899-12-30T20:49:00"/>
        <d v="1899-12-30T21:36:00"/>
        <d v="1899-12-30T12:22:00"/>
        <d v="1899-12-30T12:10:00"/>
        <d v="1899-12-30T09:11:00"/>
        <d v="1899-12-30T15:48:00"/>
        <d v="1899-12-30T08:22:00"/>
        <d v="1899-12-30T14:28:00"/>
        <d v="1899-12-30T17:34:00"/>
        <d v="1899-12-30T13:07:00"/>
        <d v="1899-12-30T17:45:00"/>
        <d v="1899-12-30T22:20:00"/>
        <d v="1899-12-30T18:32:00"/>
        <d v="1899-12-30T06:15:00"/>
        <d v="1899-12-30T16:47:00"/>
        <d v="1899-12-30T14:27:00"/>
        <d v="1899-12-30T10:04:00"/>
        <d v="1899-12-30T15:31:00"/>
        <d v="1899-12-30T07:50:00"/>
        <d v="1899-12-30T16:09:00"/>
        <d v="1899-12-30T07:54:00"/>
        <d v="1899-12-30T07:10:00"/>
        <d v="1899-12-30T22:07:00"/>
        <d v="1899-12-30T20:14:00"/>
        <d v="1899-12-30T13:44:00"/>
        <d v="1899-12-30T09:32:00"/>
        <d v="1899-12-30T18:21:00"/>
        <d v="1899-12-30T20:22:00"/>
        <d v="1899-12-30T20:39:00"/>
        <d v="1899-12-30T19:25:00"/>
        <d v="1899-12-30T16:36:00"/>
        <d v="1899-12-30T10:27:00"/>
        <d v="1899-12-30T16:27:00"/>
        <d v="1899-12-30T15:06:00"/>
        <d v="1899-12-30T12:00:00"/>
        <d v="1899-12-30T09:42:00"/>
        <d v="1899-12-30T09:38:00"/>
        <d v="1899-12-30T12:46:00"/>
        <d v="1899-12-30T15:35:00"/>
        <d v="1899-12-30T14:47:00"/>
        <d v="1899-12-30T11:18:00"/>
        <d v="1899-12-30T06:55:00"/>
        <d v="1899-12-30T07:41:00"/>
        <d v="1899-12-30T17:26:00"/>
        <d v="1899-12-30T14:56:00"/>
        <d v="1899-12-30T09:15:00"/>
        <d v="1899-12-30T17:25:00"/>
        <d v="1899-12-30T09:39:00"/>
        <d v="1899-12-30T10:53:00"/>
        <d v="1899-12-30T21:37:00"/>
        <d v="1899-12-30T13:14:00"/>
        <d v="1899-12-30T19:53:00"/>
        <d v="1899-12-30T18:13:00"/>
        <d v="1899-12-30T13:13:00"/>
        <d v="1899-12-30T15:41:00"/>
        <d v="1899-12-30T09:25:00"/>
        <d v="1899-12-30T21:33:00"/>
        <d v="1899-12-30T11:35:00"/>
        <d v="1899-12-30T15:53:00"/>
        <d v="1899-12-30T12:45:00"/>
        <d v="1899-12-30T07:37:00"/>
        <d v="1899-12-30T14:58:00"/>
        <d v="1899-12-30T07:43:00"/>
        <d v="1899-12-30T21:50:00"/>
        <d v="1899-12-30T17:48:00"/>
        <d v="1899-12-30T20:11:00"/>
        <d v="1899-12-30T17:20:00"/>
        <d v="1899-12-30T20:36:00"/>
        <d v="1899-12-30T20:55:00"/>
        <d v="1899-12-30T10:02:00"/>
        <d v="1899-12-30T16:33:00"/>
        <d v="1899-12-30T13:00:00"/>
        <d v="1899-12-30T22:52:00"/>
        <d v="1899-12-30T09:45:00"/>
        <d v="1899-12-30T14:01:00"/>
        <d v="1899-12-30T12:24:00"/>
        <d v="1899-12-30T08:12:00"/>
        <d v="1899-12-30T22:03:00"/>
        <d v="1899-12-30T18:53:00"/>
        <d v="1899-12-30T19:54:00"/>
        <d v="1899-12-30T08:39:00"/>
        <d v="1899-12-30T00:08:00"/>
        <d v="1899-12-30T23:10:00"/>
        <d v="1899-12-30T16:46:00"/>
        <d v="1899-12-30T17:33:00"/>
        <d v="1899-12-30T22:00:00"/>
        <d v="1899-12-30T18:59:00"/>
        <d v="1899-12-30T15:51:00"/>
        <d v="1899-12-30T17:56:00"/>
        <d v="1899-12-30T11:02:00"/>
        <d v="1899-12-30T10:29:00"/>
        <d v="1899-12-30T13:30:00"/>
        <d v="1899-12-30T15:19:00"/>
        <d v="1899-12-30T08:50:00"/>
        <d v="1899-12-30T18:19:00"/>
        <d v="1899-12-30T19:18:00"/>
        <d v="1899-12-30T21:25:00"/>
        <d v="1899-12-30T05:41:00"/>
        <d v="1899-12-30T12:50:00"/>
        <d v="1899-12-30T08:11:00"/>
        <d v="1899-12-30T16:42:00"/>
        <d v="1899-12-30T21:16:00"/>
        <d v="1899-12-30T18:29:00"/>
        <d v="1899-12-30T02:17:00"/>
        <d v="1899-12-30T20:26:00"/>
        <d v="1899-12-30T06:25:00"/>
        <d v="1899-12-30T20:59:00"/>
        <d v="1899-12-30T13:09:00"/>
        <d v="1899-12-30T23:35:00"/>
        <d v="1899-12-30T08:19:00"/>
        <d v="1899-12-30T11:59:00"/>
        <d v="1899-12-30T11:58:00"/>
        <d v="1899-12-30T12:20:00"/>
        <d v="1899-12-30T14:53:00"/>
        <d v="1899-12-30T15:28:00"/>
        <d v="1899-12-30T11:36:00"/>
        <d v="1899-12-30T08:14:00"/>
        <d v="1899-12-30T18:57:00"/>
        <d v="1899-12-30T07:36:00"/>
        <d v="1899-12-30T09:01:00"/>
        <d v="1899-12-30T13:05:00"/>
        <d v="1899-12-30T06:40:00"/>
        <d v="1899-12-30T18:25:00"/>
        <d v="1899-12-30T13:02:00"/>
        <d v="1899-12-30T12:03:00"/>
        <d v="1899-12-30T08:23:00"/>
        <d v="1899-12-30T15:24:00"/>
        <d v="1899-12-30T15:00:00"/>
        <d v="1899-12-30T17:28:00"/>
        <d v="1899-12-30T12:44:00"/>
        <d v="1899-12-30T09:37:00"/>
        <d v="1899-12-30T18:54:00"/>
        <d v="1899-12-30T08:43:00"/>
        <d v="1899-12-30T07:22:00"/>
        <d v="1899-12-30T08:41:00"/>
        <d v="1899-12-30T21:47:00"/>
        <d v="1899-12-30T12:15:00"/>
        <d v="1899-12-30T12:33:00"/>
        <d v="1899-12-30T13:03:00"/>
        <d v="1899-12-30T10:26:00"/>
        <d v="1899-12-30T06:56:00"/>
        <d v="1899-12-30T11:25:00"/>
        <d v="1899-12-30T19:44:00"/>
        <d v="1899-12-30T22:50:00"/>
        <d v="1899-12-30T14:46:00"/>
        <d v="1899-12-30T08:46:00"/>
        <d v="1899-12-30T15:37:00"/>
        <d v="1899-12-30T21:02:00"/>
        <d v="1899-12-30T17:40:00"/>
        <d v="1899-12-30T10:51:00"/>
        <d v="1899-12-30T07:08:00"/>
        <d v="1899-12-30T10:42:00"/>
        <d v="1899-12-30T12:47:00"/>
        <d v="1899-12-30T23:04:00"/>
        <d v="1899-12-30T17:54:00"/>
        <d v="1899-12-30T16:45:00"/>
        <d v="1899-12-30T09:55:00"/>
        <d v="1899-12-30T15:27:00"/>
        <d v="1899-12-30T19:41:00"/>
        <d v="1899-12-30T17:15:00"/>
        <d v="1899-12-30T19:29:00"/>
        <d v="1899-12-30T11:38:00"/>
        <d v="1899-12-30T13:19:00"/>
        <d v="1899-12-30T18:39:00"/>
        <d v="1899-12-30T15:56:00"/>
        <d v="1899-12-30T00:14:00"/>
      </sharedItems>
      <fieldGroup par="16" base="2">
        <rangePr groupBy="minutes" startDate="1899-12-30T00:02:00" endDate="1899-12-30T23:59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EndDate" numFmtId="14">
      <sharedItems containsSemiMixedTypes="0" containsNonDate="0" containsDate="1" containsString="0" minDate="2017-01-01T00:00:00" maxDate="2017-07-01T00:00:00"/>
    </cacheField>
    <cacheField name="EndTime" numFmtId="20">
      <sharedItems containsSemiMixedTypes="0" containsNonDate="0" containsDate="1" containsString="0" minDate="1899-12-30T00:02:00" maxDate="1899-12-30T23:55:00"/>
    </cacheField>
    <cacheField name="Trip Duration" numFmtId="0">
      <sharedItems containsSemiMixedTypes="0" containsString="0" containsNumber="1" containsInteger="1" minValue="75" maxValue="7386" count="531">
        <n v="795"/>
        <n v="692"/>
        <n v="1325"/>
        <n v="703"/>
        <n v="329"/>
        <n v="998"/>
        <n v="478"/>
        <n v="4038"/>
        <n v="5132"/>
        <n v="309"/>
        <n v="1131"/>
        <n v="319"/>
        <n v="2301"/>
        <n v="1172"/>
        <n v="518"/>
        <n v="285"/>
        <n v="263"/>
        <n v="525"/>
        <n v="658"/>
        <n v="1038"/>
        <n v="82"/>
        <n v="204"/>
        <n v="803"/>
        <n v="1476"/>
        <n v="1605"/>
        <n v="441"/>
        <n v="1750"/>
        <n v="393"/>
        <n v="215"/>
        <n v="205"/>
        <n v="294"/>
        <n v="920"/>
        <n v="2746"/>
        <n v="298"/>
        <n v="1388"/>
        <n v="111"/>
        <n v="630"/>
        <n v="1284"/>
        <n v="76"/>
        <n v="328"/>
        <n v="382"/>
        <n v="526"/>
        <n v="308"/>
        <n v="314"/>
        <n v="854"/>
        <n v="433"/>
        <n v="603"/>
        <n v="351"/>
        <n v="816"/>
        <n v="368"/>
        <n v="1574"/>
        <n v="324"/>
        <n v="1233"/>
        <n v="881"/>
        <n v="418"/>
        <n v="1356"/>
        <n v="852"/>
        <n v="862"/>
        <n v="1027"/>
        <n v="2005"/>
        <n v="1997"/>
        <n v="723"/>
        <n v="966"/>
        <n v="1927"/>
        <n v="2101"/>
        <n v="1727"/>
        <n v="338"/>
        <n v="700"/>
        <n v="997"/>
        <n v="103"/>
        <n v="1339"/>
        <n v="519"/>
        <n v="330"/>
        <n v="360"/>
        <n v="394"/>
        <n v="436"/>
        <n v="1165"/>
        <n v="494"/>
        <n v="524"/>
        <n v="1551"/>
        <n v="292"/>
        <n v="2048"/>
        <n v="930"/>
        <n v="202"/>
        <n v="2232"/>
        <n v="379"/>
        <n v="413"/>
        <n v="137"/>
        <n v="153"/>
        <n v="560"/>
        <n v="472"/>
        <n v="334"/>
        <n v="245"/>
        <n v="1573"/>
        <n v="1349"/>
        <n v="253"/>
        <n v="444"/>
        <n v="1416"/>
        <n v="1488"/>
        <n v="272"/>
        <n v="593"/>
        <n v="1203"/>
        <n v="2341"/>
        <n v="1484"/>
        <n v="956"/>
        <n v="362"/>
        <n v="635"/>
        <n v="607"/>
        <n v="1852"/>
        <n v="1242"/>
        <n v="1278"/>
        <n v="1443"/>
        <n v="1276"/>
        <n v="273"/>
        <n v="209"/>
        <n v="156"/>
        <n v="1232"/>
        <n v="912"/>
        <n v="588"/>
        <n v="455"/>
        <n v="1913"/>
        <n v="1754"/>
        <n v="1792"/>
        <n v="859"/>
        <n v="325"/>
        <n v="198"/>
        <n v="835"/>
        <n v="511"/>
        <n v="569"/>
        <n v="1686"/>
        <n v="1464"/>
        <n v="4552"/>
        <n v="1909"/>
        <n v="1479"/>
        <n v="335"/>
        <n v="239"/>
        <n v="449"/>
        <n v="81"/>
        <n v="619"/>
        <n v="2132"/>
        <n v="116"/>
        <n v="135"/>
        <n v="1288"/>
        <n v="317"/>
        <n v="1255"/>
        <n v="503"/>
        <n v="1812"/>
        <n v="651"/>
        <n v="1619"/>
        <n v="670"/>
        <n v="1462"/>
        <n v="690"/>
        <n v="829"/>
        <n v="585"/>
        <n v="249"/>
        <n v="844"/>
        <n v="883"/>
        <n v="509"/>
        <n v="1127"/>
        <n v="342"/>
        <n v="386"/>
        <n v="476"/>
        <n v="744"/>
        <n v="817"/>
        <n v="1591"/>
        <n v="75"/>
        <n v="187"/>
        <n v="1177"/>
        <n v="304"/>
        <n v="531"/>
        <n v="714"/>
        <n v="1171"/>
        <n v="1505"/>
        <n v="264"/>
        <n v="2077"/>
        <n v="1813"/>
        <n v="210"/>
        <n v="463"/>
        <n v="1141"/>
        <n v="1191"/>
        <n v="2226"/>
        <n v="576"/>
        <n v="1013"/>
        <n v="1306"/>
        <n v="286"/>
        <n v="200"/>
        <n v="303"/>
        <n v="1254"/>
        <n v="206"/>
        <n v="1085"/>
        <n v="514"/>
        <n v="752"/>
        <n v="668"/>
        <n v="1509"/>
        <n v="254"/>
        <n v="1098"/>
        <n v="1719"/>
        <n v="1781"/>
        <n v="551"/>
        <n v="402"/>
        <n v="1821"/>
        <n v="347"/>
        <n v="98"/>
        <n v="305"/>
        <n v="495"/>
        <n v="1032"/>
        <n v="7386"/>
        <n v="268"/>
        <n v="295"/>
        <n v="265"/>
        <n v="592"/>
        <n v="152"/>
        <n v="1056"/>
        <n v="1068"/>
        <n v="434"/>
        <n v="928"/>
        <n v="415"/>
        <n v="1311"/>
        <n v="1316"/>
        <n v="1594"/>
        <n v="355"/>
        <n v="615"/>
        <n v="1202"/>
        <n v="487"/>
        <n v="445"/>
        <n v="500"/>
        <n v="1777"/>
        <n v="2358"/>
        <n v="384"/>
        <n v="909"/>
        <n v="550"/>
        <n v="154"/>
        <n v="191"/>
        <n v="939"/>
        <n v="2298"/>
        <n v="794"/>
        <n v="1377"/>
        <n v="3219"/>
        <n v="465"/>
        <n v="447"/>
        <n v="1371"/>
        <n v="401"/>
        <n v="5004"/>
        <n v="425"/>
        <n v="562"/>
        <n v="170"/>
        <n v="1413"/>
        <n v="188"/>
        <n v="470"/>
        <n v="979"/>
        <n v="857"/>
        <n v="1041"/>
        <n v="2555"/>
        <n v="528"/>
        <n v="563"/>
        <n v="1481"/>
        <n v="378"/>
        <n v="1440"/>
        <n v="685"/>
        <n v="571"/>
        <n v="346"/>
        <n v="428"/>
        <n v="902"/>
        <n v="709"/>
        <n v="348"/>
        <n v="1053"/>
        <n v="662"/>
        <n v="175"/>
        <n v="733"/>
        <n v="278"/>
        <n v="2098"/>
        <n v="252"/>
        <n v="1946"/>
        <n v="575"/>
        <n v="1118"/>
        <n v="2864"/>
        <n v="929"/>
        <n v="943"/>
        <n v="2056"/>
        <n v="600"/>
        <n v="1239"/>
        <n v="582"/>
        <n v="398"/>
        <n v="174"/>
        <n v="1559"/>
        <n v="1061"/>
        <n v="558"/>
        <n v="218"/>
        <n v="713"/>
        <n v="451"/>
        <n v="480"/>
        <n v="364"/>
        <n v="879"/>
        <n v="732"/>
        <n v="383"/>
        <n v="412"/>
        <n v="1898"/>
        <n v="689"/>
        <n v="1123"/>
        <n v="306"/>
        <n v="586"/>
        <n v="331"/>
        <n v="323"/>
        <n v="1534"/>
        <n v="1844"/>
        <n v="127"/>
        <n v="250"/>
        <n v="548"/>
        <n v="251"/>
        <n v="1044"/>
        <n v="1154"/>
        <n v="157"/>
        <n v="595"/>
        <n v="446"/>
        <n v="953"/>
        <n v="626"/>
        <n v="255"/>
        <n v="1104"/>
        <n v="443"/>
        <n v="778"/>
        <n v="935"/>
        <n v="693"/>
        <n v="629"/>
        <n v="373"/>
        <n v="1427"/>
        <n v="2812"/>
        <n v="833"/>
        <n v="354"/>
        <n v="905"/>
        <n v="1052"/>
        <n v="414"/>
        <n v="167"/>
        <n v="1036"/>
        <n v="240"/>
        <n v="809"/>
        <n v="482"/>
        <n v="843"/>
        <n v="1071"/>
        <n v="247"/>
        <n v="224"/>
        <n v="344"/>
        <n v="542"/>
        <n v="1007"/>
        <n v="1641"/>
        <n v="613"/>
        <n v="989"/>
        <n v="282"/>
        <n v="349"/>
        <n v="893"/>
        <n v="755"/>
        <n v="201"/>
        <n v="695"/>
        <n v="461"/>
        <n v="223"/>
        <n v="797"/>
        <n v="262"/>
        <n v="424"/>
        <n v="612"/>
        <n v="1091"/>
        <n v="584"/>
        <n v="290"/>
        <n v="975"/>
        <n v="302"/>
        <n v="1124"/>
        <n v="396"/>
        <n v="1682"/>
        <n v="385"/>
        <n v="505"/>
        <n v="618"/>
        <n v="1333"/>
        <n v="293"/>
        <n v="683"/>
        <n v="189"/>
        <n v="765"/>
        <n v="350"/>
        <n v="661"/>
        <n v="649"/>
        <n v="1004"/>
        <n v="544"/>
        <n v="577"/>
        <n v="177"/>
        <n v="1455"/>
        <n v="988"/>
        <n v="669"/>
        <n v="340"/>
        <n v="807"/>
        <n v="372"/>
        <n v="332"/>
        <n v="1001"/>
        <n v="529"/>
        <n v="827"/>
        <n v="894"/>
        <n v="2635"/>
        <n v="599"/>
        <n v="898"/>
        <n v="1572"/>
        <n v="594"/>
        <n v="270"/>
        <n v="442"/>
        <n v="493"/>
        <n v="345"/>
        <n v="1539"/>
        <n v="341"/>
        <n v="422"/>
        <n v="2017"/>
        <n v="260"/>
        <n v="1022"/>
        <n v="454"/>
        <n v="610"/>
        <n v="269"/>
        <n v="371"/>
        <n v="1646"/>
        <n v="1176"/>
        <n v="2245"/>
        <n v="1060"/>
        <n v="151"/>
        <n v="337"/>
        <n v="1703"/>
        <n v="543"/>
        <n v="1344"/>
        <n v="97"/>
        <n v="312"/>
        <n v="761"/>
        <n v="564"/>
        <n v="395"/>
        <n v="2321"/>
        <n v="225"/>
        <n v="578"/>
        <n v="1607"/>
        <n v="878"/>
        <n v="114"/>
        <n v="243"/>
        <n v="1737"/>
        <n v="1637"/>
        <n v="1175"/>
        <n v="1224"/>
        <n v="1583"/>
        <n v="608"/>
        <n v="370"/>
        <n v="222"/>
        <n v="1423"/>
        <n v="1370"/>
        <n v="767"/>
        <n v="409"/>
        <n v="336"/>
        <n v="377"/>
        <n v="982"/>
        <n v="208"/>
        <n v="1167"/>
        <n v="580"/>
        <n v="1159"/>
        <n v="2685"/>
        <n v="299"/>
        <n v="171"/>
        <n v="806"/>
        <n v="1146"/>
        <n v="322"/>
        <n v="227"/>
        <n v="954"/>
        <n v="2259"/>
        <n v="674"/>
        <n v="456"/>
        <n v="1011"/>
        <n v="726"/>
        <n v="248"/>
        <n v="1200"/>
        <n v="3544"/>
        <n v="315"/>
        <n v="1212"/>
        <n v="1819"/>
        <n v="160"/>
        <n v="1643"/>
        <n v="823"/>
        <n v="1066"/>
        <n v="565"/>
        <n v="757"/>
        <n v="389"/>
        <n v="924"/>
        <n v="361"/>
        <n v="906"/>
        <n v="532"/>
        <n v="1391"/>
        <n v="2001"/>
        <n v="457"/>
        <n v="559"/>
        <n v="697"/>
        <n v="1076"/>
        <n v="2585"/>
        <n v="1309"/>
        <n v="1030"/>
        <n v="159"/>
        <n v="777"/>
        <n v="938"/>
        <n v="1161"/>
        <n v="636"/>
        <n v="129"/>
        <n v="1486"/>
        <n v="1712"/>
        <n v="753"/>
        <n v="684"/>
        <n v="408"/>
        <n v="491"/>
        <n v="1192"/>
        <n v="1740"/>
        <n v="676"/>
        <n v="839"/>
        <n v="256"/>
        <n v="102"/>
        <n v="276"/>
        <n v="2282"/>
        <n v="1571"/>
        <n v="958"/>
        <n v="417"/>
        <n v="1387"/>
        <n v="173"/>
        <n v="724"/>
        <n v="566"/>
        <n v="903"/>
        <n v="439"/>
        <n v="712"/>
        <n v="1008"/>
        <n v="1674"/>
        <n v="741"/>
        <n v="776"/>
        <n v="1101"/>
        <n v="760"/>
        <n v="2178"/>
        <n v="631"/>
        <n v="694"/>
        <n v="552"/>
        <n v="125"/>
      </sharedItems>
    </cacheField>
    <cacheField name="Start Station" numFmtId="0">
      <sharedItems count="326">
        <s v="Suffolk St &amp; Stanton St"/>
        <s v="Lexington Ave &amp; E 63 St"/>
        <s v="1 Pl &amp; Clinton St"/>
        <s v="Barrow St &amp; Hudson St"/>
        <s v="1 Ave &amp; E 44 St"/>
        <s v="State St &amp; Smith St"/>
        <s v="Front St &amp; Gold St"/>
        <s v="E 89 St &amp; York Ave"/>
        <s v="Central Park S &amp; 6 Ave"/>
        <s v="E 3 St &amp; 1 Ave"/>
        <s v="Bank St &amp; Washington St"/>
        <s v="Front St &amp; Maiden Ln"/>
        <s v="E 10 St &amp; 5 Ave"/>
        <s v="1 Ave &amp; E 68 St"/>
        <s v="N 11 St &amp; Wythe Ave"/>
        <s v="E 17 St &amp; Broadway"/>
        <s v="E 2 St &amp; Avenue C"/>
        <s v="Central Park West &amp; W 76 St"/>
        <s v="W 22 St &amp; 8 Ave"/>
        <s v="E 71 St &amp; 1 Ave"/>
        <s v="University Pl &amp; E 14 St"/>
        <s v="E 25 St &amp; 2 Ave"/>
        <s v="Dean St &amp; Hoyt St"/>
        <s v="Allen St &amp; Stanton St"/>
        <s v="NYCBS Depot - SSP"/>
        <s v="W 26 St &amp; 8 Ave"/>
        <s v="Great Jones St"/>
        <s v="W 43 St &amp; 10 Ave"/>
        <s v="Grand St &amp; Elizabeth St"/>
        <s v="W 20 St &amp; 11 Ave"/>
        <s v="Old Fulton St"/>
        <s v="Allen St &amp; Hester St"/>
        <s v="E 55 St &amp; 3 Ave"/>
        <s v="8 Ave &amp; W 52 St"/>
        <s v="Broadway &amp; W 29 St"/>
        <s v="Cathedral Pkwy &amp; Broadway"/>
        <s v="Bayard St &amp; Baxter St"/>
        <s v="Driggs Ave &amp; N Henry St"/>
        <s v="Perry St &amp; Bleecker St"/>
        <s v="Broadway &amp; E 22 St"/>
        <s v="Carmine St &amp; 6 Ave"/>
        <s v="Fulton St &amp; Clermont Ave"/>
        <s v="Broadway &amp; W 56 St"/>
        <s v="8 Ave &amp; W 16 St"/>
        <s v="W 84 St &amp; Columbus Ave"/>
        <s v="E 53 St &amp; Madison Ave"/>
        <s v="W 43 St &amp; 6 Ave"/>
        <s v="Broadway &amp; W 36 St"/>
        <s v="Cleveland Pl &amp; Spring St"/>
        <s v="E 45 St &amp; 3 Ave"/>
        <s v="Columbus Ave &amp; W 103 St"/>
        <s v="E 39 St &amp; 3 Ave"/>
        <s v="Vesey Pl &amp; River Terrace"/>
        <s v="E 39 St &amp; 2 Ave"/>
        <s v="Washington St &amp; Gansevoort St"/>
        <s v="E 85 St &amp; 3 Ave"/>
        <s v="Avenue D &amp; E 12 St"/>
        <s v="Greenwich St &amp; W Houston St"/>
        <s v="W 78 St &amp; Broadway"/>
        <s v="Pier 40 - Hudson River Park"/>
        <s v="W 84 St &amp; Broadway"/>
        <s v="Allen St &amp; Rivington St"/>
        <s v="E 59 St &amp; Madison Ave"/>
        <s v="Pershing Square South"/>
        <s v="Stanton St &amp; Chrystie St"/>
        <s v="E 15 St &amp; 3 Ave"/>
        <s v="Front St &amp; Washington St"/>
        <s v="Broadway &amp; W 51 St"/>
        <s v="Duane St &amp; Greenwich St"/>
        <s v="Leonard St &amp; Maujer St"/>
        <s v="Centre St &amp; Chambers St"/>
        <s v="1 Ave &amp; E 16 St"/>
        <s v="Reade St &amp; Broadway"/>
        <s v="E 16 St &amp; 5 Ave"/>
        <s v="Barclay St &amp; Church St"/>
        <s v="E 33 St &amp; 2 Ave"/>
        <s v="Broadway &amp; Roebling St"/>
        <s v="Adelphi St &amp; Myrtle Ave"/>
        <s v="Bergen St &amp; Smith St"/>
        <s v="11 Ave &amp; W 41 St"/>
        <s v="University Pl &amp; E 8 St"/>
        <s v="Broadway &amp; W 58 St"/>
        <s v="Forsyth St &amp; Broome St"/>
        <s v="Lafayette St &amp; E 8 St"/>
        <s v="W 45 St &amp; 8 Ave"/>
        <s v="Bond St &amp; Bergen St"/>
        <s v="Mott St &amp; Prince St"/>
        <s v="W 92 St &amp; Broadway"/>
        <s v="E 24 St &amp; Park Ave S"/>
        <s v="Central Park West &amp; W 102 St"/>
        <s v="W 42 St &amp; Dyer Ave"/>
        <s v="Clinton St &amp; Joralemon St"/>
        <s v="Cooper Square &amp; E 7 St"/>
        <s v="Broadway &amp; W 24 St"/>
        <s v="Clinton St &amp; Grand St"/>
        <s v="W 13 St &amp; Hudson St"/>
        <s v="Cherry St"/>
        <s v="E 31 St &amp; 3 Ave"/>
        <s v="Bus Slip &amp; State St"/>
        <s v="E 6 St &amp; Avenue B"/>
        <s v="W Broadway &amp; Spring St"/>
        <s v="Greenwich Ave &amp; 8 Ave"/>
        <s v="Kent Ave &amp; N 7 St"/>
        <s v="Sands St &amp; Navy St"/>
        <s v="Rivington St &amp; Ridge St"/>
        <s v="E 91 St &amp; Park Ave"/>
        <s v="6 Ave &amp; Canal St"/>
        <s v="2 Ave &amp; E 31 St"/>
        <s v="W 56 St &amp; 10 Ave"/>
        <s v="Henry St &amp; Grand St"/>
        <s v="E 51 St &amp; 1 Ave"/>
        <s v="South St &amp; Gouverneur Ln"/>
        <s v="Christopher St &amp; Greenwich St"/>
        <s v="E 32 St &amp; Park Ave"/>
        <s v="West St &amp; Chambers St"/>
        <s v="W 49 St &amp; 8 Ave"/>
        <s v="Columbia St &amp; Rivington St"/>
        <s v="Centre St &amp; Worth St"/>
        <s v="Carroll St &amp; Smith St"/>
        <s v="W 34 St &amp; 11 Ave"/>
        <s v="E 66 St &amp; Madison Ave"/>
        <s v="W 13 St &amp; 5 Ave"/>
        <s v="Berkeley Pl &amp; 7 Ave"/>
        <s v="MacDougal St &amp; Washington Sq"/>
        <s v="FDR Drive &amp; E 35 St"/>
        <s v="W 42 St &amp; 8 Ave"/>
        <s v="E 65 St &amp; 2 Ave"/>
        <s v="Murray St &amp; West St"/>
        <s v="President St &amp; Henry St"/>
        <s v="W 38 St &amp; 8 Ave"/>
        <s v="Maiden Ln &amp; Pearl St"/>
        <s v="Norfolk St &amp; Broome St"/>
        <s v="N 6 St &amp; Bedford Ave"/>
        <s v="Grand Army Plaza &amp; Central Park S"/>
        <s v="Washington Pl &amp; 6 Ave"/>
        <s v="E 4 St &amp; 2 Ave"/>
        <s v="9 Ave &amp; W 22 St"/>
        <s v="W 24 St &amp; 7 Ave"/>
        <s v="Central Park West &amp; W 85 St"/>
        <s v="West Thames St"/>
        <s v="W 41 St &amp; 8 Ave"/>
        <s v="1 Ave &amp; E 62 St"/>
        <s v="W 14 St &amp; The High Line"/>
        <s v="Pershing Square North"/>
        <s v="E 60 St &amp; York Ave"/>
        <s v="Cliff St &amp; Fulton St"/>
        <s v="3 Ave &amp; E 62 St"/>
        <s v="E 30 St &amp; Park Ave S"/>
        <s v="1 Ave &amp; E 94 St"/>
        <s v="Berkeley Pl &amp; 6 Ave"/>
        <s v="W 52 St &amp; 9 Ave"/>
        <s v="W 37 St &amp; 10 Ave"/>
        <s v="Driggs Ave &amp; Lorimer St"/>
        <s v="E 55 St &amp; 2 Ave"/>
        <s v="E 7 St &amp; Avenue A"/>
        <s v="5 Ave &amp; E 93 St"/>
        <s v="Washington Pl &amp; Broadway"/>
        <s v="Fulton St &amp; Broadway"/>
        <s v="E 58 St &amp; Madison Ave"/>
        <s v="W 87 St  &amp; Amsterdam Ave"/>
        <s v="W 39 St &amp; 9 Ave"/>
        <s v="6 Ave &amp; W 33 St"/>
        <s v="South End Ave &amp; Liberty St"/>
        <s v="Fulton St &amp; Rockwell Pl"/>
        <s v="E 47 St &amp; Park Ave"/>
        <s v="E 12 St &amp; 3 Ave"/>
        <s v="S 4 St &amp; Rodney St"/>
        <s v="8 Ave &amp; W 33 St"/>
        <s v="Greenwich St &amp; Hubert St"/>
        <s v="Union Ave &amp; Wallabout St"/>
        <s v="Broadway &amp; W 60 St"/>
        <s v="W 31 St &amp; 7 Ave"/>
        <s v="5 Ave &amp; E 88 St"/>
        <s v="Hudson St &amp; Reade St"/>
        <s v="2 Ave &amp; E 99 St"/>
        <s v="MacDougal St &amp; Prince St"/>
        <s v="E 23 St &amp; 1 Ave"/>
        <s v="8 Ave &amp; W 31 St"/>
        <s v="Riverside Dr &amp; W 104 St"/>
        <s v="W 82 St &amp; Central Park West"/>
        <s v="Columbus Ave &amp; W 72 St"/>
        <s v="W 52 St &amp; 11 Ave"/>
        <s v="E 25 St &amp; 1 Ave"/>
        <s v="Brooklyn Bridge Park - Pier 2"/>
        <s v="Commerce St &amp; Van Brunt St"/>
        <s v="Jackson Ave &amp; 46 Rd"/>
        <s v="W 20 St &amp; 8 Ave"/>
        <s v="Mercer St &amp; Bleecker St"/>
        <s v="Throop Ave &amp; Myrtle Ave"/>
        <s v="E 81 St &amp; York Ave"/>
        <s v="W 13 St &amp; 6 Ave"/>
        <s v="John St &amp; William St"/>
        <s v="Banker St &amp; Meserole Ave"/>
        <s v="York St &amp; Jay St"/>
        <s v="Bond St &amp; Schermerhorn St"/>
        <s v="5 Ave &amp; E 78 St"/>
        <s v="Columbia Heights &amp; Cranberry St"/>
        <s v="E 2 St &amp; Avenue B"/>
        <s v="Riverside Dr &amp; W 72 St"/>
        <s v="E 13 St &amp; Avenue A"/>
        <s v="E 10 St &amp; Avenue A"/>
        <s v="Myrtle Ave &amp; Lewis Ave"/>
        <s v="Murray St &amp; Greenwich St"/>
        <s v="E 33 St &amp; 5 Ave"/>
        <s v="Henry St &amp; Poplar St"/>
        <s v="DeKalb Ave &amp; Hudson Ave"/>
        <s v="E 2 St &amp; 2 Ave"/>
        <s v="W 18 St &amp; 6 Ave"/>
        <s v="Willoughby St &amp; Fleet St"/>
        <s v="Watts St &amp; Greenwich St"/>
        <s v="E 27 St &amp; 1 Ave"/>
        <s v="Liberty St &amp; Broadway"/>
        <s v="W 52 St &amp; 6 Ave"/>
        <s v="Richardson St &amp; N Henry St"/>
        <s v="Lexington Ave &amp; E 24 St"/>
        <s v="Broadway &amp; E 14 St"/>
        <s v="Cadman Plaza West &amp; Montague St"/>
        <s v="Rivington St &amp; Chrystie St"/>
        <s v="Central Park W &amp; W 96 St"/>
        <s v="W 100 St &amp; Manhattan Ave"/>
        <s v="Graham Ave &amp; Withers St"/>
        <s v="W 26 St &amp; 10 Ave"/>
        <s v="Catherine St &amp; Monroe St"/>
        <s v="E 5 St &amp; Avenue C"/>
        <s v="W 46 St &amp; 11 Ave"/>
        <s v="Graham Ave &amp; Conselyea St"/>
        <s v="E 75 St &amp; 3 Ave"/>
        <s v="W 27 St &amp; 7 Ave"/>
        <s v="W 67 St &amp; Broadway"/>
        <s v="E 40 St &amp; 5 Ave"/>
        <s v="1 Ave &amp; E 18 St"/>
        <s v="E 11 St &amp; 1 Ave"/>
        <s v="Division St &amp; Bowery"/>
        <s v="William St &amp; Pine St"/>
        <s v="Court St &amp; State St"/>
        <s v="Broadway &amp; W 41 St"/>
        <s v="2 Ave &amp; E 96 St"/>
        <s v="Broadway &amp; Berry St"/>
        <s v="Broadway &amp; W 49 St"/>
        <s v="E 35 St &amp; 3 Ave"/>
        <s v="LaGuardia Pl &amp; W 3 St"/>
        <s v="E 76 St &amp; 3 Ave"/>
        <s v="Emerson Pl &amp; Myrtle Ave"/>
        <s v="Albany Ave &amp; Fulton St"/>
        <s v="W 55 St &amp; 6 Ave"/>
        <s v="Little West St &amp; 1 Pl"/>
        <s v="Pike St &amp; E Broadway"/>
        <s v="Hanson Pl &amp; Ashland Pl"/>
        <s v="W 74 St &amp; Columbus Ave"/>
        <s v="S Portland Ave &amp; Hanson Pl"/>
        <s v="Boerum St &amp; Broadway"/>
        <s v="Bushwick Ave &amp; Powers St"/>
        <s v="W 16 St &amp; The High Line"/>
        <s v="Greenwich Ave &amp; Charles St"/>
        <s v="DeKalb Ave &amp; S Portland Ave"/>
        <s v="E 11 St &amp; Broadway"/>
        <s v="E 84 St &amp; Park Ave"/>
        <s v="Jay St &amp; Tech Pl"/>
        <s v="Central Park West &amp; W 68 St"/>
        <s v="11 Ave &amp; W 59 St"/>
        <s v="Vernon Blvd &amp; 50 Ave"/>
        <s v="9 Ave &amp; W 45 St"/>
        <s v="Broadway &amp; W 32 St"/>
        <s v="W 17 St &amp; 8 Ave"/>
        <s v="45 Rd &amp; 11 St"/>
        <s v="E 6 St &amp; Avenue D"/>
        <s v="Water - Whitehall Plaza"/>
        <s v="5 Ave &amp; 3 St"/>
        <s v="E 55 St &amp; Lexington Ave"/>
        <s v="W 11 St &amp; 6 Ave"/>
        <s v="9 Ave &amp; W 18 St"/>
        <s v="W 44 St &amp; 5 Ave"/>
        <s v="E 102 St &amp; 1 Ave"/>
        <s v="Meserole Ave &amp; Manhattan Ave"/>
        <s v="Monroe St &amp; Classon Ave"/>
        <s v="Eckford St &amp; Engert Ave"/>
        <s v="Cadman Plaza E &amp; Tillary St"/>
        <s v="Graham Ave &amp; Grand St"/>
        <s v="W 25 St &amp; 6 Ave"/>
        <s v="West End Ave &amp; W 107 St"/>
        <s v="Graham Ave &amp; Herbert St"/>
        <s v="31 St &amp; Thomson Ave"/>
        <s v="Tompkins Ave &amp; Hopkins St"/>
        <s v="11 Ave &amp; W 27 St"/>
        <s v="Macon St &amp; Nostrand Ave"/>
        <s v="Pike St &amp; Monroe St"/>
        <s v="W 37 St &amp; 5 Ave"/>
        <s v="Bank St &amp; Hudson St"/>
        <s v="Harrison St &amp; Hudson St"/>
        <s v="W 22 St &amp; 10 Ave"/>
        <s v="E 88 St &amp; 1 Ave"/>
        <s v="Wythe Ave &amp; Metropolitan Ave"/>
        <s v="Willoughby Ave &amp; Tompkins Ave"/>
        <s v="W 106 St &amp; Amsterdam Ave"/>
        <s v="E 19 St &amp; 3 Ave"/>
        <s v="Canal St &amp; Rutgers St"/>
        <s v="Avenue D &amp; E 8 St"/>
        <s v="Montague St &amp; Clinton St"/>
        <s v="Fulton St &amp; Washington Ave"/>
        <s v="Lexington Ave &amp; Classon Ave"/>
        <s v="W 47 St &amp; 10 Ave"/>
        <s v="E 48 St &amp; 5 Ave"/>
        <s v="Grand Army Plaza &amp; Plaza St West"/>
        <s v="Hancock St &amp; Bedford Ave"/>
        <s v="Amsterdam Ave &amp; W 82 St"/>
        <s v="1 Ave &amp; E 78 St"/>
        <s v="47 Ave &amp; 31 St"/>
        <s v="E 47 St &amp; 2 Ave"/>
        <s v="Amsterdam Ave &amp; W 79 St"/>
        <s v="Central Park West &amp; W 72 St"/>
        <s v="E 20 St &amp; Park Ave"/>
        <s v="Spruce St &amp; Nassau St"/>
        <s v="Clermont Ave &amp; Lafayette Ave"/>
        <s v="W 21 St &amp; 6 Ave"/>
        <s v="Smith St &amp; 9 St"/>
        <s v="Madison St &amp; Clinton St"/>
        <s v="E 9 St &amp; Avenue C"/>
        <s v="Metropolitan Ave &amp; Bedford Ave"/>
        <s v="Leonard St &amp; Church St"/>
        <s v="N 8 St &amp; Driggs Ave"/>
        <s v="E 48 St &amp; 3 Ave"/>
        <s v="Putnam Ave &amp; Throop Ave"/>
        <s v="West End Ave &amp; W 94 St"/>
        <s v="5 Ave &amp; E 63 St"/>
        <s v="E 14 St &amp; Avenue B"/>
        <s v="W 104 St &amp; Amsterdam Ave"/>
      </sharedItems>
    </cacheField>
    <cacheField name="End Station" numFmtId="0">
      <sharedItems count="321">
        <s v="W Broadway &amp; Spring St"/>
        <s v="1 Ave &amp; E 78 St"/>
        <s v="Henry St &amp; Degraw St"/>
        <s v="W 20 St &amp; 8 Ave"/>
        <s v="E 53 St &amp; 3 Ave"/>
        <s v="Bond St &amp; Fulton St"/>
        <s v="Lafayette Ave &amp; Fort Greene Pl"/>
        <s v="Broadway &amp; Battery Pl"/>
        <s v="Central Park S &amp; 6 Ave"/>
        <s v="E 25 St &amp; 2 Ave"/>
        <s v="Little West St &amp; 1 Pl"/>
        <s v="Liberty St &amp; Broadway"/>
        <s v="Columbus Ave &amp; W 72 St"/>
        <s v="E 47 St &amp; Park Ave"/>
        <s v="Bushwick Ave &amp; Powers St"/>
        <s v="W 17 St &amp; 8 Ave"/>
        <s v="Johnson St &amp; Gold St"/>
        <s v="E 11 St &amp; 2 Ave"/>
        <s v="E 72 St &amp; York Ave"/>
        <s v="W 45 St &amp; 6 Ave"/>
        <s v="1 Ave &amp; E 68 St"/>
        <s v="Washington Pl &amp; Broadway"/>
        <s v="Suffolk St &amp; Stanton St"/>
        <s v="Plaza St West &amp; Flatbush Ave"/>
        <s v="Mott St &amp; Prince St"/>
        <s v="Columbia St &amp; Degraw St"/>
        <s v="W 38 St &amp; 8 Ave"/>
        <s v="9 Ave &amp; W 45 St"/>
        <s v="Grand St &amp; Greene St"/>
        <s v="St Marks Pl &amp; 2 Ave"/>
        <s v="Broadway &amp; E 14 St"/>
        <s v="Rivington St &amp; Chrystie St"/>
        <s v="Milton St &amp; Franklin St"/>
        <s v="W 54 St &amp; 9 Ave"/>
        <s v="E 17 St &amp; Broadway"/>
        <s v="Bayard St &amp; Baxter St"/>
        <s v="N 8 St &amp; Driggs Ave"/>
        <s v="8 Ave &amp; W 31 St"/>
        <s v="Pershing Square South"/>
        <s v="W 13 St &amp; 7 Ave"/>
        <s v="Hanson Pl &amp; Ashland Pl"/>
        <s v="Greenwich St &amp; W Houston St"/>
        <s v="W 13 St &amp; Hudson St"/>
        <s v="W 104 St &amp; Amsterdam Ave"/>
        <s v="E 58 St &amp; 1 Ave"/>
        <s v="Carmine St &amp; 6 Ave"/>
        <s v="E 41 St &amp; Madison Ave"/>
        <s v="S 5 Pl &amp; S 4 St"/>
        <s v="W 34 St &amp; 11 Ave"/>
        <s v="W 106 St &amp; Central Park West"/>
        <s v="Central Park North &amp; Adam Clayton Powell Blvd"/>
        <s v="Mercer St &amp; Spring St"/>
        <s v="E 20 St &amp; FDR Drive"/>
        <s v="West St &amp; Chambers St"/>
        <s v="Spruce St &amp; Nassau St"/>
        <s v="Old Fulton St"/>
        <s v="E 15 St &amp; 3 Ave"/>
        <s v="9 Ave &amp; W 28 St"/>
        <s v="W 63 St &amp; Broadway"/>
        <s v="Pier 40 - Hudson River Park"/>
        <s v="Avenue D &amp; E 3 St"/>
        <s v="E 88 St &amp; 1 Ave"/>
        <s v="Stanton St &amp; Chrystie St"/>
        <s v="W 14 St &amp; The High Line"/>
        <s v="MacDougal St &amp; Prince St"/>
        <s v="E 14 St &amp; Avenue B"/>
        <s v="Clark St &amp; Henry St"/>
        <s v="W 16 St &amp; The High Line"/>
        <s v="Myrtle Ave &amp; Lewis Ave"/>
        <s v="Centre St &amp; Chambers St"/>
        <s v="E 16 St &amp; 5 Ave"/>
        <s v="E 10 St &amp; Avenue A"/>
        <s v="Greenwich Ave &amp; 8 Ave"/>
        <s v="South End Ave &amp; Liberty St"/>
        <s v="Cherry St"/>
        <s v="DeKalb Ave &amp; S Portland Ave"/>
        <s v="Bedford Ave &amp; Nassau Ave"/>
        <s v="8 Ave &amp; W 33 St"/>
        <s v="8 Ave &amp; W 52 St"/>
        <s v="Broadway &amp; W 53 St"/>
        <s v="E 2 St &amp; Avenue C"/>
        <s v="W 44 St &amp; 5 Ave"/>
        <s v="Dean St &amp; 4 Ave"/>
        <s v="E 51 St &amp; 1 Ave"/>
        <s v="W 76 St &amp; Columbus Ave"/>
        <s v="5 Ave &amp; E 88 St"/>
        <s v="W 52 St &amp; 6 Ave"/>
        <s v="E 48 St &amp; 5 Ave"/>
        <s v="E 47 St &amp; 2 Ave"/>
        <s v="8 Ave &amp; W 16 St"/>
        <s v="W 52 St &amp; 5 Ave"/>
        <s v="9 Ave &amp; W 22 St"/>
        <s v="Forsyth St &amp; Broome St"/>
        <s v="Vesey Pl &amp; River Terrace"/>
        <s v="Allen St &amp; Hester St"/>
        <s v="2 Ave &amp; E 96 St"/>
        <s v="Bus Slip &amp; State St"/>
        <s v="W 22 St &amp; 10 Ave"/>
        <s v="11 Ave &amp; W 27 St"/>
        <s v="E 23 St &amp; 1 Ave"/>
        <s v="N 6 St &amp; Bedford Ave"/>
        <s v="W 4 St &amp; 7 Ave S"/>
        <s v="York St &amp; Jay St"/>
        <s v="Montrose Ave &amp; Bushwick Ave"/>
        <s v="E 88 St &amp; Park Ave"/>
        <s v="Broadway &amp; W 49 St"/>
        <s v="Broadway &amp; W 24 St"/>
        <s v="Maiden Ln &amp; Pearl St"/>
        <s v="Richards St &amp; Delavan St"/>
        <s v="Amsterdam Ave &amp; W 79 St"/>
        <s v="W 53 St &amp; 10 Ave"/>
        <s v="Central Park West &amp; W 72 St"/>
        <s v="E 59 St &amp; Madison Ave"/>
        <s v="Division St &amp; Bowery"/>
        <s v="Clinton St &amp; Tillary St"/>
        <s v="Fulton St &amp; Broadway"/>
        <s v="W 46 St &amp; 11 Ave"/>
        <s v="5 Ave &amp; E 103 St"/>
        <s v="Cadman Plaza E &amp; Red Cross Pl"/>
        <s v="Sullivan St &amp; Washington Sq"/>
        <s v="Bergen St &amp; Smith St"/>
        <s v="31 St &amp; Thomson Ave"/>
        <s v="E 33 St &amp; 2 Ave"/>
        <s v="W 42 St &amp; 8 Ave"/>
        <s v="Canal St &amp; Rutgers St"/>
        <s v="Howard St &amp; Centre St"/>
        <s v="Central Park West &amp; W 102 St"/>
        <s v="E 85 St &amp; 3 Ave"/>
        <s v="Schermerhorn St &amp; Court St"/>
        <s v="6 Ave &amp; Canal St"/>
        <s v="Clinton Ave &amp; Flushing Ave"/>
        <s v="Columbus Ave &amp; W 95 St"/>
        <s v="E 102 St &amp; 1 Ave"/>
        <s v="Murray St &amp; West St"/>
        <s v="E 7 St &amp; Avenue A"/>
        <s v="W 55 St &amp; 6 Ave"/>
        <s v="Franklin St &amp; Dupont St"/>
        <s v="E 4 St &amp; 2 Ave"/>
        <s v="12 Ave &amp; W 40 St"/>
        <s v="W 22 St &amp; 8 Ave"/>
        <s v="Metropolitan Ave &amp; Bedford Ave"/>
        <s v="Centre St &amp; Worth St"/>
        <s v="6 Ave &amp; W 33 St"/>
        <s v="E 47 St &amp; 1 Ave"/>
        <s v="Cathedral Pkwy &amp; Broadway"/>
        <s v="W 88 St &amp; West End Ave"/>
        <s v="Bank St &amp; Hudson St"/>
        <s v="W 31 St &amp; 7 Ave"/>
        <s v="E 20 St &amp; 2 Ave"/>
        <s v="W 70 St &amp; Amsterdam Ave"/>
        <s v="Madison Ave &amp; E 99 St"/>
        <s v="Berkeley Pl &amp; 6 Ave"/>
        <s v="E 45 St &amp; 3 Ave"/>
        <s v="Broadway &amp; W 55 St"/>
        <s v="W 41 St &amp; 8 Ave"/>
        <s v="Front St &amp; Maiden Ln"/>
        <s v="Clinton St &amp; Grand St"/>
        <s v="Allen St &amp; Stanton St"/>
        <s v="Pershing Square North"/>
        <s v="11 Ave &amp; W 59 St"/>
        <s v="W 18 St &amp; 6 Ave"/>
        <s v="Kane St &amp; Clinton St"/>
        <s v="W 15 St &amp; 7 Ave"/>
        <s v="Broadway &amp; W 56 St"/>
        <s v="Clermont Ave &amp; Lafayette Ave"/>
        <s v="E 39 St &amp; 2 Ave"/>
        <s v="Allen St &amp; Rivington St"/>
        <s v="W 67 St &amp; Broadway"/>
        <s v="Pike St &amp; E Broadway"/>
        <s v="Reade St &amp; Broadway"/>
        <s v="Division Ave &amp; Hooper St"/>
        <s v="Grand Army Plaza &amp; Central Park S"/>
        <s v="W 33 St &amp; 7 Ave"/>
        <s v="W 92 St &amp; Broadway"/>
        <s v="1 Ave &amp; E 18 St"/>
        <s v="Cleveland Pl &amp; Spring St"/>
        <s v="Broadway &amp; E 22 St"/>
        <s v="5 Ave &amp; E 63 St"/>
        <s v="Cooper Square &amp; E 7 St"/>
        <s v="E 76 St &amp; 3 Ave"/>
        <s v="W 106 St &amp; Amsterdam Ave"/>
        <s v="Washington Pl &amp; 6 Ave"/>
        <s v="Throop Ave &amp; Myrtle Ave"/>
        <s v="Broad St &amp; Bridge St"/>
        <s v="Peck Slip &amp; Front St"/>
        <s v="Great Jones St"/>
        <s v="South St &amp; Gouverneur Ln"/>
        <s v="Cadman Plaza E &amp; Tillary St"/>
        <s v="Atlantic Ave &amp; Furman St"/>
        <s v="46 Ave &amp; 5 St"/>
        <s v="W 26 St &amp; 8 Ave"/>
        <s v="E 12 St &amp; 3 Ave"/>
        <s v="E 74 St &amp; 1 Ave"/>
        <s v="Franklin St &amp; W Broadway"/>
        <s v="W 13 St &amp; 5 Ave"/>
        <s v="W 24 St &amp; 7 Ave"/>
        <s v="E 24 St &amp; Park Ave S"/>
        <s v="W 13 St &amp; 6 Ave"/>
        <s v="E 55 St &amp; 3 Ave"/>
        <s v="Broadway &amp; W 58 St"/>
        <s v="W 47 St &amp; 10 Ave"/>
        <s v="W 20 St &amp; 11 Ave"/>
        <s v="E 3 St &amp; 1 Ave"/>
        <s v="E 27 St &amp; 1 Ave"/>
        <s v="Watts St &amp; Greenwich St"/>
        <s v="E 5 St &amp; Avenue C"/>
        <s v="Bond St &amp; Bergen St"/>
        <s v="5 Ave &amp; E 73 St"/>
        <s v="Hicks St &amp; Montague St"/>
        <s v="East End Ave &amp; E 86 St"/>
        <s v="5 Ave &amp; E 29 St"/>
        <s v="Barclay St &amp; Church St"/>
        <s v="E 19 St &amp; 3 Ave"/>
        <s v="E 40 St &amp; 5 Ave"/>
        <s v="E 65 St &amp; 2 Ave"/>
        <s v="E 81 St &amp; 3 Ave"/>
        <s v="W 45 St &amp; 8 Ave"/>
        <s v="W 20 St &amp; 7 Ave"/>
        <s v="Mercer St &amp; Bleecker St"/>
        <s v="Central Park W &amp; W 96 St"/>
        <s v="Emerson Pl &amp; Myrtle Ave"/>
        <s v="E 2 St &amp; Avenue B"/>
        <s v="Murray St &amp; Greenwich St"/>
        <s v="Clinton Ave &amp; Myrtle Ave"/>
        <s v="Greenwich St &amp; Hubert St"/>
        <s v="1 Ave &amp; E 62 St"/>
        <s v="Graham Ave &amp; Conselyea St"/>
        <s v="Henry St &amp; Grand St"/>
        <s v="Amsterdam Ave &amp; W 82 St"/>
        <s v="Driggs Ave &amp; N Henry St"/>
        <s v="University Pl &amp; E 14 St"/>
        <s v="Bialystoker Pl &amp; Delancey St"/>
        <s v="E 55 St &amp; Lexington Ave"/>
        <s v="Concord St &amp; Bridge St"/>
        <s v="Leonard St &amp; Church St"/>
        <s v="Willoughby Ave &amp; Hall St"/>
        <s v="St James Pl &amp; Oliver St"/>
        <s v="Central Park West &amp; W 76 St"/>
        <s v="W 25 St &amp; 6 Ave"/>
        <s v="Duane St &amp; Greenwich St"/>
        <s v="W 37 St &amp; Broadway"/>
        <s v="W 100 St &amp; Manhattan Ave"/>
        <s v="Leonard St &amp; Boerum St"/>
        <s v="Central Park West &amp; W 68 St"/>
        <s v="Broadway &amp; W 60 St"/>
        <s v="Broadway &amp; W 41 St"/>
        <s v="W 26 St &amp; 10 Ave"/>
        <s v="Warren St &amp; Church St"/>
        <s v="Riverside Dr &amp; W 82 St"/>
        <s v="Broadway &amp; W 36 St"/>
        <s v="2 Ave &amp; E 31 St"/>
        <s v="E 80 St &amp; 2 Ave"/>
        <s v="W 43 St &amp; 10 Ave"/>
        <s v="E 55 St &amp; 2 Ave"/>
        <s v="W 21 St &amp; 6 Ave"/>
        <s v="Lewis Ave &amp; Decatur St"/>
        <s v="Washington Park"/>
        <s v="Carroll St &amp; 6 Ave"/>
        <s v="E 20 St &amp; Park Ave"/>
        <s v="Hope St &amp; Union Ave"/>
        <s v="Norman Ave &amp; Leonard St - 2"/>
        <s v="Fulton St &amp; Rockwell Pl"/>
        <s v="E 33 St &amp; 5 Ave"/>
        <s v="W 107 St &amp; Columbus Ave"/>
        <s v="Amsterdam Ave &amp; W 73 St"/>
        <s v="E 51 St &amp; Lexington Ave"/>
        <s v="Forsyth St &amp; Canal St"/>
        <s v="Center Blvd &amp; Borden Ave"/>
        <s v="W 27 St &amp; 7 Ave"/>
        <s v="E 81 St &amp; York Ave"/>
        <s v="Berry St &amp; N 8 St"/>
        <s v="Grand St &amp; Elizabeth St"/>
        <s v="E 11 St &amp; 1 Ave"/>
        <s v="E 58 St &amp; 3 Ave"/>
        <s v="Metropolitan Ave &amp; Meeker Ave"/>
        <s v="W 95 St &amp; Broadway"/>
        <s v="21 St &amp; Queens Plaza North"/>
        <s v="W 37 St &amp; 5 Ave"/>
        <s v="E 25 St &amp; 1 Ave"/>
        <s v="E 31 St &amp; 3 Ave"/>
        <s v="Nassau Ave &amp; Newell St"/>
        <s v="E 78 St &amp; 2 Ave"/>
        <s v="Meserole Ave &amp; Manhattan Ave"/>
        <s v="Richardson St &amp; N Henry St"/>
        <s v="Pike St &amp; Monroe St"/>
        <s v="9 Ave &amp; W 18 St"/>
        <s v="W 74 St &amp; Columbus Ave"/>
        <s v="LaGuardia Pl &amp; W 3 St"/>
        <s v="Norfolk St &amp; Broome St"/>
        <s v="Barrow St &amp; Hudson St"/>
        <s v="E 32 St &amp; Park Ave"/>
        <s v="Myrtle Ave &amp; Marcy Ave"/>
        <s v="Lexington Ave &amp; E 29 St"/>
        <s v="1 Ave &amp; E 16 St"/>
        <s v="South St &amp; Whitehall St"/>
        <s v="Lispenard St &amp; Broadway"/>
        <s v="Carroll St &amp; Columbia St"/>
        <s v="3 St &amp; 7 Ave"/>
        <s v="Grand Army Plaza &amp; Plaza St West"/>
        <s v="W 90 St &amp; Amsterdam Ave"/>
        <s v="E 67 St &amp; Park Ave"/>
        <s v="Madison St &amp; Clinton St"/>
        <s v="Broadway &amp; W 39 St"/>
        <s v="E 9 St &amp; Avenue C"/>
        <s v="5 Ave &amp; E 78 St"/>
        <s v="Water - Whitehall Plaza"/>
        <s v="E 97 St &amp; Madison Ave"/>
        <s v="Hudson St &amp; Reade St"/>
        <s v="E 6 St &amp; Avenue B"/>
        <s v="Fulton St &amp; Clermont Ave"/>
        <s v="Perry St &amp; Bleecker St"/>
        <s v="Madison St &amp; Montgomery St"/>
        <s v="Riverside Dr &amp; W 89 St"/>
        <s v="Reed St &amp; Van Brunt St"/>
        <s v="Broadway &amp; W 32 St"/>
        <s v="W 39 St &amp; 9 Ave"/>
        <s v="Marcus Garvey Blvd &amp; Macon St"/>
        <s v="E 53 St &amp; Madison Ave"/>
        <s v="Central Park West &amp; W 100 St"/>
        <s v="Washington St &amp; Gansevoort St"/>
        <s v="Putnam Ave &amp; Nostrand Ave"/>
      </sharedItems>
    </cacheField>
    <cacheField name="User Type" numFmtId="0">
      <sharedItems count="2">
        <s v="Subscriber"/>
        <s v="Non_Subscriber"/>
      </sharedItems>
    </cacheField>
    <cacheField name="Gender" numFmtId="0">
      <sharedItems count="2">
        <s v="Male"/>
        <s v="Female"/>
      </sharedItems>
    </cacheField>
    <cacheField name="Birth Year" numFmtId="0">
      <sharedItems containsSemiMixedTypes="0" containsString="0" containsNumber="1" containsInteger="1" minValue="1942" maxValue="2000"/>
    </cacheField>
    <cacheField name="Age" numFmtId="0">
      <sharedItems containsSemiMixedTypes="0" containsString="0" containsNumber="1" containsInteger="1" minValue="22" maxValue="80" count="55">
        <n v="24"/>
        <n v="41"/>
        <n v="35"/>
        <n v="36"/>
        <n v="30"/>
        <n v="40"/>
        <n v="38"/>
        <n v="67"/>
        <n v="51"/>
        <n v="29"/>
        <n v="39"/>
        <n v="50"/>
        <n v="25"/>
        <n v="43"/>
        <n v="34"/>
        <n v="44"/>
        <n v="57"/>
        <n v="47"/>
        <n v="62"/>
        <n v="71"/>
        <n v="27"/>
        <n v="48"/>
        <n v="54"/>
        <n v="37"/>
        <n v="46"/>
        <n v="32"/>
        <n v="68"/>
        <n v="28"/>
        <n v="49"/>
        <n v="42"/>
        <n v="56"/>
        <n v="66"/>
        <n v="59"/>
        <n v="33"/>
        <n v="45"/>
        <n v="31"/>
        <n v="80"/>
        <n v="26"/>
        <n v="23"/>
        <n v="61"/>
        <n v="74"/>
        <n v="65"/>
        <n v="60"/>
        <n v="63"/>
        <n v="55"/>
        <n v="58"/>
        <n v="53"/>
        <n v="69"/>
        <n v="64"/>
        <n v="76"/>
        <n v="52"/>
        <n v="70"/>
        <n v="72"/>
        <n v="75"/>
        <n v="22"/>
      </sharedItems>
    </cacheField>
    <cacheField name="Age group" numFmtId="0">
      <sharedItems count="7">
        <s v="20-29"/>
        <s v="40-49"/>
        <s v="30-39"/>
        <s v="60-69"/>
        <s v="50-59"/>
        <s v="70-79"/>
        <s v="80-89"/>
      </sharedItems>
    </cacheField>
    <cacheField name="Weekday" numFmtId="0">
      <sharedItems count="7">
        <s v="Sunday"/>
        <s v="Thursday"/>
        <s v="Wednesday"/>
        <s v="Monday"/>
        <s v="Tuesday"/>
        <s v="Friday"/>
        <s v="Saturday"/>
      </sharedItems>
    </cacheField>
    <cacheField name="Start station to end station" numFmtId="0">
      <sharedItems count="658">
        <s v="Suffolk St &amp; Stanton St to W Broadway &amp; Spring St"/>
        <s v="Lexington Ave &amp; E 63 St to 1 Ave &amp; E 78 St"/>
        <s v="1 Pl &amp; Clinton St to Henry St &amp; Degraw St"/>
        <s v="Barrow St &amp; Hudson St to W 20 St &amp; 8 Ave"/>
        <s v="1 Ave &amp; E 44 St to E 53 St &amp; 3 Ave"/>
        <s v="State St &amp; Smith St to Bond St &amp; Fulton St"/>
        <s v="Front St &amp; Gold St to Lafayette Ave &amp; Fort Greene Pl"/>
        <s v="E 89 St &amp; York Ave to Broadway &amp; Battery Pl"/>
        <s v="Central Park S &amp; 6 Ave to Central Park S &amp; 6 Ave"/>
        <s v="E 3 St &amp; 1 Ave to E 25 St &amp; 2 Ave"/>
        <s v="Bank St &amp; Washington St to Little West St &amp; 1 Pl"/>
        <s v="Front St &amp; Maiden Ln to Liberty St &amp; Broadway"/>
        <s v="E 10 St &amp; 5 Ave to Columbus Ave &amp; W 72 St"/>
        <s v="1 Ave &amp; E 68 St to E 47 St &amp; Park Ave"/>
        <s v="N 11 St &amp; Wythe Ave to Bushwick Ave &amp; Powers St"/>
        <s v="E 17 St &amp; Broadway to W 17 St &amp; 8 Ave"/>
        <s v="State St &amp; Smith St to Johnson St &amp; Gold St"/>
        <s v="E 2 St &amp; Avenue C to E 11 St &amp; 2 Ave"/>
        <s v="Central Park West &amp; W 76 St to E 72 St &amp; York Ave"/>
        <s v="W 22 St &amp; 8 Ave to W 45 St &amp; 6 Ave"/>
        <s v="E 71 St &amp; 1 Ave to 1 Ave &amp; E 68 St"/>
        <s v="University Pl &amp; E 14 St to Washington Pl &amp; Broadway"/>
        <s v="E 25 St &amp; 2 Ave to Suffolk St &amp; Stanton St"/>
        <s v="Dean St &amp; Hoyt St to Plaza St West &amp; Flatbush Ave"/>
        <s v="Allen St &amp; Stanton St to Mott St &amp; Prince St"/>
        <s v="Lexington Ave &amp; E 63 St to 1 Ave &amp; E 68 St"/>
        <s v="NYCBS Depot - SSP to Columbia St &amp; Degraw St"/>
        <s v="W 26 St &amp; 8 Ave to W 38 St &amp; 8 Ave"/>
        <s v="Great Jones St to Mott St &amp; Prince St"/>
        <s v="W 43 St &amp; 10 Ave to 9 Ave &amp; W 45 St"/>
        <s v="Grand St &amp; Elizabeth St to Grand St &amp; Greene St"/>
        <s v="W 20 St &amp; 11 Ave to St Marks Pl &amp; 2 Ave"/>
        <s v="Old Fulton St to Broadway &amp; E 14 St"/>
        <s v="Allen St &amp; Hester St to Rivington St &amp; Chrystie St"/>
        <s v="E 55 St &amp; 3 Ave to Milton St &amp; Franklin St"/>
        <s v="8 Ave &amp; W 52 St to W 54 St &amp; 9 Ave"/>
        <s v="Broadway &amp; W 29 St to E 17 St &amp; Broadway"/>
        <s v="Cathedral Pkwy &amp; Broadway to Central Park S &amp; 6 Ave"/>
        <s v="Bayard St &amp; Baxter St to Bayard St &amp; Baxter St"/>
        <s v="Driggs Ave &amp; N Henry St to N 8 St &amp; Driggs Ave"/>
        <s v="Perry St &amp; Bleecker St to 8 Ave &amp; W 31 St"/>
        <s v="Broadway &amp; E 22 St to Pershing Square South"/>
        <s v="Carmine St &amp; 6 Ave to W 13 St &amp; 7 Ave"/>
        <s v="Fulton St &amp; Clermont Ave to Hanson Pl &amp; Ashland Pl"/>
        <s v="W 26 St &amp; 8 Ave to Greenwich St &amp; W Houston St"/>
        <s v="Broadway &amp; W 56 St to E 47 St &amp; Park Ave"/>
        <s v="8 Ave &amp; W 16 St to W 38 St &amp; 8 Ave"/>
        <s v="University Pl &amp; E 14 St to W 13 St &amp; Hudson St"/>
        <s v="W 84 St &amp; Columbus Ave to W 104 St &amp; Amsterdam Ave"/>
        <s v="E 53 St &amp; Madison Ave to E 58 St &amp; 1 Ave"/>
        <s v="W 43 St &amp; 6 Ave to Carmine St &amp; 6 Ave"/>
        <s v="Broadway &amp; W 36 St to E 41 St &amp; Madison Ave"/>
        <s v="Cleveland Pl &amp; Spring St to S 5 Pl &amp; S 4 St"/>
        <s v="E 45 St &amp; 3 Ave to W 34 St &amp; 11 Ave"/>
        <s v="Columbus Ave &amp; W 103 St to W 106 St &amp; Central Park West"/>
        <s v="E 39 St &amp; 3 Ave to Central Park North &amp; Adam Clayton Powell Blvd"/>
        <s v="Vesey Pl &amp; River Terrace to Mercer St &amp; Spring St"/>
        <s v="E 39 St &amp; 2 Ave to E 20 St &amp; FDR Drive"/>
        <s v="Washington St &amp; Gansevoort St to West St &amp; Chambers St"/>
        <s v="E 85 St &amp; 3 Ave to Spruce St &amp; Nassau St"/>
        <s v="Front St &amp; Maiden Ln to Old Fulton St"/>
        <s v="Avenue D &amp; E 12 St to E 15 St &amp; 3 Ave"/>
        <s v="Greenwich St &amp; W Houston St to 9 Ave &amp; W 28 St"/>
        <s v="W 78 St &amp; Broadway to W 63 St &amp; Broadway"/>
        <s v="Pier 40 - Hudson River Park to Pier 40 - Hudson River Park"/>
        <s v="W 84 St &amp; Broadway to Columbus Ave &amp; W 72 St"/>
        <s v="E 17 St &amp; Broadway to Avenue D &amp; E 3 St"/>
        <s v="Central Park S &amp; 6 Ave to E 88 St &amp; 1 Ave"/>
        <s v="Allen St &amp; Rivington St to Stanton St &amp; Chrystie St"/>
        <s v="E 59 St &amp; Madison Ave to W 14 St &amp; The High Line"/>
        <s v="Pershing Square South to E 25 St &amp; 2 Ave"/>
        <s v="Stanton St &amp; Chrystie St to MacDougal St &amp; Prince St"/>
        <s v="E 15 St &amp; 3 Ave to E 14 St &amp; Avenue B"/>
        <s v="Front St &amp; Washington St to Clark St &amp; Henry St"/>
        <s v="Broadway &amp; W 51 St to Pershing Square South"/>
        <s v="Duane St &amp; Greenwich St to W 16 St &amp; The High Line"/>
        <s v="Leonard St &amp; Maujer St to Myrtle Ave &amp; Lewis Ave"/>
        <s v="Centre St &amp; Chambers St to Centre St &amp; Chambers St"/>
        <s v="1 Ave &amp; E 16 St to E 16 St &amp; 5 Ave"/>
        <s v="Reade St &amp; Broadway to E 10 St &amp; Avenue A"/>
        <s v="E 16 St &amp; 5 Ave to Greenwich Ave &amp; 8 Ave"/>
        <s v="Barclay St &amp; Church St to South End Ave &amp; Liberty St"/>
        <s v="E 33 St &amp; 2 Ave to Cherry St"/>
        <s v="Broadway &amp; Roebling St to Milton St &amp; Franklin St"/>
        <s v="Adelphi St &amp; Myrtle Ave to DeKalb Ave &amp; S Portland Ave"/>
        <s v="Bergen St &amp; Smith St to Bedford Ave &amp; Nassau Ave"/>
        <s v="11 Ave &amp; W 41 St to 8 Ave &amp; W 33 St"/>
        <s v="University Pl &amp; E 8 St to E 11 St &amp; 2 Ave"/>
        <s v="Broadway &amp; W 58 St to 8 Ave &amp; W 52 St"/>
        <s v="Broadway &amp; W 58 St to Broadway &amp; W 53 St"/>
        <s v="Barrow St &amp; Hudson St to Greenwich St &amp; W Houston St"/>
        <s v="Forsyth St &amp; Broome St to Carmine St &amp; 6 Ave"/>
        <s v="Lafayette St &amp; E 8 St to E 2 St &amp; Avenue C"/>
        <s v="W 45 St &amp; 8 Ave to W 44 St &amp; 5 Ave"/>
        <s v="Bond St &amp; Bergen St to Dean St &amp; 4 Ave"/>
        <s v="Mott St &amp; Prince St to E 51 St &amp; 1 Ave"/>
        <s v="W 92 St &amp; Broadway to W 76 St &amp; Columbus Ave"/>
        <s v="8 Ave &amp; W 52 St to 5 Ave &amp; E 88 St"/>
        <s v="E 24 St &amp; Park Ave S to Broadway &amp; E 14 St"/>
        <s v="Broadway &amp; W 36 St to W 52 St &amp; 6 Ave"/>
        <s v="Central Park West &amp; W 102 St to E 48 St &amp; 5 Ave"/>
        <s v="W 42 St &amp; Dyer Ave to Liberty St &amp; Broadway"/>
        <s v="Clinton St &amp; Joralemon St to E 47 St &amp; 2 Ave"/>
        <s v="University Pl &amp; E 8 St to E 15 St &amp; 3 Ave"/>
        <s v="Cooper Square &amp; E 7 St to 8 Ave &amp; W 16 St"/>
        <s v="Broadway &amp; W 24 St to W 52 St &amp; 5 Ave"/>
        <s v="Central Park S &amp; 6 Ave to 9 Ave &amp; W 22 St"/>
        <s v="Clinton St &amp; Grand St to Forsyth St &amp; Broome St"/>
        <s v="W 13 St &amp; Hudson St to Vesey Pl &amp; River Terrace"/>
        <s v="Cherry St to Allen St &amp; Hester St"/>
        <s v="E 31 St &amp; 3 Ave to W 38 St &amp; 8 Ave"/>
        <s v="1 Ave &amp; E 68 St to 2 Ave &amp; E 96 St"/>
        <s v="Bus Slip &amp; State St to Bus Slip &amp; State St"/>
        <s v="E 6 St &amp; Avenue B to 8 Ave &amp; W 31 St"/>
        <s v="Duane St &amp; Greenwich St to W 22 St &amp; 10 Ave"/>
        <s v="W Broadway &amp; Spring St to 11 Ave &amp; W 27 St"/>
        <s v="Greenwich Ave &amp; 8 Ave to E 23 St &amp; 1 Ave"/>
        <s v="Kent Ave &amp; N 7 St to N 6 St &amp; Bedford Ave"/>
        <s v="University Pl &amp; E 8 St to W 4 St &amp; 7 Ave S"/>
        <s v="Sands St &amp; Navy St to York St &amp; Jay St"/>
        <s v="Rivington St &amp; Ridge St to Montrose Ave &amp; Bushwick Ave"/>
        <s v="E 91 St &amp; Park Ave to E 88 St &amp; Park Ave"/>
        <s v="6 Ave &amp; Canal St to Little West St &amp; 1 Pl"/>
        <s v="Reade St &amp; Broadway to South End Ave &amp; Liberty St"/>
        <s v="2 Ave &amp; E 31 St to E 17 St &amp; Broadway"/>
        <s v="W 56 St &amp; 10 Ave to Broadway &amp; W 49 St"/>
        <s v="Henry St &amp; Grand St to Broadway &amp; W 24 St"/>
        <s v="E 51 St &amp; 1 Ave to Maiden Ln &amp; Pearl St"/>
        <s v="South St &amp; Gouverneur Ln to Richards St &amp; Delavan St"/>
        <s v="Christopher St &amp; Greenwich St to Amsterdam Ave &amp; W 79 St"/>
        <s v="W 43 St &amp; 6 Ave to W 53 St &amp; 10 Ave"/>
        <s v="E 32 St &amp; Park Ave to E 17 St &amp; Broadway"/>
        <s v="West St &amp; Chambers St to Centre St &amp; Chambers St"/>
        <s v="Central Park West &amp; W 102 St to Central Park West &amp; W 72 St"/>
        <s v="W 49 St &amp; 8 Ave to E 59 St &amp; Madison Ave"/>
        <s v="Columbia St &amp; Rivington St to Division St &amp; Bowery"/>
        <s v="Centre St &amp; Worth St to Clinton St &amp; Tillary St"/>
        <s v="Carroll St &amp; Smith St to Centre St &amp; Chambers St"/>
        <s v="W 34 St &amp; 11 Ave to Fulton St &amp; Broadway"/>
        <s v="Washington St &amp; Gansevoort St to W 46 St &amp; 11 Ave"/>
        <s v="E 66 St &amp; Madison Ave to 5 Ave &amp; E 103 St"/>
        <s v="Clinton St &amp; Joralemon St to Cadman Plaza E &amp; Red Cross Pl"/>
        <s v="W 13 St &amp; 5 Ave to Sullivan St &amp; Washington Sq"/>
        <s v="Berkeley Pl &amp; 7 Ave to Bergen St &amp; Smith St"/>
        <s v="MacDougal St &amp; Washington Sq to Sullivan St &amp; Washington Sq"/>
        <s v="Broadway &amp; W 29 St to Sullivan St &amp; Washington Sq"/>
        <s v="FDR Drive &amp; E 35 St to 31 St &amp; Thomson Ave"/>
        <s v="Washington St &amp; Gansevoort St to Little West St &amp; 1 Pl"/>
        <s v="E 31 St &amp; 3 Ave to E 33 St &amp; 2 Ave"/>
        <s v="2 Ave &amp; E 31 St to E 25 St &amp; 2 Ave"/>
        <s v="11 Ave &amp; W 41 St to W 42 St &amp; 8 Ave"/>
        <s v="Broadway &amp; W 24 St to Canal St &amp; Rutgers St"/>
        <s v="W Broadway &amp; Spring St to Howard St &amp; Centre St"/>
        <s v="W 42 St &amp; 8 Ave to Central Park West &amp; W 102 St"/>
        <s v="E 65 St &amp; 2 Ave to E 85 St &amp; 3 Ave"/>
        <s v="Murray St &amp; West St to W 42 St &amp; 8 Ave"/>
        <s v="President St &amp; Henry St to Schermerhorn St &amp; Court St"/>
        <s v="8 Ave &amp; W 52 St to 6 Ave &amp; Canal St"/>
        <s v="W 38 St &amp; 8 Ave to E 23 St &amp; 1 Ave"/>
        <s v="Maiden Ln &amp; Pearl St to E 23 St &amp; 1 Ave"/>
        <s v="Norfolk St &amp; Broome St to S 5 Pl &amp; S 4 St"/>
        <s v="N 6 St &amp; Bedford Ave to Clinton Ave &amp; Flushing Ave"/>
        <s v="Forsyth St &amp; Broome St to E 17 St &amp; Broadway"/>
        <s v="Grand Army Plaza &amp; Central Park S to E 48 St &amp; 5 Ave"/>
        <s v="Central Park S &amp; 6 Ave to Columbus Ave &amp; W 95 St"/>
        <s v="Washington Pl &amp; 6 Ave to Rivington St &amp; Chrystie St"/>
        <s v="E 89 St &amp; York Ave to E 102 St &amp; 1 Ave"/>
        <s v="W 20 St &amp; 11 Ave to Murray St &amp; West St"/>
        <s v="Lafayette St &amp; E 8 St to E 7 St &amp; Avenue A"/>
        <s v="E 4 St &amp; 2 Ave to E 10 St &amp; Avenue A"/>
        <s v="Lexington Ave &amp; E 63 St to W 55 St &amp; 6 Ave"/>
        <s v="N 6 St &amp; Bedford Ave to Franklin St &amp; Dupont St"/>
        <s v="West St &amp; Chambers St to E 4 St &amp; 2 Ave"/>
        <s v="Lafayette St &amp; E 8 St to 12 Ave &amp; W 40 St"/>
        <s v="Greenwich St &amp; W Houston St to 11 Ave &amp; W 27 St"/>
        <s v="9 Ave &amp; W 22 St to W 22 St &amp; 8 Ave"/>
        <s v="Barclay St &amp; Church St to Fulton St &amp; Broadway"/>
        <s v="W 24 St &amp; 7 Ave to West St &amp; Chambers St"/>
        <s v="Kent Ave &amp; N 7 St to Metropolitan Ave &amp; Bedford Ave"/>
        <s v="Central Park West &amp; W 85 St to Central Park S &amp; 6 Ave"/>
        <s v="West Thames St to Centre St &amp; Worth St"/>
        <s v="6 Ave &amp; Canal St to Carmine St &amp; 6 Ave"/>
        <s v="Cathedral Pkwy &amp; Broadway to W 52 St &amp; 6 Ave"/>
        <s v="W 41 St &amp; 8 Ave to 6 Ave &amp; W 33 St"/>
        <s v="1 Ave &amp; E 62 St to E 47 St &amp; 1 Ave"/>
        <s v="Duane St &amp; Greenwich St to Cathedral Pkwy &amp; Broadway"/>
        <s v="W 14 St &amp; The High Line to W 88 St &amp; West End Ave"/>
        <s v="Barrow St &amp; Hudson St to Bank St &amp; Hudson St"/>
        <s v="Pershing Square North to W 31 St &amp; 7 Ave"/>
        <s v="E 60 St &amp; York Ave to W 63 St &amp; Broadway"/>
        <s v="Cliff St &amp; Fulton St to E 23 St &amp; 1 Ave"/>
        <s v="3 Ave &amp; E 62 St to E 20 St &amp; 2 Ave"/>
        <s v="E 30 St &amp; Park Ave S to E 23 St &amp; 1 Ave"/>
        <s v="Grand Army Plaza &amp; Central Park S to W 70 St &amp; Amsterdam Ave"/>
        <s v="1 Ave &amp; E 94 St to Madison Ave &amp; E 99 St"/>
        <s v="Berkeley Pl &amp; 6 Ave to Berkeley Pl &amp; 6 Ave"/>
        <s v="E 32 St &amp; Park Ave to E 45 St &amp; 3 Ave"/>
        <s v="W 52 St &amp; 9 Ave to Broadway &amp; W 55 St"/>
        <s v="W 37 St &amp; 10 Ave to W 41 St &amp; 8 Ave"/>
        <s v="Carmine St &amp; 6 Ave to Front St &amp; Maiden Ln"/>
        <s v="Driggs Ave &amp; Lorimer St to N 8 St &amp; Driggs Ave"/>
        <s v="E 55 St &amp; 2 Ave to E 15 St &amp; 3 Ave"/>
        <s v="E 7 St &amp; Avenue A to Clinton St &amp; Grand St"/>
        <s v="Centre St &amp; Chambers St to E 7 St &amp; Avenue A"/>
        <s v="11 Ave &amp; W 41 St to Broadway &amp; W 49 St"/>
        <s v="5 Ave &amp; E 93 St to 12 Ave &amp; W 40 St"/>
        <s v="Washington Pl &amp; Broadway to E 4 St &amp; 2 Ave"/>
        <s v="Fulton St &amp; Broadway to Allen St &amp; Stanton St"/>
        <s v="Centre St &amp; Chambers St to Spruce St &amp; Nassau St"/>
        <s v="E 58 St &amp; Madison Ave to Pershing Square North"/>
        <s v="W 87 St  &amp; Amsterdam Ave to 11 Ave &amp; W 59 St"/>
        <s v="W 20 St &amp; 11 Ave to W 18 St &amp; 6 Ave"/>
        <s v="W 39 St &amp; 9 Ave to Pershing Square South"/>
        <s v="6 Ave &amp; W 33 St to E 16 St &amp; 5 Ave"/>
        <s v="Central Park S &amp; 6 Ave to 5 Ave &amp; E 88 St"/>
        <s v="Clinton St &amp; Joralemon St to Kane St &amp; Clinton St"/>
        <s v="6 Ave &amp; Canal St to W 15 St &amp; 7 Ave"/>
        <s v="W 56 St &amp; 10 Ave to Broadway &amp; W 56 St"/>
        <s v="South End Ave &amp; Liberty St to South End Ave &amp; Liberty St"/>
        <s v="Fulton St &amp; Rockwell Pl to Clermont Ave &amp; Lafayette Ave"/>
        <s v="E 47 St &amp; Park Ave to E 39 St &amp; 2 Ave"/>
        <s v="E 12 St &amp; 3 Ave to Allen St &amp; Rivington St"/>
        <s v="S 4 St &amp; Rodney St to Clinton St &amp; Grand St"/>
        <s v="Central Park S &amp; 6 Ave to W 67 St &amp; Broadway"/>
        <s v="Old Fulton St to Old Fulton St"/>
        <s v="Allen St &amp; Stanton St to Pike St &amp; E Broadway"/>
        <s v="8 Ave &amp; W 33 St to Broadway &amp; W 49 St"/>
        <s v="Greenwich St &amp; Hubert St to Reade St &amp; Broadway"/>
        <s v="Union Ave &amp; Wallabout St to Division Ave &amp; Hooper St"/>
        <s v="Lafayette St &amp; E 8 St to Division St &amp; Bowery"/>
        <s v="Henry St &amp; Grand St to Clinton St &amp; Grand St"/>
        <s v="Broadway &amp; W 60 St to Grand Army Plaza &amp; Central Park S"/>
        <s v="W 31 St &amp; 7 Ave to E 11 St &amp; 2 Ave"/>
        <s v="Pershing Square North to W 33 St &amp; 7 Ave"/>
        <s v="FDR Drive &amp; E 35 St to Broadway &amp; W 56 St"/>
        <s v="5 Ave &amp; E 88 St to W 92 St &amp; Broadway"/>
        <s v="Broadway &amp; Roebling St to 1 Ave &amp; E 18 St"/>
        <s v="Washington St &amp; Gansevoort St to Clinton St &amp; Grand St"/>
        <s v="Hudson St &amp; Reade St to Cleveland Pl &amp; Spring St"/>
        <s v="Broadway &amp; W 36 St to Broadway &amp; E 22 St"/>
        <s v="2 Ave &amp; E 99 St to 5 Ave &amp; E 63 St"/>
        <s v="MacDougal St &amp; Prince St to 8 Ave &amp; W 16 St"/>
        <s v="E 23 St &amp; 1 Ave to Cooper Square &amp; E 7 St"/>
        <s v="E 15 St &amp; 3 Ave to E 25 St &amp; 2 Ave"/>
        <s v="West St &amp; Chambers St to 11 Ave &amp; W 59 St"/>
        <s v="Henry St &amp; Grand St to E 76 St &amp; 3 Ave"/>
        <s v="8 Ave &amp; W 31 St to Greenwich Ave &amp; 8 Ave"/>
        <s v="W 31 St &amp; 7 Ave to Cleveland Pl &amp; Spring St"/>
        <s v="Pershing Square North to E 17 St &amp; Broadway"/>
        <s v="Riverside Dr &amp; W 104 St to W 106 St &amp; Amsterdam Ave"/>
        <s v="W 13 St &amp; 5 Ave to Washington Pl &amp; 6 Ave"/>
        <s v="W 82 St &amp; Central Park West to 5 Ave &amp; E 88 St"/>
        <s v="S 4 St &amp; Rodney St to Throop Ave &amp; Myrtle Ave"/>
        <s v="MacDougal St &amp; Prince St to Broad St &amp; Bridge St"/>
        <s v="Columbus Ave &amp; W 72 St to E 17 St &amp; Broadway"/>
        <s v="W 52 St &amp; 11 Ave to E 7 St &amp; Avenue A"/>
        <s v="Bayard St &amp; Baxter St to Peck Slip &amp; Front St"/>
        <s v="E 2 St &amp; Avenue C to Great Jones St"/>
        <s v="Lafayette St &amp; E 8 St to South St &amp; Gouverneur Ln"/>
        <s v="E 25 St &amp; 1 Ave to E 7 St &amp; Avenue A"/>
        <s v="Brooklyn Bridge Park - Pier 2 to Cadman Plaza E &amp; Tillary St"/>
        <s v="Commerce St &amp; Van Brunt St to Atlantic Ave &amp; Furman St"/>
        <s v="Jackson Ave &amp; 46 Rd to 46 Ave &amp; 5 St"/>
        <s v="W 20 St &amp; 8 Ave to W 26 St &amp; 8 Ave"/>
        <s v="Mercer St &amp; Bleecker St to E 12 St &amp; 3 Ave"/>
        <s v="Throop Ave &amp; Myrtle Ave to Forsyth St &amp; Broome St"/>
        <s v="E 81 St &amp; York Ave to E 74 St &amp; 1 Ave"/>
        <s v="E 4 St &amp; 2 Ave to Franklin St &amp; W Broadway"/>
        <s v="E 32 St &amp; Park Ave to Cleveland Pl &amp; Spring St"/>
        <s v="E 25 St &amp; 2 Ave to W 13 St &amp; 5 Ave"/>
        <s v="W 13 St &amp; 6 Ave to W 24 St &amp; 7 Ave"/>
        <s v="Carmine St &amp; 6 Ave to Broadway &amp; E 22 St"/>
        <s v="W 41 St &amp; 8 Ave to Broadway &amp; W 53 St"/>
        <s v="John St &amp; William St to Bayard St &amp; Baxter St"/>
        <s v="E 25 St &amp; 1 Ave to E 24 St &amp; Park Ave S"/>
        <s v="W Broadway &amp; Spring St to W 13 St &amp; 6 Ave"/>
        <s v="Fulton St &amp; Rockwell Pl to W 13 St &amp; 5 Ave"/>
        <s v="E 4 St &amp; 2 Ave to E 7 St &amp; Avenue A"/>
        <s v="1 Ave &amp; E 68 St to E 55 St &amp; 3 Ave"/>
        <s v="Banker St &amp; Meserole Ave to Metropolitan Ave &amp; Bedford Ave"/>
        <s v="W 39 St &amp; 9 Ave to Broadway &amp; W 58 St"/>
        <s v="W 78 St &amp; Broadway to W 47 St &amp; 10 Ave"/>
        <s v="8 Ave &amp; W 16 St to W 20 St &amp; 11 Ave"/>
        <s v="8 Ave &amp; W 31 St to 11 Ave &amp; W 27 St"/>
        <s v="E 15 St &amp; 3 Ave to E 3 St &amp; 1 Ave"/>
        <s v="Cherry St to E 27 St &amp; 1 Ave"/>
        <s v="Columbus Ave &amp; W 72 St to 11 Ave &amp; W 59 St"/>
        <s v="York St &amp; Jay St to Rivington St &amp; Chrystie St"/>
        <s v="West St &amp; Chambers St to Watts St &amp; Greenwich St"/>
        <s v="York St &amp; Jay St to E 5 St &amp; Avenue C"/>
        <s v="Cleveland Pl &amp; Spring St to E 17 St &amp; Broadway"/>
        <s v="Hudson St &amp; Reade St to Centre St &amp; Chambers St"/>
        <s v="Bond St &amp; Schermerhorn St to Bond St &amp; Bergen St"/>
        <s v="E 16 St &amp; 5 Ave to St Marks Pl &amp; 2 Ave"/>
        <s v="5 Ave &amp; E 78 St to 5 Ave &amp; E 73 St"/>
        <s v="9 Ave &amp; W 22 St to W 20 St &amp; 11 Ave"/>
        <s v="Columbia Heights &amp; Cranberry St to Hicks St &amp; Montague St"/>
        <s v="W 31 St &amp; 7 Ave to E 15 St &amp; 3 Ave"/>
        <s v="E 53 St &amp; Madison Ave to East End Ave &amp; E 86 St"/>
        <s v="E 16 St &amp; 5 Ave to W 33 St &amp; 7 Ave"/>
        <s v="Pershing Square South to 5 Ave &amp; E 29 St"/>
        <s v="2 Ave &amp; E 31 St to 6 Ave &amp; W 33 St"/>
        <s v="E 2 St &amp; Avenue B to Barclay St &amp; Church St"/>
        <s v="Riverside Dr &amp; W 72 St to West St &amp; Chambers St"/>
        <s v="Carmine St &amp; 6 Ave to E 19 St &amp; 3 Ave"/>
        <s v="E 13 St &amp; Avenue A to E 40 St &amp; 5 Ave"/>
        <s v="5 Ave &amp; E 78 St to E 65 St &amp; 2 Ave"/>
        <s v="E 55 St &amp; 2 Ave to E 81 St &amp; 3 Ave"/>
        <s v="W 43 St &amp; 6 Ave to W 33 St &amp; 7 Ave"/>
        <s v="York St &amp; Jay St to Old Fulton St"/>
        <s v="E 10 St &amp; Avenue A to W 45 St &amp; 8 Ave"/>
        <s v="Myrtle Ave &amp; Lewis Ave to DeKalb Ave &amp; S Portland Ave"/>
        <s v="Murray St &amp; Greenwich St to Front St &amp; Maiden Ln"/>
        <s v="E 33 St &amp; 5 Ave to W 22 St &amp; 8 Ave"/>
        <s v="9 Ave &amp; W 22 St to W 20 St &amp; 7 Ave"/>
        <s v="W 20 St &amp; 11 Ave to 6 Ave &amp; Canal St"/>
        <s v="Henry St &amp; Poplar St to Hicks St &amp; Montague St"/>
        <s v="University Pl &amp; E 14 St to Mercer St &amp; Bleecker St"/>
        <s v="E 91 St &amp; Park Ave to Central Park W &amp; W 96 St"/>
        <s v="E 17 St &amp; Broadway to W 4 St &amp; 7 Ave S"/>
        <s v="DeKalb Ave &amp; Hudson Ave to Emerson Pl &amp; Myrtle Ave"/>
        <s v="W 43 St &amp; 10 Ave to W 24 St &amp; 7 Ave"/>
        <s v="E 2 St &amp; 2 Ave to E 2 St &amp; Avenue B"/>
        <s v="W 18 St &amp; 6 Ave to Washington Pl &amp; 6 Ave"/>
        <s v="9 Ave &amp; W 22 St to Murray St &amp; Greenwich St"/>
        <s v="Willoughby St &amp; Fleet St to Clinton Ave &amp; Myrtle Ave"/>
        <s v="Watts St &amp; Greenwich St to Greenwich Ave &amp; 8 Ave"/>
        <s v="E 27 St &amp; 1 Ave to E 7 St &amp; Avenue A"/>
        <s v="Cleveland Pl &amp; Spring St to Vesey Pl &amp; River Terrace"/>
        <s v="Liberty St &amp; Broadway to West St &amp; Chambers St"/>
        <s v="Barrow St &amp; Hudson St to Greenwich St &amp; Hubert St"/>
        <s v="W 52 St &amp; 6 Ave to 1 Ave &amp; E 62 St"/>
        <s v="Driggs Ave &amp; N Henry St to Graham Ave &amp; Conselyea St"/>
        <s v="Suffolk St &amp; Stanton St to Henry St &amp; Grand St"/>
        <s v="E 85 St &amp; 3 Ave to W 38 St &amp; 8 Ave"/>
        <s v="Greenwich Ave &amp; 8 Ave to Amsterdam Ave &amp; W 82 St"/>
        <s v="Richardson St &amp; N Henry St to Driggs Ave &amp; N Henry St"/>
        <s v="8 Ave &amp; W 33 St to W 34 St &amp; 11 Ave"/>
        <s v="MacDougal St &amp; Prince St to University Pl &amp; E 14 St"/>
        <s v="Old Fulton St to York St &amp; Jay St"/>
        <s v="Lexington Ave &amp; E 24 St to E 17 St &amp; Broadway"/>
        <s v="Stanton St &amp; Chrystie St to Bialystoker Pl &amp; Delancey St"/>
        <s v="W 13 St &amp; Hudson St to Bus Slip &amp; State St"/>
        <s v="5 Ave &amp; E 78 St to E 55 St &amp; Lexington Ave"/>
        <s v="Bus Slip &amp; State St to South St &amp; Gouverneur Ln"/>
        <s v="W 42 St &amp; 8 Ave to W 53 St &amp; 10 Ave"/>
        <s v="Broadway &amp; E 14 St to Allen St &amp; Rivington St"/>
        <s v="Bond St &amp; Schermerhorn St to Concord St &amp; Bridge St"/>
        <s v="Front St &amp; Maiden Ln to Leonard St &amp; Church St"/>
        <s v="8 Ave &amp; W 52 St to E 59 St &amp; Madison Ave"/>
        <s v="Cadman Plaza West &amp; Montague St to Willoughby Ave &amp; Hall St"/>
        <s v="Grand St &amp; Elizabeth St to St James Pl &amp; Oliver St"/>
        <s v="Mercer St &amp; Bleecker St to E 2 St &amp; Avenue C"/>
        <s v="Rivington St &amp; Chrystie St to W Broadway &amp; Spring St"/>
        <s v="Central Park W &amp; W 96 St to Central Park West &amp; W 76 St"/>
        <s v="W 18 St &amp; 6 Ave to W 25 St &amp; 6 Ave"/>
        <s v="Bayard St &amp; Baxter St to Duane St &amp; Greenwich St"/>
        <s v="Lafayette St &amp; E 8 St to W 37 St &amp; Broadway"/>
        <s v="W 100 St &amp; Manhattan Ave to W 100 St &amp; Manhattan Ave"/>
        <s v="9 Ave &amp; W 22 St to E 27 St &amp; 1 Ave"/>
        <s v="Graham Ave &amp; Withers St to Leonard St &amp; Boerum St"/>
        <s v="W 26 St &amp; 10 Ave to W 46 St &amp; 11 Ave"/>
        <s v="Catherine St &amp; Monroe St to Stanton St &amp; Chrystie St"/>
        <s v="E 5 St &amp; Avenue C to South End Ave &amp; Liberty St"/>
        <s v="W 46 St &amp; 11 Ave to Central Park W &amp; W 96 St"/>
        <s v="W 43 St &amp; 6 Ave to Central Park West &amp; W 68 St"/>
        <s v="Graham Ave &amp; Conselyea St to Bedford Ave &amp; Nassau Ave"/>
        <s v="W 92 St &amp; Broadway to Broadway &amp; W 60 St"/>
        <s v="E 75 St &amp; 3 Ave to Broadway &amp; W 41 St"/>
        <s v="W 27 St &amp; 7 Ave to W 26 St &amp; 10 Ave"/>
        <s v="E 25 St &amp; 2 Ave to 5 Ave &amp; E 29 St"/>
        <s v="West St &amp; Chambers St to Warren St &amp; Church St"/>
        <s v="E 39 St &amp; 3 Ave to E 85 St &amp; 3 Ave"/>
        <s v="W 67 St &amp; Broadway to W 54 St &amp; 9 Ave"/>
        <s v="Central Park West &amp; W 85 St to Riverside Dr &amp; W 82 St"/>
        <s v="E 40 St &amp; 5 Ave to Broadway &amp; W 36 St"/>
        <s v="E 39 St &amp; 3 Ave to Broadway &amp; W 36 St"/>
        <s v="1 Ave &amp; E 18 St to 8 Ave &amp; W 16 St"/>
        <s v="E 11 St &amp; 1 Ave to Great Jones St"/>
        <s v="W 43 St &amp; 10 Ave to 8 Ave &amp; W 52 St"/>
        <s v="Division St &amp; Bowery to Broadway &amp; E 14 St"/>
        <s v="William St &amp; Pine St to W 14 St &amp; The High Line"/>
        <s v="Court St &amp; State St to Henry St &amp; Degraw St"/>
        <s v="Broadway &amp; W 41 St to Pershing Square North"/>
        <s v="2 Ave &amp; E 96 St to Madison Ave &amp; E 99 St"/>
        <s v="W 92 St &amp; Broadway to Cathedral Pkwy &amp; Broadway"/>
        <s v="Broadway &amp; Berry St to Lafayette Ave &amp; Fort Greene Pl"/>
        <s v="Broadway &amp; W 49 St to Murray St &amp; West St"/>
        <s v="South End Ave &amp; Liberty St to Bus Slip &amp; State St"/>
        <s v="Allen St &amp; Rivington St to E 23 St &amp; 1 Ave"/>
        <s v="E 35 St &amp; 3 Ave to E 47 St &amp; 2 Ave"/>
        <s v="LaGuardia Pl &amp; W 3 St to Suffolk St &amp; Stanton St"/>
        <s v="Pier 40 - Hudson River Park to Carmine St &amp; 6 Ave"/>
        <s v="Pershing Square North to 2 Ave &amp; E 31 St"/>
        <s v="W 20 St &amp; 11 Ave to W 4 St &amp; 7 Ave S"/>
        <s v="West St &amp; Chambers St to Greenwich Ave &amp; 8 Ave"/>
        <s v="E 76 St &amp; 3 Ave to E 80 St &amp; 2 Ave"/>
        <s v="William St &amp; Pine St to Murray St &amp; West St"/>
        <s v="W 43 St &amp; 6 Ave to W 43 St &amp; 10 Ave"/>
        <s v="Columbus Ave &amp; W 72 St to W 63 St &amp; Broadway"/>
        <s v="Duane St &amp; Greenwich St to South End Ave &amp; Liberty St"/>
        <s v="Avenue D &amp; E 12 St to E 20 St &amp; FDR Drive"/>
        <s v="1 Ave &amp; E 44 St to E 55 St &amp; 2 Ave"/>
        <s v="5 Ave &amp; E 88 St to Central Park North &amp; Adam Clayton Powell Blvd"/>
        <s v="West St &amp; Chambers St to W 21 St &amp; 6 Ave"/>
        <s v="Emerson Pl &amp; Myrtle Ave to Myrtle Ave &amp; Lewis Ave"/>
        <s v="Broadway &amp; W 60 St to Columbus Ave &amp; W 72 St"/>
        <s v="Albany Ave &amp; Fulton St to Lewis Ave &amp; Decatur St"/>
        <s v="Cooper Square &amp; E 7 St to Vesey Pl &amp; River Terrace"/>
        <s v="W 55 St &amp; 6 Ave to E 48 St &amp; 5 Ave"/>
        <s v="Little West St &amp; 1 Pl to W 24 St &amp; 7 Ave"/>
        <s v="Pike St &amp; E Broadway to Peck Slip &amp; Front St"/>
        <s v="Broadway &amp; Roebling St to E 47 St &amp; 2 Ave"/>
        <s v="Hanson Pl &amp; Ashland Pl to Washington Park"/>
        <s v="W 74 St &amp; Columbus Ave to West St &amp; Chambers St"/>
        <s v="E 5 St &amp; Avenue C to Washington Pl &amp; 6 Ave"/>
        <s v="S Portland Ave &amp; Hanson Pl to Carroll St &amp; 6 Ave"/>
        <s v="Broadway &amp; W 60 St to E 20 St &amp; Park Ave"/>
        <s v="Boerum St &amp; Broadway to Hope St &amp; Union Ave"/>
        <s v="Bushwick Ave &amp; Powers St to Norman Ave &amp; Leonard St - 2"/>
        <s v="W 16 St &amp; The High Line to W 22 St &amp; 8 Ave"/>
        <s v="Greenwich Ave &amp; Charles St to W Broadway &amp; Spring St"/>
        <s v="DeKalb Ave &amp; S Portland Ave to Fulton St &amp; Rockwell Pl"/>
        <s v="E 10 St &amp; Avenue A to Division St &amp; Bowery"/>
        <s v="Adelphi St &amp; Myrtle Ave to Fulton St &amp; Rockwell Pl"/>
        <s v="E 11 St &amp; Broadway to E 10 St &amp; Avenue A"/>
        <s v="E 84 St &amp; Park Ave to 1 Ave &amp; E 62 St"/>
        <s v="W 42 St &amp; Dyer Ave to 8 Ave &amp; W 33 St"/>
        <s v="Jay St &amp; Tech Pl to Henry St &amp; Degraw St"/>
        <s v="Central Park West &amp; W 68 St to Amsterdam Ave &amp; W 82 St"/>
        <s v="11 Ave &amp; W 59 St to W 34 St &amp; 11 Ave"/>
        <s v="E 23 St &amp; 1 Ave to E 33 St &amp; 5 Ave"/>
        <s v="Vernon Blvd &amp; 50 Ave to Norman Ave &amp; Leonard St - 2"/>
        <s v="University Pl &amp; E 8 St to Sullivan St &amp; Washington Sq"/>
        <s v="9 Ave &amp; W 45 St to W 107 St &amp; Columbus Ave"/>
        <s v="E 81 St &amp; York Ave to Amsterdam Ave &amp; W 73 St"/>
        <s v="E 65 St &amp; 2 Ave to Central Park West &amp; W 76 St"/>
        <s v="Broadway &amp; W 51 St to E 51 St &amp; Lexington Ave"/>
        <s v="Broadway &amp; W 32 St to E 33 St &amp; 2 Ave"/>
        <s v="MacDougal St &amp; Washington Sq to W 18 St &amp; 6 Ave"/>
        <s v="W 49 St &amp; 8 Ave to E 10 St &amp; Avenue A"/>
        <s v="W 20 St &amp; 11 Ave to 9 Ave &amp; W 28 St"/>
        <s v="W 17 St &amp; 8 Ave to Pershing Square North"/>
        <s v="Duane St &amp; Greenwich St to Forsyth St &amp; Canal St"/>
        <s v="Greenwich St &amp; W Houston St to W 38 St &amp; 8 Ave"/>
        <s v="Front St &amp; Washington St to Cadman Plaza E &amp; Red Cross Pl"/>
        <s v="45 Rd &amp; 11 St to Center Blvd &amp; Borden Ave"/>
        <s v="E 6 St &amp; Avenue D to Forsyth St &amp; Broome St"/>
        <s v="Brooklyn Bridge Park - Pier 2 to E 17 St &amp; Broadway"/>
        <s v="Water - Whitehall Plaza to Hanson Pl &amp; Ashland Pl"/>
        <s v="Central Park S &amp; 6 Ave to W 70 St &amp; Amsterdam Ave"/>
        <s v="W 43 St &amp; 6 Ave to 9 Ave &amp; W 45 St"/>
        <s v="5 Ave &amp; 3 St to Dean St &amp; 4 Ave"/>
        <s v="E 55 St &amp; Lexington Ave to E 39 St &amp; 2 Ave"/>
        <s v="W 11 St &amp; 6 Ave to 1 Ave &amp; E 68 St"/>
        <s v="W 17 St &amp; 8 Ave to W 27 St &amp; 7 Ave"/>
        <s v="Lafayette St &amp; E 8 St to E 17 St &amp; Broadway"/>
        <s v="9 Ave &amp; W 18 St to E 16 St &amp; 5 Ave"/>
        <s v="W 44 St &amp; 5 Ave to W 38 St &amp; 8 Ave"/>
        <s v="E 102 St &amp; 1 Ave to E 81 St &amp; York Ave"/>
        <s v="Christopher St &amp; Greenwich St to W 27 St &amp; 7 Ave"/>
        <s v="Meserole Ave &amp; Manhattan Ave to Berry St &amp; N 8 St"/>
        <s v="Monroe St &amp; Classon Ave to Grand St &amp; Elizabeth St"/>
        <s v="Eckford St &amp; Engert Ave to N 8 St &amp; Driggs Ave"/>
        <s v="University Pl &amp; E 8 St to E 11 St &amp; 1 Ave"/>
        <s v="Pershing Square North to E 58 St &amp; 3 Ave"/>
        <s v="Broadway &amp; W 51 St to W 13 St &amp; 5 Ave"/>
        <s v="W 13 St &amp; Hudson St to W 20 St &amp; 7 Ave"/>
        <s v="Cadman Plaza E &amp; Tillary St to Hicks St &amp; Montague St"/>
        <s v="9 Ave &amp; W 45 St to W 53 St &amp; 10 Ave"/>
        <s v="MacDougal St &amp; Prince St to W 21 St &amp; 6 Ave"/>
        <s v="W 38 St &amp; 8 Ave to W 20 St &amp; 11 Ave"/>
        <s v="Graham Ave &amp; Grand St to Metropolitan Ave &amp; Meeker Ave"/>
        <s v="E 16 St &amp; 5 Ave to 6 Ave &amp; W 33 St"/>
        <s v="W 27 St &amp; 7 Ave to W 95 St &amp; Broadway"/>
        <s v="Barclay St &amp; Church St to Barclay St &amp; Church St"/>
        <s v="W 41 St &amp; 8 Ave to 21 St &amp; Queens Plaza North"/>
        <s v="W 25 St &amp; 6 Ave to W 13 St &amp; 6 Ave"/>
        <s v="York St &amp; Jay St to Barclay St &amp; Church St"/>
        <s v="West End Ave &amp; W 107 St to University Pl &amp; E 14 St"/>
        <s v="W 42 St &amp; 8 Ave to E 72 St &amp; York Ave"/>
        <s v="Rivington St &amp; Chrystie St to Mott St &amp; Prince St"/>
        <s v="W 41 St &amp; 8 Ave to W 37 St &amp; 5 Ave"/>
        <s v="Graham Ave &amp; Herbert St to E 25 St &amp; 1 Ave"/>
        <s v="8 Ave &amp; W 31 St to Broadway &amp; W 55 St"/>
        <s v="31 St &amp; Thomson Ave to 1 Ave &amp; E 78 St"/>
        <s v="2 Ave &amp; E 31 St to E 31 St &amp; 3 Ave"/>
        <s v="W 34 St &amp; 11 Ave to W 33 St &amp; 7 Ave"/>
        <s v="Cooper Square &amp; E 7 St to E 19 St &amp; 3 Ave"/>
        <s v="Tompkins Ave &amp; Hopkins St to Nassau Ave &amp; Newell St"/>
        <s v="11 Ave &amp; W 27 St to 8 Ave &amp; W 16 St"/>
        <s v="5 Ave &amp; E 78 St to E 78 St &amp; 2 Ave"/>
        <s v="Greenwich Ave &amp; 8 Ave to W 13 St &amp; Hudson St"/>
        <s v="Kent Ave &amp; N 7 St to Meserole Ave &amp; Manhattan Ave"/>
        <s v="Suffolk St &amp; Stanton St to E 15 St &amp; 3 Ave"/>
        <s v="Macon St &amp; Nostrand Ave to Richardson St &amp; N Henry St"/>
        <s v="FDR Drive &amp; E 35 St to E 11 St &amp; 2 Ave"/>
        <s v="Pike St &amp; Monroe St to Pike St &amp; Monroe St"/>
        <s v="E 59 St &amp; Madison Ave to W 33 St &amp; 7 Ave"/>
        <s v="E 7 St &amp; Avenue A to Suffolk St &amp; Stanton St"/>
        <s v="E 32 St &amp; Park Ave to Grand Army Plaza &amp; Central Park S"/>
        <s v="Maiden Ln &amp; Pearl St to W 52 St &amp; 6 Ave"/>
        <s v="3 Ave &amp; E 62 St to E 72 St &amp; York Ave"/>
        <s v="Central Park West &amp; W 68 St to 9 Ave &amp; W 18 St"/>
        <s v="W 37 St &amp; 5 Ave to W 41 St &amp; 8 Ave"/>
        <s v="Bank St &amp; Hudson St to Division St &amp; Bowery"/>
        <s v="W 84 St &amp; Columbus Ave to W 74 St &amp; Columbus Ave"/>
        <s v="Pershing Square South to W 31 St &amp; 7 Ave"/>
        <s v="W 43 St &amp; 6 Ave to Grand Army Plaza &amp; Central Park S"/>
        <s v="Broadway &amp; W 58 St to Greenwich Ave &amp; 8 Ave"/>
        <s v="E 39 St &amp; 2 Ave to LaGuardia Pl &amp; W 3 St"/>
        <s v="E 23 St &amp; 1 Ave to 6 Ave &amp; W 33 St"/>
        <s v="Vernon Blvd &amp; 50 Ave to Center Blvd &amp; Borden Ave"/>
        <s v="Carroll St &amp; Smith St to Bergen St &amp; Smith St"/>
        <s v="Pershing Square South to Norfolk St &amp; Broome St"/>
        <s v="W 37 St &amp; 5 Ave to E 31 St &amp; 3 Ave"/>
        <s v="W 27 St &amp; 7 Ave to Broadway &amp; E 22 St"/>
        <s v="Harrison St &amp; Hudson St to Barrow St &amp; Hudson St"/>
        <s v="Central Park W &amp; W 96 St to Central Park S &amp; 6 Ave"/>
        <s v="2 Ave &amp; E 31 St to 1 Ave &amp; E 68 St"/>
        <s v="E 10 St &amp; Avenue A to E 32 St &amp; Park Ave"/>
        <s v="11 Ave &amp; W 41 St to Broadway &amp; W 36 St"/>
        <s v="E 30 St &amp; Park Ave S to E 20 St &amp; FDR Drive"/>
        <s v="W 22 St &amp; 10 Ave to W 18 St &amp; 6 Ave"/>
        <s v="E 2 St &amp; Avenue B to E 7 St &amp; Avenue A"/>
        <s v="E 88 St &amp; 1 Ave to E 81 St &amp; 3 Ave"/>
        <s v="Wythe Ave &amp; Metropolitan Ave to Cleveland Pl &amp; Spring St"/>
        <s v="Willoughby Ave &amp; Tompkins Ave to Myrtle Ave &amp; Marcy Ave"/>
        <s v="W 106 St &amp; Amsterdam Ave to W 76 St &amp; Columbus Ave"/>
        <s v="E 19 St &amp; 3 Ave to Suffolk St &amp; Stanton St"/>
        <s v="6 Ave &amp; W 33 St to Forsyth St &amp; Broome St"/>
        <s v="W 46 St &amp; 11 Ave to W 46 St &amp; 11 Ave"/>
        <s v="Catherine St &amp; Monroe St to South St &amp; Gouverneur Ln"/>
        <s v="E 6 St &amp; Avenue D to E 7 St &amp; Avenue A"/>
        <s v="Canal St &amp; Rutgers St to Cherry St"/>
        <s v="Avenue D &amp; E 8 St to Washington Pl &amp; Broadway"/>
        <s v="Broadway &amp; Roebling St to N 8 St &amp; Driggs Ave"/>
        <s v="Montague St &amp; Clinton St to DeKalb Ave &amp; S Portland Ave"/>
        <s v="Fulton St &amp; Washington Ave to Hanson Pl &amp; Ashland Pl"/>
        <s v="Grand Army Plaza &amp; Central Park S to 9 Ave &amp; W 45 St"/>
        <s v="E 7 St &amp; Avenue A to E 5 St &amp; Avenue C"/>
        <s v="E 25 St &amp; 2 Ave to E 15 St &amp; 3 Ave"/>
        <s v="Allen St &amp; Hester St to Lexington Ave &amp; E 29 St"/>
        <s v="Lexington Ave &amp; Classon Ave to Atlantic Ave &amp; Furman St"/>
        <s v="Canal St &amp; Rutgers St to Henry St &amp; Grand St"/>
        <s v="E 25 St &amp; 1 Ave to 1 Ave &amp; E 16 St"/>
        <s v="W 26 St &amp; 10 Ave to 9 Ave &amp; W 45 St"/>
        <s v="W 47 St &amp; 10 Ave to 8 Ave &amp; W 33 St"/>
        <s v="E 12 St &amp; 3 Ave to E 11 St &amp; 2 Ave"/>
        <s v="Christopher St &amp; Greenwich St to E 12 St &amp; 3 Ave"/>
        <s v="2 Ave &amp; E 31 St to Cooper Square &amp; E 7 St"/>
        <s v="W 52 St &amp; 6 Ave to Amsterdam Ave &amp; W 73 St"/>
        <s v="Washington Pl &amp; 6 Ave to Suffolk St &amp; Stanton St"/>
        <s v="Duane St &amp; Greenwich St to South St &amp; Whitehall St"/>
        <s v="8 Ave &amp; W 33 St to W 52 St &amp; 5 Ave"/>
        <s v="Carmine St &amp; 6 Ave to W Broadway &amp; Spring St"/>
        <s v="Greenwich St &amp; Hubert St to Lispenard St &amp; Broadway"/>
        <s v="E 48 St &amp; 5 Ave to W 41 St &amp; 8 Ave"/>
        <s v="Carroll St &amp; Smith St to Carroll St &amp; Columbia St"/>
        <s v="9 Ave &amp; W 18 St to E 53 St &amp; 3 Ave"/>
        <s v="Central Park S &amp; 6 Ave to E 58 St &amp; 3 Ave"/>
        <s v="Grand Army Plaza &amp; Plaza St West to 3 St &amp; 7 Ave"/>
        <s v="Hancock St &amp; Bedford Ave to Grand Army Plaza &amp; Plaza St West"/>
        <s v="E 2 St &amp; Avenue B to W 17 St &amp; 8 Ave"/>
        <s v="Amsterdam Ave &amp; W 82 St to W 90 St &amp; Amsterdam Ave"/>
        <s v="E 30 St &amp; Park Ave S to E 67 St &amp; Park Ave"/>
        <s v="Columbia St &amp; Rivington St to Madison St &amp; Clinton St"/>
        <s v="West Thames St to West St &amp; Chambers St"/>
        <s v="1 Ave &amp; E 78 St to W 14 St &amp; The High Line"/>
        <s v="W 16 St &amp; The High Line to W 13 St &amp; Hudson St"/>
        <s v="47 Ave &amp; 31 St to 46 Ave &amp; 5 St"/>
        <s v="E 47 St &amp; 2 Ave to Broadway &amp; W 39 St"/>
        <s v="Bushwick Ave &amp; Powers St to York St &amp; Jay St"/>
        <s v="E 2 St &amp; Avenue B to E 9 St &amp; Avenue C"/>
        <s v="E 6 St &amp; Avenue B to Henry St &amp; Grand St"/>
        <s v="W 13 St &amp; 6 Ave to E 14 St &amp; Avenue B"/>
        <s v="Central Park S &amp; 6 Ave to 5 Ave &amp; E 78 St"/>
        <s v="Amsterdam Ave &amp; W 79 St to W 95 St &amp; Broadway"/>
        <s v="11 Ave &amp; W 27 St to 8 Ave &amp; W 31 St"/>
        <s v="Great Jones St to Division St &amp; Bowery"/>
        <s v="8 Ave &amp; W 31 St to W 22 St &amp; 8 Ave"/>
        <s v="West Thames St to Water - Whitehall Plaza"/>
        <s v="E 23 St &amp; 1 Ave to Broadway &amp; E 22 St"/>
        <s v="8 Ave &amp; W 33 St to 1 Ave &amp; E 16 St"/>
        <s v="W 18 St &amp; 6 Ave to Washington Pl &amp; Broadway"/>
        <s v="1 Ave &amp; E 16 St to 1 Ave &amp; E 68 St"/>
        <s v="W 18 St &amp; 6 Ave to E 20 St &amp; 2 Ave"/>
        <s v="W 38 St &amp; 8 Ave to W 27 St &amp; 7 Ave"/>
        <s v="Central Park West &amp; W 72 St to E 97 St &amp; Madison Ave"/>
        <s v="Greenwich Ave &amp; 8 Ave to W 26 St &amp; 10 Ave"/>
        <s v="E 20 St &amp; Park Ave to Greenwich Ave &amp; 8 Ave"/>
        <s v="Central Park S &amp; 6 Ave to Central Park West &amp; W 68 St"/>
        <s v="W 25 St &amp; 6 Ave to E 27 St &amp; 1 Ave"/>
        <s v="Bayard St &amp; Baxter St to E 33 St &amp; 2 Ave"/>
        <s v="E 7 St &amp; Avenue A to Bayard St &amp; Baxter St"/>
        <s v="11 Ave &amp; W 27 St to E 10 St &amp; Avenue A"/>
        <s v="E 51 St &amp; 1 Ave to E 81 St &amp; York Ave"/>
        <s v="South St &amp; Gouverneur Ln to South St &amp; Whitehall St"/>
        <s v="Myrtle Ave &amp; Lewis Ave to Clinton Ave &amp; Myrtle Ave"/>
        <s v="Broadway &amp; W 51 St to Central Park W &amp; W 96 St"/>
        <s v="Murray St &amp; West St to South End Ave &amp; Liberty St"/>
        <s v="Spruce St &amp; Nassau St to E 11 St &amp; 1 Ave"/>
        <s v="W 31 St &amp; 7 Ave to 8 Ave &amp; W 31 St"/>
        <s v="Bus Slip &amp; State St to E 2 St &amp; Avenue C"/>
        <s v="Pier 40 - Hudson River Park to Hudson St &amp; Reade St"/>
        <s v="Clermont Ave &amp; Lafayette Ave to Metropolitan Ave &amp; Bedford Ave"/>
        <s v="W 21 St &amp; 6 Ave to E 6 St &amp; Avenue B"/>
        <s v="E 47 St &amp; Park Ave to Broadway &amp; W 58 St"/>
        <s v="W 82 St &amp; Central Park West to W 88 St &amp; West End Ave"/>
        <s v="W 43 St &amp; 10 Ave to Pershing Square North"/>
        <s v="Smith St &amp; 9 St to Fulton St &amp; Clermont Ave"/>
        <s v="Lexington Ave &amp; E 24 St to Broadway &amp; W 41 St"/>
        <s v="E 39 St &amp; 3 Ave to E 11 St &amp; 1 Ave"/>
        <s v="E 16 St &amp; 5 Ave to Perry St &amp; Bleecker St"/>
        <s v="Bayard St &amp; Baxter St to Vesey Pl &amp; River Terrace"/>
        <s v="W 13 St &amp; 6 Ave to W 52 St &amp; 6 Ave"/>
        <s v="Canal St &amp; Rutgers St to Allen St &amp; Stanton St"/>
        <s v="Madison St &amp; Clinton St to Madison St &amp; Montgomery St"/>
        <s v="E 9 St &amp; Avenue C to Cooper Square &amp; E 7 St"/>
        <s v="Brooklyn Bridge Park - Pier 2 to Atlantic Ave &amp; Furman St"/>
        <s v="11 Ave &amp; W 27 St to E 16 St &amp; 5 Ave"/>
        <s v="Riverside Dr &amp; W 72 St to Riverside Dr &amp; W 89 St"/>
        <s v="Allen St &amp; Rivington St to Cooper Square &amp; E 7 St"/>
        <s v="Smith St &amp; 9 St to Reed St &amp; Van Brunt St"/>
        <s v="Central Park S &amp; 6 Ave to Canal St &amp; Rutgers St"/>
        <s v="E 47 St &amp; Park Ave to Broadway &amp; W 32 St"/>
        <s v="2 Ave &amp; E 96 St to E 25 St &amp; 2 Ave"/>
        <s v="Broadway &amp; W 51 St to W 33 St &amp; 7 Ave"/>
        <s v="E 47 St &amp; 2 Ave to 1 Ave &amp; E 68 St"/>
        <s v="W 44 St &amp; 5 Ave to Broadway &amp; W 49 St"/>
        <s v="Metropolitan Ave &amp; Bedford Ave to E 7 St &amp; Avenue A"/>
        <s v="Leonard St &amp; Church St to Reade St &amp; Broadway"/>
        <s v="N 8 St &amp; Driggs Ave to Franklin St &amp; Dupont St"/>
        <s v="E 48 St &amp; 3 Ave to W 39 St &amp; 9 Ave"/>
        <s v="Putnam Ave &amp; Throop Ave to Marcus Garvey Blvd &amp; Macon St"/>
        <s v="Greenwich Ave &amp; 8 Ave to W 38 St &amp; 8 Ave"/>
        <s v="W 49 St &amp; 8 Ave to W 22 St &amp; 10 Ave"/>
        <s v="Great Jones St to MacDougal St &amp; Prince St"/>
        <s v="W 13 St &amp; 5 Ave to E 7 St &amp; Avenue A"/>
        <s v="1 Ave &amp; E 16 St to E 55 St &amp; 2 Ave"/>
        <s v="West End Ave &amp; W 94 St to W 20 St &amp; 11 Ave"/>
        <s v="5 Ave &amp; E 63 St to E 53 St &amp; Madison Ave"/>
        <s v="W 17 St &amp; 8 Ave to Broadway &amp; W 55 St"/>
        <s v="2 Ave &amp; E 31 St to E 20 St &amp; FDR Drive"/>
        <s v="E 14 St &amp; Avenue B to 6 Ave &amp; Canal St"/>
        <s v="Rivington St &amp; Ridge St to Lispenard St &amp; Broadway"/>
        <s v="E 85 St &amp; 3 Ave to Central Park West &amp; W 100 St"/>
        <s v="E 32 St &amp; Park Ave to Cathedral Pkwy &amp; Broadway"/>
        <s v="E 33 St &amp; 2 Ave to W 33 St &amp; 7 Ave"/>
        <s v="Watts St &amp; Greenwich St to Murray St &amp; West St"/>
        <s v="West St &amp; Chambers St to Washington St &amp; Gansevoort St"/>
        <s v="Norfolk St &amp; Broome St to Bialystoker Pl &amp; Delancey St"/>
        <s v="E 32 St &amp; Park Ave to Lexington Ave &amp; E 29 St"/>
        <s v="Pershing Square South to Broadway &amp; W 36 St"/>
        <s v="W 104 St &amp; Amsterdam Ave to Amsterdam Ave &amp; W 73 St"/>
        <s v="Suffolk St &amp; Stanton St to Forsyth St &amp; Canal St"/>
        <s v="E 66 St &amp; Madison Ave to W 52 St &amp; 5 Ave"/>
        <s v="Richardson St &amp; N Henry St to Putnam Ave &amp; Nostrand Ave"/>
      </sharedItems>
    </cacheField>
    <cacheField name="Months" numFmtId="0" databaseField="0">
      <fieldGroup base="1">
        <rangePr groupBy="months" startDate="2017-01-01T00:00:00" endDate="2017-07-01T00:00:00"/>
        <groupItems count="14">
          <s v="&lt;01/0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17"/>
        </groupItems>
      </fieldGroup>
    </cacheField>
    <cacheField name="Hours" numFmtId="0" databaseField="0">
      <fieldGroup base="2">
        <rangePr groupBy="hours" startDate="1899-12-30T00:02:00" endDate="1899-12-30T23:59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x v="0"/>
    <x v="0"/>
    <x v="0"/>
    <d v="2017-06-11T00:00:00"/>
    <d v="1899-12-30T15:08:00"/>
    <x v="0"/>
    <x v="0"/>
    <x v="0"/>
    <x v="0"/>
    <x v="0"/>
    <n v="1998"/>
    <x v="0"/>
    <x v="0"/>
    <x v="0"/>
    <x v="0"/>
  </r>
  <r>
    <x v="1"/>
    <x v="1"/>
    <x v="1"/>
    <d v="2017-05-11T00:00:00"/>
    <d v="1899-12-30T15:41:00"/>
    <x v="1"/>
    <x v="1"/>
    <x v="1"/>
    <x v="0"/>
    <x v="0"/>
    <n v="1981"/>
    <x v="1"/>
    <x v="1"/>
    <x v="1"/>
    <x v="1"/>
  </r>
  <r>
    <x v="2"/>
    <x v="2"/>
    <x v="2"/>
    <d v="2017-03-29T00:00:00"/>
    <d v="1899-12-30T13:48:00"/>
    <x v="2"/>
    <x v="2"/>
    <x v="2"/>
    <x v="0"/>
    <x v="0"/>
    <n v="1987"/>
    <x v="2"/>
    <x v="2"/>
    <x v="2"/>
    <x v="2"/>
  </r>
  <r>
    <x v="3"/>
    <x v="3"/>
    <x v="3"/>
    <d v="2017-05-08T00:00:00"/>
    <d v="1899-12-30T19:59:00"/>
    <x v="3"/>
    <x v="3"/>
    <x v="3"/>
    <x v="0"/>
    <x v="1"/>
    <n v="1986"/>
    <x v="3"/>
    <x v="2"/>
    <x v="3"/>
    <x v="3"/>
  </r>
  <r>
    <x v="4"/>
    <x v="4"/>
    <x v="4"/>
    <d v="2017-06-21T00:00:00"/>
    <d v="1899-12-30T07:54:00"/>
    <x v="4"/>
    <x v="4"/>
    <x v="4"/>
    <x v="0"/>
    <x v="0"/>
    <n v="1992"/>
    <x v="4"/>
    <x v="2"/>
    <x v="2"/>
    <x v="4"/>
  </r>
  <r>
    <x v="5"/>
    <x v="5"/>
    <x v="5"/>
    <d v="2017-02-22T00:00:00"/>
    <d v="1899-12-30T19:12:00"/>
    <x v="5"/>
    <x v="5"/>
    <x v="5"/>
    <x v="0"/>
    <x v="0"/>
    <n v="1986"/>
    <x v="3"/>
    <x v="2"/>
    <x v="2"/>
    <x v="5"/>
  </r>
  <r>
    <x v="6"/>
    <x v="6"/>
    <x v="6"/>
    <d v="2017-03-06T00:00:00"/>
    <d v="1899-12-30T16:30:00"/>
    <x v="6"/>
    <x v="6"/>
    <x v="6"/>
    <x v="0"/>
    <x v="0"/>
    <n v="1982"/>
    <x v="5"/>
    <x v="1"/>
    <x v="3"/>
    <x v="6"/>
  </r>
  <r>
    <x v="7"/>
    <x v="7"/>
    <x v="7"/>
    <d v="2017-03-07T00:00:00"/>
    <d v="1899-12-30T08:49:00"/>
    <x v="7"/>
    <x v="7"/>
    <x v="7"/>
    <x v="0"/>
    <x v="0"/>
    <n v="1984"/>
    <x v="6"/>
    <x v="2"/>
    <x v="4"/>
    <x v="7"/>
  </r>
  <r>
    <x v="8"/>
    <x v="8"/>
    <x v="8"/>
    <d v="2017-04-02T00:00:00"/>
    <d v="1899-12-30T09:28:00"/>
    <x v="8"/>
    <x v="8"/>
    <x v="8"/>
    <x v="1"/>
    <x v="0"/>
    <n v="1981"/>
    <x v="1"/>
    <x v="1"/>
    <x v="0"/>
    <x v="8"/>
  </r>
  <r>
    <x v="9"/>
    <x v="9"/>
    <x v="9"/>
    <d v="2017-03-01T00:00:00"/>
    <d v="1899-12-30T23:06:00"/>
    <x v="9"/>
    <x v="9"/>
    <x v="9"/>
    <x v="0"/>
    <x v="0"/>
    <n v="1992"/>
    <x v="4"/>
    <x v="2"/>
    <x v="2"/>
    <x v="9"/>
  </r>
  <r>
    <x v="10"/>
    <x v="8"/>
    <x v="10"/>
    <d v="2017-04-02T00:00:00"/>
    <d v="1899-12-30T14:56:00"/>
    <x v="10"/>
    <x v="10"/>
    <x v="10"/>
    <x v="1"/>
    <x v="0"/>
    <n v="1981"/>
    <x v="1"/>
    <x v="1"/>
    <x v="0"/>
    <x v="10"/>
  </r>
  <r>
    <x v="11"/>
    <x v="10"/>
    <x v="11"/>
    <d v="2017-04-13T00:00:00"/>
    <d v="1899-12-30T13:45:00"/>
    <x v="11"/>
    <x v="11"/>
    <x v="11"/>
    <x v="0"/>
    <x v="0"/>
    <n v="1955"/>
    <x v="7"/>
    <x v="3"/>
    <x v="1"/>
    <x v="11"/>
  </r>
  <r>
    <x v="12"/>
    <x v="11"/>
    <x v="12"/>
    <d v="2017-04-28T00:00:00"/>
    <d v="1899-12-30T00:05:00"/>
    <x v="12"/>
    <x v="12"/>
    <x v="12"/>
    <x v="0"/>
    <x v="0"/>
    <n v="1971"/>
    <x v="8"/>
    <x v="4"/>
    <x v="1"/>
    <x v="12"/>
  </r>
  <r>
    <x v="13"/>
    <x v="12"/>
    <x v="13"/>
    <d v="2017-02-13T00:00:00"/>
    <d v="1899-12-30T16:00:00"/>
    <x v="13"/>
    <x v="13"/>
    <x v="13"/>
    <x v="0"/>
    <x v="0"/>
    <n v="1993"/>
    <x v="9"/>
    <x v="0"/>
    <x v="3"/>
    <x v="13"/>
  </r>
  <r>
    <x v="14"/>
    <x v="13"/>
    <x v="14"/>
    <d v="2017-02-28T00:00:00"/>
    <d v="1899-12-30T19:35:00"/>
    <x v="14"/>
    <x v="14"/>
    <x v="14"/>
    <x v="0"/>
    <x v="0"/>
    <n v="1983"/>
    <x v="10"/>
    <x v="2"/>
    <x v="4"/>
    <x v="14"/>
  </r>
  <r>
    <x v="15"/>
    <x v="14"/>
    <x v="15"/>
    <d v="2017-01-11T00:00:00"/>
    <d v="1899-12-30T11:35:00"/>
    <x v="15"/>
    <x v="15"/>
    <x v="15"/>
    <x v="0"/>
    <x v="0"/>
    <n v="1972"/>
    <x v="11"/>
    <x v="4"/>
    <x v="2"/>
    <x v="15"/>
  </r>
  <r>
    <x v="16"/>
    <x v="2"/>
    <x v="16"/>
    <d v="2017-03-29T00:00:00"/>
    <d v="1899-12-30T20:24:00"/>
    <x v="16"/>
    <x v="5"/>
    <x v="16"/>
    <x v="0"/>
    <x v="0"/>
    <n v="1982"/>
    <x v="5"/>
    <x v="1"/>
    <x v="2"/>
    <x v="16"/>
  </r>
  <r>
    <x v="17"/>
    <x v="15"/>
    <x v="17"/>
    <d v="2017-06-23T00:00:00"/>
    <d v="1899-12-30T21:30:00"/>
    <x v="17"/>
    <x v="16"/>
    <x v="17"/>
    <x v="0"/>
    <x v="1"/>
    <n v="1997"/>
    <x v="12"/>
    <x v="0"/>
    <x v="5"/>
    <x v="17"/>
  </r>
  <r>
    <x v="18"/>
    <x v="16"/>
    <x v="18"/>
    <d v="2017-05-24T00:00:00"/>
    <d v="1899-12-30T09:04:00"/>
    <x v="18"/>
    <x v="17"/>
    <x v="18"/>
    <x v="0"/>
    <x v="0"/>
    <n v="1979"/>
    <x v="13"/>
    <x v="1"/>
    <x v="2"/>
    <x v="18"/>
  </r>
  <r>
    <x v="19"/>
    <x v="17"/>
    <x v="19"/>
    <d v="2017-01-01T00:00:00"/>
    <d v="1899-12-30T13:49:00"/>
    <x v="19"/>
    <x v="18"/>
    <x v="19"/>
    <x v="1"/>
    <x v="0"/>
    <n v="1981"/>
    <x v="1"/>
    <x v="1"/>
    <x v="0"/>
    <x v="19"/>
  </r>
  <r>
    <x v="20"/>
    <x v="18"/>
    <x v="20"/>
    <d v="2017-02-18T00:00:00"/>
    <d v="1899-12-30T13:30:00"/>
    <x v="20"/>
    <x v="19"/>
    <x v="20"/>
    <x v="0"/>
    <x v="0"/>
    <n v="1983"/>
    <x v="10"/>
    <x v="2"/>
    <x v="6"/>
    <x v="20"/>
  </r>
  <r>
    <x v="21"/>
    <x v="11"/>
    <x v="21"/>
    <d v="2017-04-27T00:00:00"/>
    <d v="1899-12-30T09:48:00"/>
    <x v="21"/>
    <x v="20"/>
    <x v="21"/>
    <x v="0"/>
    <x v="0"/>
    <n v="1988"/>
    <x v="14"/>
    <x v="2"/>
    <x v="1"/>
    <x v="21"/>
  </r>
  <r>
    <x v="22"/>
    <x v="19"/>
    <x v="22"/>
    <d v="2017-03-09T00:00:00"/>
    <d v="1899-12-30T11:29:00"/>
    <x v="22"/>
    <x v="21"/>
    <x v="22"/>
    <x v="0"/>
    <x v="1"/>
    <n v="1978"/>
    <x v="15"/>
    <x v="1"/>
    <x v="1"/>
    <x v="22"/>
  </r>
  <r>
    <x v="23"/>
    <x v="20"/>
    <x v="23"/>
    <d v="2017-04-08T00:00:00"/>
    <d v="1899-12-30T14:04:00"/>
    <x v="23"/>
    <x v="22"/>
    <x v="23"/>
    <x v="1"/>
    <x v="0"/>
    <n v="1981"/>
    <x v="1"/>
    <x v="1"/>
    <x v="6"/>
    <x v="23"/>
  </r>
  <r>
    <x v="24"/>
    <x v="21"/>
    <x v="24"/>
    <d v="2017-04-16T00:00:00"/>
    <d v="1899-12-30T18:02:00"/>
    <x v="24"/>
    <x v="23"/>
    <x v="24"/>
    <x v="0"/>
    <x v="0"/>
    <n v="1983"/>
    <x v="10"/>
    <x v="2"/>
    <x v="0"/>
    <x v="24"/>
  </r>
  <r>
    <x v="25"/>
    <x v="22"/>
    <x v="25"/>
    <d v="2017-04-21T00:00:00"/>
    <d v="1899-12-30T09:48:00"/>
    <x v="25"/>
    <x v="1"/>
    <x v="20"/>
    <x v="0"/>
    <x v="1"/>
    <n v="1965"/>
    <x v="16"/>
    <x v="4"/>
    <x v="5"/>
    <x v="25"/>
  </r>
  <r>
    <x v="26"/>
    <x v="23"/>
    <x v="26"/>
    <d v="2017-04-17T00:00:00"/>
    <d v="1899-12-30T18:56:00"/>
    <x v="26"/>
    <x v="24"/>
    <x v="25"/>
    <x v="0"/>
    <x v="0"/>
    <n v="1975"/>
    <x v="17"/>
    <x v="1"/>
    <x v="3"/>
    <x v="26"/>
  </r>
  <r>
    <x v="27"/>
    <x v="24"/>
    <x v="27"/>
    <d v="2017-03-25T00:00:00"/>
    <d v="1899-12-30T12:08:00"/>
    <x v="27"/>
    <x v="25"/>
    <x v="26"/>
    <x v="0"/>
    <x v="1"/>
    <n v="1960"/>
    <x v="18"/>
    <x v="3"/>
    <x v="6"/>
    <x v="27"/>
  </r>
  <r>
    <x v="28"/>
    <x v="25"/>
    <x v="28"/>
    <d v="2017-04-30T00:00:00"/>
    <d v="1899-12-30T00:02:00"/>
    <x v="28"/>
    <x v="26"/>
    <x v="24"/>
    <x v="0"/>
    <x v="0"/>
    <n v="1986"/>
    <x v="3"/>
    <x v="2"/>
    <x v="6"/>
    <x v="28"/>
  </r>
  <r>
    <x v="29"/>
    <x v="26"/>
    <x v="29"/>
    <d v="2017-06-06T00:00:00"/>
    <d v="1899-12-30T11:26:00"/>
    <x v="29"/>
    <x v="27"/>
    <x v="27"/>
    <x v="0"/>
    <x v="0"/>
    <n v="1951"/>
    <x v="19"/>
    <x v="5"/>
    <x v="4"/>
    <x v="29"/>
  </r>
  <r>
    <x v="30"/>
    <x v="22"/>
    <x v="30"/>
    <d v="2017-04-21T00:00:00"/>
    <d v="1899-12-30T18:14:00"/>
    <x v="30"/>
    <x v="28"/>
    <x v="28"/>
    <x v="0"/>
    <x v="1"/>
    <n v="1995"/>
    <x v="20"/>
    <x v="0"/>
    <x v="5"/>
    <x v="30"/>
  </r>
  <r>
    <x v="31"/>
    <x v="27"/>
    <x v="31"/>
    <d v="2017-03-23T00:00:00"/>
    <d v="1899-12-30T18:50:00"/>
    <x v="31"/>
    <x v="29"/>
    <x v="29"/>
    <x v="0"/>
    <x v="0"/>
    <n v="1951"/>
    <x v="19"/>
    <x v="5"/>
    <x v="1"/>
    <x v="31"/>
  </r>
  <r>
    <x v="32"/>
    <x v="28"/>
    <x v="32"/>
    <d v="2017-05-02T00:00:00"/>
    <d v="1899-12-30T22:29:00"/>
    <x v="32"/>
    <x v="30"/>
    <x v="30"/>
    <x v="1"/>
    <x v="0"/>
    <n v="1981"/>
    <x v="1"/>
    <x v="1"/>
    <x v="4"/>
    <x v="32"/>
  </r>
  <r>
    <x v="33"/>
    <x v="29"/>
    <x v="33"/>
    <d v="2017-02-25T00:00:00"/>
    <d v="1899-12-30T11:03:00"/>
    <x v="33"/>
    <x v="31"/>
    <x v="31"/>
    <x v="0"/>
    <x v="0"/>
    <n v="1986"/>
    <x v="3"/>
    <x v="2"/>
    <x v="6"/>
    <x v="33"/>
  </r>
  <r>
    <x v="34"/>
    <x v="30"/>
    <x v="34"/>
    <d v="2017-06-22T00:00:00"/>
    <d v="1899-12-30T19:15:00"/>
    <x v="34"/>
    <x v="32"/>
    <x v="32"/>
    <x v="0"/>
    <x v="0"/>
    <n v="1988"/>
    <x v="14"/>
    <x v="2"/>
    <x v="1"/>
    <x v="34"/>
  </r>
  <r>
    <x v="35"/>
    <x v="31"/>
    <x v="35"/>
    <d v="2017-02-08T00:00:00"/>
    <d v="1899-12-30T12:08:00"/>
    <x v="35"/>
    <x v="33"/>
    <x v="33"/>
    <x v="0"/>
    <x v="0"/>
    <n v="1975"/>
    <x v="17"/>
    <x v="1"/>
    <x v="2"/>
    <x v="35"/>
  </r>
  <r>
    <x v="36"/>
    <x v="32"/>
    <x v="36"/>
    <d v="2017-03-22T00:00:00"/>
    <d v="1899-12-30T09:07:00"/>
    <x v="36"/>
    <x v="34"/>
    <x v="34"/>
    <x v="1"/>
    <x v="0"/>
    <n v="1981"/>
    <x v="1"/>
    <x v="1"/>
    <x v="2"/>
    <x v="36"/>
  </r>
  <r>
    <x v="37"/>
    <x v="33"/>
    <x v="37"/>
    <d v="2017-01-28T00:00:00"/>
    <d v="1899-12-30T16:53:00"/>
    <x v="37"/>
    <x v="35"/>
    <x v="8"/>
    <x v="0"/>
    <x v="0"/>
    <n v="1974"/>
    <x v="21"/>
    <x v="1"/>
    <x v="6"/>
    <x v="37"/>
  </r>
  <r>
    <x v="38"/>
    <x v="34"/>
    <x v="38"/>
    <d v="2017-06-10T00:00:00"/>
    <d v="1899-12-30T14:05:00"/>
    <x v="38"/>
    <x v="36"/>
    <x v="35"/>
    <x v="1"/>
    <x v="0"/>
    <n v="1981"/>
    <x v="1"/>
    <x v="1"/>
    <x v="6"/>
    <x v="38"/>
  </r>
  <r>
    <x v="39"/>
    <x v="35"/>
    <x v="39"/>
    <d v="2017-06-08T00:00:00"/>
    <d v="1899-12-30T07:31:00"/>
    <x v="39"/>
    <x v="37"/>
    <x v="36"/>
    <x v="0"/>
    <x v="1"/>
    <n v="1986"/>
    <x v="3"/>
    <x v="2"/>
    <x v="1"/>
    <x v="39"/>
  </r>
  <r>
    <x v="40"/>
    <x v="36"/>
    <x v="40"/>
    <d v="2017-05-07T00:00:00"/>
    <d v="1899-12-30T10:56:00"/>
    <x v="40"/>
    <x v="38"/>
    <x v="37"/>
    <x v="0"/>
    <x v="0"/>
    <n v="1993"/>
    <x v="9"/>
    <x v="0"/>
    <x v="0"/>
    <x v="40"/>
  </r>
  <r>
    <x v="41"/>
    <x v="37"/>
    <x v="41"/>
    <d v="2017-04-10T00:00:00"/>
    <d v="1899-12-30T07:41:00"/>
    <x v="41"/>
    <x v="39"/>
    <x v="38"/>
    <x v="0"/>
    <x v="0"/>
    <n v="1974"/>
    <x v="21"/>
    <x v="1"/>
    <x v="3"/>
    <x v="41"/>
  </r>
  <r>
    <x v="42"/>
    <x v="38"/>
    <x v="42"/>
    <d v="2017-06-24T00:00:00"/>
    <d v="1899-12-30T19:18:00"/>
    <x v="42"/>
    <x v="40"/>
    <x v="39"/>
    <x v="0"/>
    <x v="0"/>
    <n v="1987"/>
    <x v="2"/>
    <x v="2"/>
    <x v="6"/>
    <x v="42"/>
  </r>
  <r>
    <x v="43"/>
    <x v="39"/>
    <x v="43"/>
    <d v="2017-03-20T00:00:00"/>
    <d v="1899-12-30T09:13:00"/>
    <x v="43"/>
    <x v="41"/>
    <x v="40"/>
    <x v="0"/>
    <x v="0"/>
    <n v="1968"/>
    <x v="22"/>
    <x v="4"/>
    <x v="3"/>
    <x v="43"/>
  </r>
  <r>
    <x v="44"/>
    <x v="40"/>
    <x v="44"/>
    <d v="2017-05-30T00:00:00"/>
    <d v="1899-12-30T10:26:00"/>
    <x v="44"/>
    <x v="25"/>
    <x v="41"/>
    <x v="0"/>
    <x v="0"/>
    <n v="1985"/>
    <x v="23"/>
    <x v="2"/>
    <x v="4"/>
    <x v="44"/>
  </r>
  <r>
    <x v="45"/>
    <x v="41"/>
    <x v="45"/>
    <d v="2017-05-19T00:00:00"/>
    <d v="1899-12-30T08:58:00"/>
    <x v="45"/>
    <x v="42"/>
    <x v="13"/>
    <x v="0"/>
    <x v="0"/>
    <n v="1979"/>
    <x v="13"/>
    <x v="1"/>
    <x v="5"/>
    <x v="45"/>
  </r>
  <r>
    <x v="46"/>
    <x v="42"/>
    <x v="46"/>
    <d v="2017-06-28T00:00:00"/>
    <d v="1899-12-30T20:40:00"/>
    <x v="46"/>
    <x v="43"/>
    <x v="26"/>
    <x v="0"/>
    <x v="0"/>
    <n v="1987"/>
    <x v="2"/>
    <x v="2"/>
    <x v="2"/>
    <x v="46"/>
  </r>
  <r>
    <x v="47"/>
    <x v="38"/>
    <x v="47"/>
    <d v="2017-06-24T00:00:00"/>
    <d v="1899-12-30T11:13:00"/>
    <x v="47"/>
    <x v="20"/>
    <x v="42"/>
    <x v="0"/>
    <x v="0"/>
    <n v="1976"/>
    <x v="24"/>
    <x v="1"/>
    <x v="6"/>
    <x v="47"/>
  </r>
  <r>
    <x v="48"/>
    <x v="23"/>
    <x v="48"/>
    <d v="2017-04-17T00:00:00"/>
    <d v="1899-12-30T19:41:00"/>
    <x v="48"/>
    <x v="44"/>
    <x v="43"/>
    <x v="0"/>
    <x v="1"/>
    <n v="1990"/>
    <x v="25"/>
    <x v="2"/>
    <x v="3"/>
    <x v="48"/>
  </r>
  <r>
    <x v="49"/>
    <x v="43"/>
    <x v="49"/>
    <d v="2017-06-05T00:00:00"/>
    <d v="1899-12-30T12:29:00"/>
    <x v="49"/>
    <x v="45"/>
    <x v="44"/>
    <x v="0"/>
    <x v="0"/>
    <n v="1990"/>
    <x v="25"/>
    <x v="2"/>
    <x v="3"/>
    <x v="49"/>
  </r>
  <r>
    <x v="50"/>
    <x v="44"/>
    <x v="50"/>
    <d v="2017-01-26T00:00:00"/>
    <d v="1899-12-30T13:06:00"/>
    <x v="50"/>
    <x v="46"/>
    <x v="45"/>
    <x v="0"/>
    <x v="0"/>
    <n v="1954"/>
    <x v="26"/>
    <x v="3"/>
    <x v="1"/>
    <x v="50"/>
  </r>
  <r>
    <x v="51"/>
    <x v="45"/>
    <x v="51"/>
    <d v="2017-06-16T00:00:00"/>
    <d v="1899-12-30T13:20:00"/>
    <x v="51"/>
    <x v="47"/>
    <x v="46"/>
    <x v="0"/>
    <x v="0"/>
    <n v="1992"/>
    <x v="4"/>
    <x v="2"/>
    <x v="5"/>
    <x v="51"/>
  </r>
  <r>
    <x v="52"/>
    <x v="21"/>
    <x v="52"/>
    <d v="2017-04-16T00:00:00"/>
    <d v="1899-12-30T15:44:00"/>
    <x v="52"/>
    <x v="48"/>
    <x v="47"/>
    <x v="1"/>
    <x v="0"/>
    <n v="1981"/>
    <x v="1"/>
    <x v="1"/>
    <x v="0"/>
    <x v="52"/>
  </r>
  <r>
    <x v="53"/>
    <x v="46"/>
    <x v="53"/>
    <d v="2017-05-01T00:00:00"/>
    <d v="1899-12-30T13:46:00"/>
    <x v="53"/>
    <x v="49"/>
    <x v="48"/>
    <x v="0"/>
    <x v="0"/>
    <n v="1972"/>
    <x v="11"/>
    <x v="4"/>
    <x v="3"/>
    <x v="53"/>
  </r>
  <r>
    <x v="54"/>
    <x v="13"/>
    <x v="54"/>
    <d v="2017-02-28T00:00:00"/>
    <d v="1899-12-30T18:10:00"/>
    <x v="54"/>
    <x v="50"/>
    <x v="49"/>
    <x v="0"/>
    <x v="0"/>
    <n v="1990"/>
    <x v="25"/>
    <x v="2"/>
    <x v="4"/>
    <x v="54"/>
  </r>
  <r>
    <x v="55"/>
    <x v="47"/>
    <x v="55"/>
    <d v="2017-06-07T00:00:00"/>
    <d v="1899-12-30T16:58:00"/>
    <x v="55"/>
    <x v="51"/>
    <x v="50"/>
    <x v="0"/>
    <x v="0"/>
    <n v="1968"/>
    <x v="22"/>
    <x v="4"/>
    <x v="2"/>
    <x v="55"/>
  </r>
  <r>
    <x v="56"/>
    <x v="48"/>
    <x v="56"/>
    <d v="2017-05-20T00:00:00"/>
    <d v="1899-12-30T21:27:00"/>
    <x v="56"/>
    <x v="52"/>
    <x v="51"/>
    <x v="0"/>
    <x v="0"/>
    <n v="1994"/>
    <x v="27"/>
    <x v="0"/>
    <x v="6"/>
    <x v="56"/>
  </r>
  <r>
    <x v="57"/>
    <x v="35"/>
    <x v="57"/>
    <d v="2017-06-08T00:00:00"/>
    <d v="1899-12-30T17:21:00"/>
    <x v="57"/>
    <x v="53"/>
    <x v="52"/>
    <x v="0"/>
    <x v="1"/>
    <n v="1974"/>
    <x v="21"/>
    <x v="1"/>
    <x v="1"/>
    <x v="57"/>
  </r>
  <r>
    <x v="58"/>
    <x v="49"/>
    <x v="58"/>
    <d v="2017-05-27T00:00:00"/>
    <d v="1899-12-30T16:58:00"/>
    <x v="58"/>
    <x v="54"/>
    <x v="53"/>
    <x v="1"/>
    <x v="0"/>
    <n v="1994"/>
    <x v="27"/>
    <x v="0"/>
    <x v="6"/>
    <x v="58"/>
  </r>
  <r>
    <x v="59"/>
    <x v="50"/>
    <x v="59"/>
    <d v="2017-05-10T00:00:00"/>
    <d v="1899-12-30T10:53:00"/>
    <x v="59"/>
    <x v="55"/>
    <x v="54"/>
    <x v="0"/>
    <x v="0"/>
    <n v="1973"/>
    <x v="28"/>
    <x v="1"/>
    <x v="2"/>
    <x v="59"/>
  </r>
  <r>
    <x v="60"/>
    <x v="51"/>
    <x v="60"/>
    <d v="2017-05-06T00:00:00"/>
    <d v="1899-12-30T16:31:00"/>
    <x v="60"/>
    <x v="11"/>
    <x v="55"/>
    <x v="1"/>
    <x v="0"/>
    <n v="1981"/>
    <x v="1"/>
    <x v="1"/>
    <x v="6"/>
    <x v="60"/>
  </r>
  <r>
    <x v="61"/>
    <x v="52"/>
    <x v="61"/>
    <d v="2017-05-21T00:00:00"/>
    <d v="1899-12-30T08:36:00"/>
    <x v="61"/>
    <x v="56"/>
    <x v="56"/>
    <x v="0"/>
    <x v="0"/>
    <n v="1981"/>
    <x v="1"/>
    <x v="1"/>
    <x v="0"/>
    <x v="61"/>
  </r>
  <r>
    <x v="62"/>
    <x v="53"/>
    <x v="62"/>
    <d v="2017-04-25T00:00:00"/>
    <d v="1899-12-30T15:18:00"/>
    <x v="62"/>
    <x v="57"/>
    <x v="57"/>
    <x v="0"/>
    <x v="1"/>
    <n v="1980"/>
    <x v="29"/>
    <x v="1"/>
    <x v="4"/>
    <x v="62"/>
  </r>
  <r>
    <x v="63"/>
    <x v="54"/>
    <x v="63"/>
    <d v="2017-06-29T00:00:00"/>
    <d v="1899-12-30T15:01:00"/>
    <x v="63"/>
    <x v="58"/>
    <x v="58"/>
    <x v="0"/>
    <x v="1"/>
    <n v="1971"/>
    <x v="8"/>
    <x v="4"/>
    <x v="1"/>
    <x v="63"/>
  </r>
  <r>
    <x v="64"/>
    <x v="16"/>
    <x v="64"/>
    <d v="2017-05-24T00:00:00"/>
    <d v="1899-12-30T09:07:00"/>
    <x v="64"/>
    <x v="8"/>
    <x v="8"/>
    <x v="0"/>
    <x v="0"/>
    <n v="1966"/>
    <x v="30"/>
    <x v="4"/>
    <x v="2"/>
    <x v="8"/>
  </r>
  <r>
    <x v="65"/>
    <x v="55"/>
    <x v="65"/>
    <d v="2017-06-17T00:00:00"/>
    <d v="1899-12-30T08:35:00"/>
    <x v="65"/>
    <x v="59"/>
    <x v="59"/>
    <x v="1"/>
    <x v="0"/>
    <n v="1981"/>
    <x v="1"/>
    <x v="1"/>
    <x v="6"/>
    <x v="64"/>
  </r>
  <r>
    <x v="66"/>
    <x v="1"/>
    <x v="66"/>
    <d v="2017-05-11T00:00:00"/>
    <d v="1899-12-30T09:08:00"/>
    <x v="66"/>
    <x v="60"/>
    <x v="12"/>
    <x v="0"/>
    <x v="1"/>
    <n v="1992"/>
    <x v="4"/>
    <x v="2"/>
    <x v="1"/>
    <x v="65"/>
  </r>
  <r>
    <x v="67"/>
    <x v="56"/>
    <x v="67"/>
    <d v="2017-01-05T00:00:00"/>
    <d v="1899-12-30T14:42:00"/>
    <x v="67"/>
    <x v="15"/>
    <x v="60"/>
    <x v="0"/>
    <x v="0"/>
    <n v="1986"/>
    <x v="3"/>
    <x v="2"/>
    <x v="1"/>
    <x v="66"/>
  </r>
  <r>
    <x v="68"/>
    <x v="2"/>
    <x v="68"/>
    <d v="2017-03-29T00:00:00"/>
    <d v="1899-12-30T17:40:00"/>
    <x v="68"/>
    <x v="8"/>
    <x v="61"/>
    <x v="0"/>
    <x v="0"/>
    <n v="1988"/>
    <x v="14"/>
    <x v="2"/>
    <x v="2"/>
    <x v="67"/>
  </r>
  <r>
    <x v="69"/>
    <x v="57"/>
    <x v="69"/>
    <d v="2017-04-15T00:00:00"/>
    <d v="1899-12-30T16:14:00"/>
    <x v="69"/>
    <x v="61"/>
    <x v="62"/>
    <x v="0"/>
    <x v="1"/>
    <n v="1956"/>
    <x v="31"/>
    <x v="3"/>
    <x v="6"/>
    <x v="68"/>
  </r>
  <r>
    <x v="70"/>
    <x v="6"/>
    <x v="70"/>
    <d v="2017-03-06T00:00:00"/>
    <d v="1899-12-30T16:24:00"/>
    <x v="70"/>
    <x v="62"/>
    <x v="63"/>
    <x v="0"/>
    <x v="0"/>
    <n v="1963"/>
    <x v="32"/>
    <x v="4"/>
    <x v="3"/>
    <x v="69"/>
  </r>
  <r>
    <x v="71"/>
    <x v="58"/>
    <x v="71"/>
    <d v="2017-01-17T00:00:00"/>
    <d v="1899-12-30T06:51:00"/>
    <x v="71"/>
    <x v="63"/>
    <x v="9"/>
    <x v="0"/>
    <x v="1"/>
    <n v="1990"/>
    <x v="25"/>
    <x v="2"/>
    <x v="4"/>
    <x v="70"/>
  </r>
  <r>
    <x v="72"/>
    <x v="59"/>
    <x v="72"/>
    <d v="2017-01-20T00:00:00"/>
    <d v="1899-12-30T19:06:00"/>
    <x v="72"/>
    <x v="64"/>
    <x v="64"/>
    <x v="0"/>
    <x v="0"/>
    <n v="1983"/>
    <x v="10"/>
    <x v="2"/>
    <x v="5"/>
    <x v="71"/>
  </r>
  <r>
    <x v="73"/>
    <x v="51"/>
    <x v="73"/>
    <d v="2017-05-06T00:00:00"/>
    <d v="1899-12-30T11:23:00"/>
    <x v="73"/>
    <x v="65"/>
    <x v="65"/>
    <x v="0"/>
    <x v="0"/>
    <n v="1989"/>
    <x v="33"/>
    <x v="2"/>
    <x v="6"/>
    <x v="72"/>
  </r>
  <r>
    <x v="74"/>
    <x v="60"/>
    <x v="74"/>
    <d v="2017-06-15T00:00:00"/>
    <d v="1899-12-30T16:58:00"/>
    <x v="74"/>
    <x v="66"/>
    <x v="66"/>
    <x v="0"/>
    <x v="0"/>
    <n v="1980"/>
    <x v="29"/>
    <x v="1"/>
    <x v="1"/>
    <x v="73"/>
  </r>
  <r>
    <x v="75"/>
    <x v="61"/>
    <x v="75"/>
    <d v="2017-04-24T00:00:00"/>
    <d v="1899-12-30T09:57:00"/>
    <x v="75"/>
    <x v="67"/>
    <x v="38"/>
    <x v="0"/>
    <x v="0"/>
    <n v="1993"/>
    <x v="9"/>
    <x v="0"/>
    <x v="3"/>
    <x v="74"/>
  </r>
  <r>
    <x v="76"/>
    <x v="62"/>
    <x v="30"/>
    <d v="2017-05-15T00:00:00"/>
    <d v="1899-12-30T18:28:00"/>
    <x v="76"/>
    <x v="68"/>
    <x v="67"/>
    <x v="0"/>
    <x v="1"/>
    <n v="1977"/>
    <x v="34"/>
    <x v="1"/>
    <x v="3"/>
    <x v="75"/>
  </r>
  <r>
    <x v="77"/>
    <x v="63"/>
    <x v="76"/>
    <d v="2017-05-16T00:00:00"/>
    <d v="1899-12-30T18:30:00"/>
    <x v="77"/>
    <x v="69"/>
    <x v="68"/>
    <x v="0"/>
    <x v="0"/>
    <n v="1973"/>
    <x v="28"/>
    <x v="1"/>
    <x v="4"/>
    <x v="76"/>
  </r>
  <r>
    <x v="78"/>
    <x v="41"/>
    <x v="77"/>
    <d v="2017-05-19T00:00:00"/>
    <d v="1899-12-30T14:02:00"/>
    <x v="1"/>
    <x v="70"/>
    <x v="69"/>
    <x v="1"/>
    <x v="0"/>
    <n v="1981"/>
    <x v="1"/>
    <x v="1"/>
    <x v="5"/>
    <x v="77"/>
  </r>
  <r>
    <x v="79"/>
    <x v="27"/>
    <x v="78"/>
    <d v="2017-03-23T00:00:00"/>
    <d v="1899-12-30T10:28:00"/>
    <x v="78"/>
    <x v="71"/>
    <x v="70"/>
    <x v="0"/>
    <x v="0"/>
    <n v="1984"/>
    <x v="6"/>
    <x v="2"/>
    <x v="1"/>
    <x v="78"/>
  </r>
  <r>
    <x v="80"/>
    <x v="64"/>
    <x v="79"/>
    <d v="2017-02-24T00:00:00"/>
    <d v="1899-12-30T20:16:00"/>
    <x v="79"/>
    <x v="72"/>
    <x v="71"/>
    <x v="0"/>
    <x v="0"/>
    <n v="1991"/>
    <x v="35"/>
    <x v="2"/>
    <x v="5"/>
    <x v="79"/>
  </r>
  <r>
    <x v="81"/>
    <x v="54"/>
    <x v="80"/>
    <d v="2017-06-29T00:00:00"/>
    <d v="1899-12-30T18:10:00"/>
    <x v="16"/>
    <x v="73"/>
    <x v="72"/>
    <x v="0"/>
    <x v="0"/>
    <n v="1984"/>
    <x v="6"/>
    <x v="2"/>
    <x v="1"/>
    <x v="80"/>
  </r>
  <r>
    <x v="82"/>
    <x v="25"/>
    <x v="81"/>
    <d v="2017-04-29T00:00:00"/>
    <d v="1899-12-30T13:06:00"/>
    <x v="80"/>
    <x v="74"/>
    <x v="73"/>
    <x v="0"/>
    <x v="0"/>
    <n v="1980"/>
    <x v="29"/>
    <x v="1"/>
    <x v="6"/>
    <x v="81"/>
  </r>
  <r>
    <x v="83"/>
    <x v="65"/>
    <x v="82"/>
    <d v="2017-06-18T00:00:00"/>
    <d v="1899-12-30T14:10:00"/>
    <x v="81"/>
    <x v="75"/>
    <x v="74"/>
    <x v="0"/>
    <x v="0"/>
    <n v="1942"/>
    <x v="36"/>
    <x v="6"/>
    <x v="0"/>
    <x v="82"/>
  </r>
  <r>
    <x v="84"/>
    <x v="66"/>
    <x v="83"/>
    <d v="2017-06-14T00:00:00"/>
    <d v="1899-12-30T21:08:00"/>
    <x v="82"/>
    <x v="76"/>
    <x v="32"/>
    <x v="0"/>
    <x v="1"/>
    <n v="1989"/>
    <x v="33"/>
    <x v="2"/>
    <x v="2"/>
    <x v="83"/>
  </r>
  <r>
    <x v="85"/>
    <x v="20"/>
    <x v="84"/>
    <d v="2017-04-08T00:00:00"/>
    <d v="1899-12-30T11:45:00"/>
    <x v="83"/>
    <x v="77"/>
    <x v="75"/>
    <x v="0"/>
    <x v="0"/>
    <n v="1990"/>
    <x v="25"/>
    <x v="2"/>
    <x v="6"/>
    <x v="84"/>
  </r>
  <r>
    <x v="86"/>
    <x v="38"/>
    <x v="85"/>
    <d v="2017-06-24T00:00:00"/>
    <d v="1899-12-30T13:58:00"/>
    <x v="84"/>
    <x v="78"/>
    <x v="76"/>
    <x v="0"/>
    <x v="0"/>
    <n v="1977"/>
    <x v="34"/>
    <x v="1"/>
    <x v="6"/>
    <x v="85"/>
  </r>
  <r>
    <x v="87"/>
    <x v="38"/>
    <x v="86"/>
    <d v="2017-06-24T00:00:00"/>
    <d v="1899-12-30T02:46:00"/>
    <x v="85"/>
    <x v="79"/>
    <x v="77"/>
    <x v="0"/>
    <x v="0"/>
    <n v="1974"/>
    <x v="21"/>
    <x v="1"/>
    <x v="6"/>
    <x v="86"/>
  </r>
  <r>
    <x v="88"/>
    <x v="62"/>
    <x v="87"/>
    <d v="2017-05-15T00:00:00"/>
    <d v="1899-12-30T20:56:00"/>
    <x v="86"/>
    <x v="80"/>
    <x v="17"/>
    <x v="0"/>
    <x v="1"/>
    <n v="1965"/>
    <x v="16"/>
    <x v="4"/>
    <x v="3"/>
    <x v="87"/>
  </r>
  <r>
    <x v="89"/>
    <x v="10"/>
    <x v="88"/>
    <d v="2017-04-13T00:00:00"/>
    <d v="1899-12-30T17:45:00"/>
    <x v="29"/>
    <x v="81"/>
    <x v="78"/>
    <x v="0"/>
    <x v="0"/>
    <n v="1981"/>
    <x v="1"/>
    <x v="1"/>
    <x v="1"/>
    <x v="88"/>
  </r>
  <r>
    <x v="90"/>
    <x v="67"/>
    <x v="89"/>
    <d v="2017-04-05T00:00:00"/>
    <d v="1899-12-30T12:51:00"/>
    <x v="87"/>
    <x v="81"/>
    <x v="79"/>
    <x v="0"/>
    <x v="1"/>
    <n v="1996"/>
    <x v="37"/>
    <x v="0"/>
    <x v="2"/>
    <x v="89"/>
  </r>
  <r>
    <x v="91"/>
    <x v="68"/>
    <x v="90"/>
    <d v="2017-06-13T00:00:00"/>
    <d v="1899-12-30T19:02:00"/>
    <x v="88"/>
    <x v="3"/>
    <x v="41"/>
    <x v="0"/>
    <x v="1"/>
    <n v="1999"/>
    <x v="38"/>
    <x v="0"/>
    <x v="4"/>
    <x v="90"/>
  </r>
  <r>
    <x v="92"/>
    <x v="35"/>
    <x v="91"/>
    <d v="2017-06-08T00:00:00"/>
    <d v="1899-12-30T07:12:00"/>
    <x v="89"/>
    <x v="82"/>
    <x v="45"/>
    <x v="0"/>
    <x v="1"/>
    <n v="1961"/>
    <x v="39"/>
    <x v="3"/>
    <x v="1"/>
    <x v="91"/>
  </r>
  <r>
    <x v="93"/>
    <x v="69"/>
    <x v="92"/>
    <d v="2017-03-21T00:00:00"/>
    <d v="1899-12-30T16:23:00"/>
    <x v="90"/>
    <x v="83"/>
    <x v="80"/>
    <x v="0"/>
    <x v="1"/>
    <n v="1996"/>
    <x v="37"/>
    <x v="0"/>
    <x v="4"/>
    <x v="92"/>
  </r>
  <r>
    <x v="94"/>
    <x v="70"/>
    <x v="93"/>
    <d v="2017-04-18T00:00:00"/>
    <d v="1899-12-30T16:54:00"/>
    <x v="91"/>
    <x v="84"/>
    <x v="81"/>
    <x v="0"/>
    <x v="0"/>
    <n v="1984"/>
    <x v="6"/>
    <x v="2"/>
    <x v="4"/>
    <x v="93"/>
  </r>
  <r>
    <x v="95"/>
    <x v="71"/>
    <x v="94"/>
    <d v="2017-05-14T00:00:00"/>
    <d v="1899-12-30T16:43:00"/>
    <x v="92"/>
    <x v="85"/>
    <x v="82"/>
    <x v="0"/>
    <x v="0"/>
    <n v="1984"/>
    <x v="6"/>
    <x v="2"/>
    <x v="0"/>
    <x v="94"/>
  </r>
  <r>
    <x v="96"/>
    <x v="72"/>
    <x v="95"/>
    <d v="2017-04-12T00:00:00"/>
    <d v="1899-12-30T16:33:00"/>
    <x v="93"/>
    <x v="86"/>
    <x v="83"/>
    <x v="0"/>
    <x v="1"/>
    <n v="1974"/>
    <x v="21"/>
    <x v="1"/>
    <x v="2"/>
    <x v="95"/>
  </r>
  <r>
    <x v="97"/>
    <x v="73"/>
    <x v="96"/>
    <d v="2017-05-17T00:00:00"/>
    <d v="1899-12-30T18:35:00"/>
    <x v="17"/>
    <x v="87"/>
    <x v="84"/>
    <x v="0"/>
    <x v="0"/>
    <n v="1948"/>
    <x v="40"/>
    <x v="5"/>
    <x v="2"/>
    <x v="96"/>
  </r>
  <r>
    <x v="98"/>
    <x v="36"/>
    <x v="97"/>
    <d v="2017-05-07T00:00:00"/>
    <d v="1899-12-30T18:42:00"/>
    <x v="94"/>
    <x v="33"/>
    <x v="85"/>
    <x v="0"/>
    <x v="0"/>
    <n v="1990"/>
    <x v="25"/>
    <x v="2"/>
    <x v="0"/>
    <x v="97"/>
  </r>
  <r>
    <x v="99"/>
    <x v="74"/>
    <x v="98"/>
    <d v="2017-03-10T00:00:00"/>
    <d v="1899-12-30T08:32:00"/>
    <x v="95"/>
    <x v="88"/>
    <x v="30"/>
    <x v="0"/>
    <x v="0"/>
    <n v="1973"/>
    <x v="28"/>
    <x v="1"/>
    <x v="5"/>
    <x v="98"/>
  </r>
  <r>
    <x v="100"/>
    <x v="75"/>
    <x v="99"/>
    <d v="2017-01-19T00:00:00"/>
    <d v="1899-12-30T07:42:00"/>
    <x v="96"/>
    <x v="47"/>
    <x v="86"/>
    <x v="0"/>
    <x v="0"/>
    <n v="1979"/>
    <x v="13"/>
    <x v="1"/>
    <x v="1"/>
    <x v="99"/>
  </r>
  <r>
    <x v="101"/>
    <x v="76"/>
    <x v="100"/>
    <d v="2017-05-23T00:00:00"/>
    <d v="1899-12-30T07:22:00"/>
    <x v="97"/>
    <x v="89"/>
    <x v="87"/>
    <x v="0"/>
    <x v="1"/>
    <n v="1957"/>
    <x v="41"/>
    <x v="3"/>
    <x v="4"/>
    <x v="100"/>
  </r>
  <r>
    <x v="102"/>
    <x v="61"/>
    <x v="101"/>
    <d v="2017-04-24T00:00:00"/>
    <d v="1899-12-30T06:56:00"/>
    <x v="98"/>
    <x v="90"/>
    <x v="11"/>
    <x v="0"/>
    <x v="0"/>
    <n v="1962"/>
    <x v="42"/>
    <x v="3"/>
    <x v="3"/>
    <x v="101"/>
  </r>
  <r>
    <x v="103"/>
    <x v="63"/>
    <x v="102"/>
    <d v="2017-05-16T00:00:00"/>
    <d v="1899-12-30T08:37:00"/>
    <x v="81"/>
    <x v="91"/>
    <x v="88"/>
    <x v="0"/>
    <x v="0"/>
    <n v="1971"/>
    <x v="8"/>
    <x v="4"/>
    <x v="4"/>
    <x v="102"/>
  </r>
  <r>
    <x v="104"/>
    <x v="23"/>
    <x v="103"/>
    <d v="2017-04-17T00:00:00"/>
    <d v="1899-12-30T23:16:00"/>
    <x v="99"/>
    <x v="80"/>
    <x v="56"/>
    <x v="0"/>
    <x v="0"/>
    <n v="1992"/>
    <x v="4"/>
    <x v="2"/>
    <x v="3"/>
    <x v="103"/>
  </r>
  <r>
    <x v="105"/>
    <x v="60"/>
    <x v="104"/>
    <d v="2017-06-15T00:00:00"/>
    <d v="1899-12-30T08:26:00"/>
    <x v="100"/>
    <x v="92"/>
    <x v="89"/>
    <x v="0"/>
    <x v="0"/>
    <n v="1990"/>
    <x v="25"/>
    <x v="2"/>
    <x v="1"/>
    <x v="104"/>
  </r>
  <r>
    <x v="106"/>
    <x v="77"/>
    <x v="105"/>
    <d v="2017-04-20T00:00:00"/>
    <d v="1899-12-30T10:21:00"/>
    <x v="101"/>
    <x v="93"/>
    <x v="90"/>
    <x v="0"/>
    <x v="0"/>
    <n v="1960"/>
    <x v="18"/>
    <x v="3"/>
    <x v="1"/>
    <x v="105"/>
  </r>
  <r>
    <x v="107"/>
    <x v="15"/>
    <x v="106"/>
    <d v="2017-06-23T00:00:00"/>
    <d v="1899-12-30T12:40:00"/>
    <x v="102"/>
    <x v="8"/>
    <x v="91"/>
    <x v="1"/>
    <x v="0"/>
    <n v="1981"/>
    <x v="1"/>
    <x v="1"/>
    <x v="5"/>
    <x v="106"/>
  </r>
  <r>
    <x v="108"/>
    <x v="38"/>
    <x v="107"/>
    <d v="2017-06-24T00:00:00"/>
    <d v="1899-12-30T21:05:00"/>
    <x v="103"/>
    <x v="94"/>
    <x v="92"/>
    <x v="0"/>
    <x v="0"/>
    <n v="1979"/>
    <x v="13"/>
    <x v="1"/>
    <x v="6"/>
    <x v="107"/>
  </r>
  <r>
    <x v="109"/>
    <x v="50"/>
    <x v="108"/>
    <d v="2017-05-10T00:00:00"/>
    <d v="1899-12-30T08:24:00"/>
    <x v="104"/>
    <x v="95"/>
    <x v="93"/>
    <x v="0"/>
    <x v="0"/>
    <n v="1959"/>
    <x v="43"/>
    <x v="3"/>
    <x v="2"/>
    <x v="108"/>
  </r>
  <r>
    <x v="110"/>
    <x v="38"/>
    <x v="109"/>
    <d v="2017-06-24T00:00:00"/>
    <d v="1899-12-30T15:44:00"/>
    <x v="105"/>
    <x v="96"/>
    <x v="94"/>
    <x v="0"/>
    <x v="1"/>
    <n v="1966"/>
    <x v="30"/>
    <x v="4"/>
    <x v="6"/>
    <x v="109"/>
  </r>
  <r>
    <x v="111"/>
    <x v="78"/>
    <x v="35"/>
    <d v="2017-06-20T00:00:00"/>
    <d v="1899-12-30T12:17:00"/>
    <x v="106"/>
    <x v="97"/>
    <x v="26"/>
    <x v="0"/>
    <x v="0"/>
    <n v="1991"/>
    <x v="35"/>
    <x v="2"/>
    <x v="4"/>
    <x v="110"/>
  </r>
  <r>
    <x v="112"/>
    <x v="16"/>
    <x v="110"/>
    <d v="2017-05-24T00:00:00"/>
    <d v="1899-12-30T11:42:00"/>
    <x v="107"/>
    <x v="13"/>
    <x v="95"/>
    <x v="0"/>
    <x v="0"/>
    <n v="1967"/>
    <x v="44"/>
    <x v="4"/>
    <x v="2"/>
    <x v="111"/>
  </r>
  <r>
    <x v="113"/>
    <x v="79"/>
    <x v="88"/>
    <d v="2017-02-20T00:00:00"/>
    <d v="1899-12-30T18:13:00"/>
    <x v="108"/>
    <x v="98"/>
    <x v="96"/>
    <x v="1"/>
    <x v="0"/>
    <n v="1981"/>
    <x v="1"/>
    <x v="1"/>
    <x v="3"/>
    <x v="112"/>
  </r>
  <r>
    <x v="114"/>
    <x v="80"/>
    <x v="111"/>
    <d v="2017-04-19T00:00:00"/>
    <d v="1899-12-30T22:56:00"/>
    <x v="109"/>
    <x v="99"/>
    <x v="37"/>
    <x v="1"/>
    <x v="0"/>
    <n v="1996"/>
    <x v="37"/>
    <x v="0"/>
    <x v="2"/>
    <x v="113"/>
  </r>
  <r>
    <x v="115"/>
    <x v="10"/>
    <x v="112"/>
    <d v="2017-04-13T00:00:00"/>
    <d v="1899-12-30T19:21:00"/>
    <x v="68"/>
    <x v="68"/>
    <x v="97"/>
    <x v="0"/>
    <x v="0"/>
    <n v="1979"/>
    <x v="13"/>
    <x v="1"/>
    <x v="1"/>
    <x v="114"/>
  </r>
  <r>
    <x v="116"/>
    <x v="81"/>
    <x v="113"/>
    <d v="2017-03-13T00:00:00"/>
    <d v="1899-12-30T17:56:00"/>
    <x v="110"/>
    <x v="100"/>
    <x v="98"/>
    <x v="0"/>
    <x v="0"/>
    <n v="1977"/>
    <x v="34"/>
    <x v="1"/>
    <x v="3"/>
    <x v="115"/>
  </r>
  <r>
    <x v="117"/>
    <x v="30"/>
    <x v="114"/>
    <d v="2017-06-22T00:00:00"/>
    <d v="1899-12-30T23:42:00"/>
    <x v="111"/>
    <x v="101"/>
    <x v="99"/>
    <x v="0"/>
    <x v="1"/>
    <n v="1996"/>
    <x v="37"/>
    <x v="0"/>
    <x v="1"/>
    <x v="116"/>
  </r>
  <r>
    <x v="118"/>
    <x v="82"/>
    <x v="38"/>
    <d v="2017-05-26T00:00:00"/>
    <d v="1899-12-30T14:24:00"/>
    <x v="112"/>
    <x v="102"/>
    <x v="100"/>
    <x v="1"/>
    <x v="0"/>
    <n v="1981"/>
    <x v="1"/>
    <x v="1"/>
    <x v="5"/>
    <x v="117"/>
  </r>
  <r>
    <x v="119"/>
    <x v="83"/>
    <x v="115"/>
    <d v="2017-06-02T00:00:00"/>
    <d v="1899-12-30T20:39:00"/>
    <x v="113"/>
    <x v="80"/>
    <x v="101"/>
    <x v="0"/>
    <x v="0"/>
    <n v="1985"/>
    <x v="23"/>
    <x v="2"/>
    <x v="5"/>
    <x v="118"/>
  </r>
  <r>
    <x v="120"/>
    <x v="84"/>
    <x v="116"/>
    <d v="2017-03-02T00:00:00"/>
    <d v="1899-12-30T15:25:00"/>
    <x v="114"/>
    <x v="103"/>
    <x v="102"/>
    <x v="0"/>
    <x v="0"/>
    <n v="1983"/>
    <x v="10"/>
    <x v="2"/>
    <x v="1"/>
    <x v="119"/>
  </r>
  <r>
    <x v="121"/>
    <x v="85"/>
    <x v="117"/>
    <d v="2017-01-18T00:00:00"/>
    <d v="1899-12-30T18:46:00"/>
    <x v="2"/>
    <x v="104"/>
    <x v="103"/>
    <x v="0"/>
    <x v="1"/>
    <n v="1986"/>
    <x v="3"/>
    <x v="2"/>
    <x v="2"/>
    <x v="120"/>
  </r>
  <r>
    <x v="122"/>
    <x v="86"/>
    <x v="118"/>
    <d v="2017-03-08T00:00:00"/>
    <d v="1899-12-30T20:44:00"/>
    <x v="115"/>
    <x v="105"/>
    <x v="104"/>
    <x v="0"/>
    <x v="0"/>
    <n v="1987"/>
    <x v="2"/>
    <x v="2"/>
    <x v="2"/>
    <x v="121"/>
  </r>
  <r>
    <x v="123"/>
    <x v="87"/>
    <x v="119"/>
    <d v="2017-04-14T00:00:00"/>
    <d v="1899-12-30T12:37:00"/>
    <x v="116"/>
    <x v="106"/>
    <x v="10"/>
    <x v="1"/>
    <x v="0"/>
    <n v="1981"/>
    <x v="1"/>
    <x v="1"/>
    <x v="5"/>
    <x v="122"/>
  </r>
  <r>
    <x v="124"/>
    <x v="70"/>
    <x v="120"/>
    <d v="2017-04-18T00:00:00"/>
    <d v="1899-12-30T17:17:00"/>
    <x v="117"/>
    <x v="72"/>
    <x v="73"/>
    <x v="1"/>
    <x v="0"/>
    <n v="1981"/>
    <x v="1"/>
    <x v="1"/>
    <x v="4"/>
    <x v="123"/>
  </r>
  <r>
    <x v="125"/>
    <x v="88"/>
    <x v="121"/>
    <d v="2017-04-09T00:00:00"/>
    <d v="1899-12-30T20:30:00"/>
    <x v="118"/>
    <x v="107"/>
    <x v="34"/>
    <x v="0"/>
    <x v="0"/>
    <n v="1993"/>
    <x v="9"/>
    <x v="0"/>
    <x v="0"/>
    <x v="124"/>
  </r>
  <r>
    <x v="126"/>
    <x v="89"/>
    <x v="122"/>
    <d v="2017-02-04T00:00:00"/>
    <d v="1899-12-30T18:50:00"/>
    <x v="119"/>
    <x v="108"/>
    <x v="105"/>
    <x v="0"/>
    <x v="0"/>
    <n v="1974"/>
    <x v="21"/>
    <x v="1"/>
    <x v="6"/>
    <x v="125"/>
  </r>
  <r>
    <x v="127"/>
    <x v="0"/>
    <x v="123"/>
    <d v="2017-06-11T00:00:00"/>
    <d v="1899-12-30T01:42:00"/>
    <x v="120"/>
    <x v="109"/>
    <x v="106"/>
    <x v="0"/>
    <x v="0"/>
    <n v="1981"/>
    <x v="1"/>
    <x v="1"/>
    <x v="0"/>
    <x v="126"/>
  </r>
  <r>
    <x v="128"/>
    <x v="90"/>
    <x v="124"/>
    <d v="2017-05-04T00:00:00"/>
    <d v="1899-12-30T20:36:00"/>
    <x v="64"/>
    <x v="110"/>
    <x v="107"/>
    <x v="0"/>
    <x v="0"/>
    <n v="1990"/>
    <x v="25"/>
    <x v="2"/>
    <x v="1"/>
    <x v="127"/>
  </r>
  <r>
    <x v="129"/>
    <x v="43"/>
    <x v="24"/>
    <d v="2017-06-05T00:00:00"/>
    <d v="1899-12-30T18:06:00"/>
    <x v="121"/>
    <x v="111"/>
    <x v="108"/>
    <x v="0"/>
    <x v="0"/>
    <n v="1987"/>
    <x v="2"/>
    <x v="2"/>
    <x v="3"/>
    <x v="128"/>
  </r>
  <r>
    <x v="130"/>
    <x v="16"/>
    <x v="125"/>
    <d v="2017-05-24T00:00:00"/>
    <d v="1899-12-30T20:26:00"/>
    <x v="122"/>
    <x v="112"/>
    <x v="109"/>
    <x v="0"/>
    <x v="0"/>
    <n v="1963"/>
    <x v="32"/>
    <x v="4"/>
    <x v="2"/>
    <x v="129"/>
  </r>
  <r>
    <x v="131"/>
    <x v="4"/>
    <x v="126"/>
    <d v="2017-06-21T00:00:00"/>
    <d v="1899-12-30T12:00:00"/>
    <x v="123"/>
    <x v="46"/>
    <x v="110"/>
    <x v="0"/>
    <x v="1"/>
    <n v="1960"/>
    <x v="18"/>
    <x v="3"/>
    <x v="2"/>
    <x v="130"/>
  </r>
  <r>
    <x v="132"/>
    <x v="38"/>
    <x v="127"/>
    <d v="2017-06-24T00:00:00"/>
    <d v="1899-12-30T14:58:00"/>
    <x v="124"/>
    <x v="113"/>
    <x v="34"/>
    <x v="0"/>
    <x v="0"/>
    <n v="1989"/>
    <x v="33"/>
    <x v="2"/>
    <x v="6"/>
    <x v="131"/>
  </r>
  <r>
    <x v="133"/>
    <x v="80"/>
    <x v="128"/>
    <d v="2017-04-19T00:00:00"/>
    <d v="1899-12-30T06:53:00"/>
    <x v="125"/>
    <x v="114"/>
    <x v="69"/>
    <x v="0"/>
    <x v="0"/>
    <n v="1980"/>
    <x v="29"/>
    <x v="1"/>
    <x v="2"/>
    <x v="132"/>
  </r>
  <r>
    <x v="134"/>
    <x v="91"/>
    <x v="129"/>
    <d v="2017-04-23T00:00:00"/>
    <d v="1899-12-30T18:16:00"/>
    <x v="126"/>
    <x v="89"/>
    <x v="111"/>
    <x v="0"/>
    <x v="0"/>
    <n v="1964"/>
    <x v="45"/>
    <x v="4"/>
    <x v="0"/>
    <x v="133"/>
  </r>
  <r>
    <x v="135"/>
    <x v="92"/>
    <x v="130"/>
    <d v="2017-02-23T00:00:00"/>
    <d v="1899-12-30T08:16:00"/>
    <x v="127"/>
    <x v="115"/>
    <x v="112"/>
    <x v="0"/>
    <x v="0"/>
    <n v="1981"/>
    <x v="1"/>
    <x v="1"/>
    <x v="1"/>
    <x v="134"/>
  </r>
  <r>
    <x v="136"/>
    <x v="19"/>
    <x v="131"/>
    <d v="2017-03-09T00:00:00"/>
    <d v="1899-12-30T11:38:00"/>
    <x v="128"/>
    <x v="116"/>
    <x v="113"/>
    <x v="0"/>
    <x v="0"/>
    <n v="1993"/>
    <x v="9"/>
    <x v="0"/>
    <x v="1"/>
    <x v="135"/>
  </r>
  <r>
    <x v="137"/>
    <x v="6"/>
    <x v="132"/>
    <d v="2017-03-06T00:00:00"/>
    <d v="1899-12-30T12:25:00"/>
    <x v="129"/>
    <x v="117"/>
    <x v="114"/>
    <x v="1"/>
    <x v="0"/>
    <n v="1981"/>
    <x v="1"/>
    <x v="1"/>
    <x v="3"/>
    <x v="136"/>
  </r>
  <r>
    <x v="138"/>
    <x v="78"/>
    <x v="133"/>
    <d v="2017-06-20T00:00:00"/>
    <d v="1899-12-30T16:30:00"/>
    <x v="130"/>
    <x v="118"/>
    <x v="69"/>
    <x v="0"/>
    <x v="0"/>
    <n v="1968"/>
    <x v="22"/>
    <x v="4"/>
    <x v="4"/>
    <x v="137"/>
  </r>
  <r>
    <x v="139"/>
    <x v="93"/>
    <x v="134"/>
    <d v="2017-05-03T00:00:00"/>
    <d v="1899-12-30T17:35:00"/>
    <x v="131"/>
    <x v="119"/>
    <x v="115"/>
    <x v="1"/>
    <x v="0"/>
    <n v="1981"/>
    <x v="1"/>
    <x v="1"/>
    <x v="2"/>
    <x v="138"/>
  </r>
  <r>
    <x v="140"/>
    <x v="35"/>
    <x v="135"/>
    <d v="2017-06-08T00:00:00"/>
    <d v="1899-12-30T19:46:00"/>
    <x v="132"/>
    <x v="54"/>
    <x v="116"/>
    <x v="1"/>
    <x v="0"/>
    <n v="1981"/>
    <x v="1"/>
    <x v="1"/>
    <x v="1"/>
    <x v="139"/>
  </r>
  <r>
    <x v="141"/>
    <x v="94"/>
    <x v="136"/>
    <d v="2017-06-25T00:00:00"/>
    <d v="1899-12-30T14:58:00"/>
    <x v="133"/>
    <x v="120"/>
    <x v="117"/>
    <x v="1"/>
    <x v="0"/>
    <n v="1981"/>
    <x v="1"/>
    <x v="1"/>
    <x v="0"/>
    <x v="140"/>
  </r>
  <r>
    <x v="142"/>
    <x v="15"/>
    <x v="137"/>
    <d v="2017-06-23T00:00:00"/>
    <d v="1899-12-30T10:45:00"/>
    <x v="134"/>
    <x v="91"/>
    <x v="118"/>
    <x v="0"/>
    <x v="1"/>
    <n v="1968"/>
    <x v="22"/>
    <x v="4"/>
    <x v="5"/>
    <x v="141"/>
  </r>
  <r>
    <x v="143"/>
    <x v="95"/>
    <x v="138"/>
    <d v="2017-02-02T00:00:00"/>
    <d v="1899-12-30T12:22:00"/>
    <x v="135"/>
    <x v="121"/>
    <x v="119"/>
    <x v="0"/>
    <x v="0"/>
    <n v="1997"/>
    <x v="12"/>
    <x v="0"/>
    <x v="1"/>
    <x v="142"/>
  </r>
  <r>
    <x v="144"/>
    <x v="89"/>
    <x v="139"/>
    <d v="2017-02-04T00:00:00"/>
    <d v="1899-12-30T15:16:00"/>
    <x v="136"/>
    <x v="122"/>
    <x v="120"/>
    <x v="0"/>
    <x v="0"/>
    <n v="1978"/>
    <x v="15"/>
    <x v="1"/>
    <x v="6"/>
    <x v="143"/>
  </r>
  <r>
    <x v="145"/>
    <x v="96"/>
    <x v="140"/>
    <d v="2017-04-06T00:00:00"/>
    <d v="1899-12-30T07:22:00"/>
    <x v="137"/>
    <x v="123"/>
    <x v="119"/>
    <x v="0"/>
    <x v="0"/>
    <n v="1992"/>
    <x v="4"/>
    <x v="2"/>
    <x v="1"/>
    <x v="144"/>
  </r>
  <r>
    <x v="146"/>
    <x v="42"/>
    <x v="141"/>
    <d v="2017-06-28T00:00:00"/>
    <d v="1899-12-30T11:57:00"/>
    <x v="138"/>
    <x v="34"/>
    <x v="119"/>
    <x v="0"/>
    <x v="0"/>
    <n v="1986"/>
    <x v="3"/>
    <x v="2"/>
    <x v="2"/>
    <x v="145"/>
  </r>
  <r>
    <x v="147"/>
    <x v="78"/>
    <x v="142"/>
    <d v="2017-06-20T00:00:00"/>
    <d v="1899-12-30T17:10:00"/>
    <x v="139"/>
    <x v="124"/>
    <x v="121"/>
    <x v="0"/>
    <x v="1"/>
    <n v="1977"/>
    <x v="34"/>
    <x v="1"/>
    <x v="4"/>
    <x v="146"/>
  </r>
  <r>
    <x v="148"/>
    <x v="82"/>
    <x v="143"/>
    <d v="2017-05-26T00:00:00"/>
    <d v="1899-12-30T17:15:00"/>
    <x v="110"/>
    <x v="54"/>
    <x v="10"/>
    <x v="0"/>
    <x v="0"/>
    <n v="1967"/>
    <x v="44"/>
    <x v="4"/>
    <x v="5"/>
    <x v="147"/>
  </r>
  <r>
    <x v="149"/>
    <x v="35"/>
    <x v="144"/>
    <d v="2017-06-08T00:00:00"/>
    <d v="1899-12-30T06:22:00"/>
    <x v="140"/>
    <x v="97"/>
    <x v="122"/>
    <x v="0"/>
    <x v="0"/>
    <n v="1990"/>
    <x v="25"/>
    <x v="2"/>
    <x v="1"/>
    <x v="148"/>
  </r>
  <r>
    <x v="150"/>
    <x v="97"/>
    <x v="145"/>
    <d v="2017-01-04T00:00:00"/>
    <d v="1899-12-30T23:05:00"/>
    <x v="141"/>
    <x v="107"/>
    <x v="9"/>
    <x v="0"/>
    <x v="0"/>
    <n v="1991"/>
    <x v="35"/>
    <x v="2"/>
    <x v="2"/>
    <x v="149"/>
  </r>
  <r>
    <x v="151"/>
    <x v="98"/>
    <x v="146"/>
    <d v="2017-03-28T00:00:00"/>
    <d v="1899-12-30T09:07:00"/>
    <x v="80"/>
    <x v="79"/>
    <x v="123"/>
    <x v="0"/>
    <x v="0"/>
    <n v="1986"/>
    <x v="3"/>
    <x v="2"/>
    <x v="4"/>
    <x v="150"/>
  </r>
  <r>
    <x v="152"/>
    <x v="34"/>
    <x v="147"/>
    <d v="2017-06-10T00:00:00"/>
    <d v="1899-12-30T17:33:00"/>
    <x v="142"/>
    <x v="93"/>
    <x v="124"/>
    <x v="0"/>
    <x v="0"/>
    <n v="1976"/>
    <x v="24"/>
    <x v="1"/>
    <x v="6"/>
    <x v="151"/>
  </r>
  <r>
    <x v="153"/>
    <x v="42"/>
    <x v="148"/>
    <d v="2017-06-28T00:00:00"/>
    <d v="1899-12-30T18:09:00"/>
    <x v="143"/>
    <x v="100"/>
    <x v="125"/>
    <x v="0"/>
    <x v="0"/>
    <n v="1964"/>
    <x v="45"/>
    <x v="4"/>
    <x v="2"/>
    <x v="152"/>
  </r>
  <r>
    <x v="154"/>
    <x v="99"/>
    <x v="149"/>
    <d v="2017-01-12T00:00:00"/>
    <d v="1899-12-30T17:39:00"/>
    <x v="144"/>
    <x v="125"/>
    <x v="126"/>
    <x v="0"/>
    <x v="0"/>
    <n v="1981"/>
    <x v="1"/>
    <x v="1"/>
    <x v="1"/>
    <x v="153"/>
  </r>
  <r>
    <x v="155"/>
    <x v="100"/>
    <x v="150"/>
    <d v="2017-03-17T00:00:00"/>
    <d v="1899-12-30T11:09:00"/>
    <x v="145"/>
    <x v="126"/>
    <x v="127"/>
    <x v="0"/>
    <x v="0"/>
    <n v="1987"/>
    <x v="2"/>
    <x v="2"/>
    <x v="5"/>
    <x v="154"/>
  </r>
  <r>
    <x v="156"/>
    <x v="43"/>
    <x v="108"/>
    <d v="2017-06-05T00:00:00"/>
    <d v="1899-12-30T08:39:00"/>
    <x v="146"/>
    <x v="127"/>
    <x v="123"/>
    <x v="0"/>
    <x v="0"/>
    <n v="1969"/>
    <x v="46"/>
    <x v="4"/>
    <x v="3"/>
    <x v="155"/>
  </r>
  <r>
    <x v="157"/>
    <x v="90"/>
    <x v="151"/>
    <d v="2017-05-04T00:00:00"/>
    <d v="1899-12-30T08:09:00"/>
    <x v="147"/>
    <x v="128"/>
    <x v="128"/>
    <x v="0"/>
    <x v="0"/>
    <n v="1973"/>
    <x v="28"/>
    <x v="1"/>
    <x v="1"/>
    <x v="156"/>
  </r>
  <r>
    <x v="158"/>
    <x v="70"/>
    <x v="152"/>
    <d v="2017-04-18T00:00:00"/>
    <d v="1899-12-30T19:42:00"/>
    <x v="148"/>
    <x v="33"/>
    <x v="129"/>
    <x v="0"/>
    <x v="1"/>
    <n v="1980"/>
    <x v="29"/>
    <x v="1"/>
    <x v="4"/>
    <x v="157"/>
  </r>
  <r>
    <x v="159"/>
    <x v="101"/>
    <x v="153"/>
    <d v="2017-04-03T00:00:00"/>
    <d v="1899-12-30T08:37:00"/>
    <x v="149"/>
    <x v="129"/>
    <x v="99"/>
    <x v="0"/>
    <x v="0"/>
    <n v="1979"/>
    <x v="13"/>
    <x v="1"/>
    <x v="3"/>
    <x v="158"/>
  </r>
  <r>
    <x v="160"/>
    <x v="66"/>
    <x v="118"/>
    <d v="2017-06-14T00:00:00"/>
    <d v="1899-12-30T21:07:00"/>
    <x v="150"/>
    <x v="130"/>
    <x v="99"/>
    <x v="0"/>
    <x v="1"/>
    <n v="1983"/>
    <x v="10"/>
    <x v="2"/>
    <x v="2"/>
    <x v="159"/>
  </r>
  <r>
    <x v="161"/>
    <x v="70"/>
    <x v="154"/>
    <d v="2017-04-18T00:00:00"/>
    <d v="1899-12-30T18:29:00"/>
    <x v="151"/>
    <x v="131"/>
    <x v="47"/>
    <x v="0"/>
    <x v="0"/>
    <n v="1960"/>
    <x v="18"/>
    <x v="3"/>
    <x v="4"/>
    <x v="160"/>
  </r>
  <r>
    <x v="162"/>
    <x v="15"/>
    <x v="155"/>
    <d v="2017-06-23T00:00:00"/>
    <d v="1899-12-30T10:03:00"/>
    <x v="152"/>
    <x v="132"/>
    <x v="130"/>
    <x v="0"/>
    <x v="0"/>
    <n v="1980"/>
    <x v="29"/>
    <x v="1"/>
    <x v="5"/>
    <x v="161"/>
  </r>
  <r>
    <x v="163"/>
    <x v="68"/>
    <x v="156"/>
    <d v="2017-06-13T00:00:00"/>
    <d v="1899-12-30T20:08:00"/>
    <x v="153"/>
    <x v="82"/>
    <x v="34"/>
    <x v="0"/>
    <x v="0"/>
    <n v="1963"/>
    <x v="32"/>
    <x v="4"/>
    <x v="4"/>
    <x v="162"/>
  </r>
  <r>
    <x v="164"/>
    <x v="54"/>
    <x v="157"/>
    <d v="2017-06-29T00:00:00"/>
    <d v="1899-12-30T16:47:00"/>
    <x v="154"/>
    <x v="133"/>
    <x v="87"/>
    <x v="0"/>
    <x v="0"/>
    <n v="1977"/>
    <x v="34"/>
    <x v="1"/>
    <x v="1"/>
    <x v="163"/>
  </r>
  <r>
    <x v="165"/>
    <x v="74"/>
    <x v="158"/>
    <d v="2017-03-10T00:00:00"/>
    <d v="1899-12-30T23:29:00"/>
    <x v="155"/>
    <x v="8"/>
    <x v="131"/>
    <x v="0"/>
    <x v="0"/>
    <n v="1977"/>
    <x v="34"/>
    <x v="1"/>
    <x v="5"/>
    <x v="164"/>
  </r>
  <r>
    <x v="166"/>
    <x v="102"/>
    <x v="159"/>
    <d v="2017-02-11T00:00:00"/>
    <d v="1899-12-30T15:51:00"/>
    <x v="156"/>
    <x v="134"/>
    <x v="31"/>
    <x v="0"/>
    <x v="0"/>
    <n v="1973"/>
    <x v="28"/>
    <x v="1"/>
    <x v="6"/>
    <x v="165"/>
  </r>
  <r>
    <x v="167"/>
    <x v="103"/>
    <x v="160"/>
    <d v="2017-06-04T00:00:00"/>
    <d v="1899-12-30T14:49:00"/>
    <x v="157"/>
    <x v="7"/>
    <x v="132"/>
    <x v="0"/>
    <x v="1"/>
    <n v="1967"/>
    <x v="44"/>
    <x v="4"/>
    <x v="0"/>
    <x v="166"/>
  </r>
  <r>
    <x v="168"/>
    <x v="17"/>
    <x v="161"/>
    <d v="2017-01-01T00:00:00"/>
    <d v="1899-12-30T19:31:00"/>
    <x v="158"/>
    <x v="29"/>
    <x v="133"/>
    <x v="1"/>
    <x v="0"/>
    <n v="1981"/>
    <x v="1"/>
    <x v="1"/>
    <x v="0"/>
    <x v="167"/>
  </r>
  <r>
    <x v="169"/>
    <x v="22"/>
    <x v="62"/>
    <d v="2017-04-21T00:00:00"/>
    <d v="1899-12-30T15:08:00"/>
    <x v="159"/>
    <x v="83"/>
    <x v="134"/>
    <x v="0"/>
    <x v="0"/>
    <n v="1971"/>
    <x v="8"/>
    <x v="4"/>
    <x v="5"/>
    <x v="168"/>
  </r>
  <r>
    <x v="170"/>
    <x v="4"/>
    <x v="27"/>
    <d v="2017-06-21T00:00:00"/>
    <d v="1899-12-30T12:08:00"/>
    <x v="160"/>
    <x v="135"/>
    <x v="71"/>
    <x v="0"/>
    <x v="1"/>
    <n v="1978"/>
    <x v="15"/>
    <x v="1"/>
    <x v="2"/>
    <x v="169"/>
  </r>
  <r>
    <x v="171"/>
    <x v="55"/>
    <x v="162"/>
    <d v="2017-06-17T00:00:00"/>
    <d v="1899-12-30T18:54:00"/>
    <x v="161"/>
    <x v="1"/>
    <x v="135"/>
    <x v="0"/>
    <x v="1"/>
    <n v="1979"/>
    <x v="13"/>
    <x v="1"/>
    <x v="6"/>
    <x v="170"/>
  </r>
  <r>
    <x v="172"/>
    <x v="61"/>
    <x v="163"/>
    <d v="2017-04-24T00:00:00"/>
    <d v="1899-12-30T23:46:00"/>
    <x v="162"/>
    <x v="132"/>
    <x v="136"/>
    <x v="0"/>
    <x v="0"/>
    <n v="1986"/>
    <x v="3"/>
    <x v="2"/>
    <x v="3"/>
    <x v="171"/>
  </r>
  <r>
    <x v="173"/>
    <x v="104"/>
    <x v="46"/>
    <d v="2017-01-30T00:00:00"/>
    <d v="1899-12-30T20:43:00"/>
    <x v="163"/>
    <x v="114"/>
    <x v="137"/>
    <x v="0"/>
    <x v="0"/>
    <n v="1986"/>
    <x v="3"/>
    <x v="2"/>
    <x v="3"/>
    <x v="172"/>
  </r>
  <r>
    <x v="174"/>
    <x v="105"/>
    <x v="164"/>
    <d v="2017-06-09T00:00:00"/>
    <d v="1899-12-30T12:10:00"/>
    <x v="164"/>
    <x v="83"/>
    <x v="138"/>
    <x v="1"/>
    <x v="0"/>
    <n v="1985"/>
    <x v="23"/>
    <x v="2"/>
    <x v="5"/>
    <x v="173"/>
  </r>
  <r>
    <x v="175"/>
    <x v="35"/>
    <x v="165"/>
    <d v="2017-06-08T00:00:00"/>
    <d v="1899-12-30T17:05:00"/>
    <x v="53"/>
    <x v="57"/>
    <x v="98"/>
    <x v="0"/>
    <x v="0"/>
    <n v="1971"/>
    <x v="8"/>
    <x v="4"/>
    <x v="1"/>
    <x v="174"/>
  </r>
  <r>
    <x v="176"/>
    <x v="8"/>
    <x v="166"/>
    <d v="2017-04-02T00:00:00"/>
    <d v="1899-12-30T17:01:00"/>
    <x v="165"/>
    <x v="136"/>
    <x v="139"/>
    <x v="0"/>
    <x v="0"/>
    <n v="1990"/>
    <x v="25"/>
    <x v="2"/>
    <x v="0"/>
    <x v="175"/>
  </r>
  <r>
    <x v="177"/>
    <x v="38"/>
    <x v="167"/>
    <d v="2017-06-24T00:00:00"/>
    <d v="1899-12-30T11:09:00"/>
    <x v="166"/>
    <x v="74"/>
    <x v="115"/>
    <x v="0"/>
    <x v="0"/>
    <n v="1973"/>
    <x v="28"/>
    <x v="1"/>
    <x v="6"/>
    <x v="176"/>
  </r>
  <r>
    <x v="178"/>
    <x v="88"/>
    <x v="168"/>
    <d v="2017-04-09T00:00:00"/>
    <d v="1899-12-30T16:45:00"/>
    <x v="167"/>
    <x v="137"/>
    <x v="53"/>
    <x v="0"/>
    <x v="0"/>
    <n v="1992"/>
    <x v="4"/>
    <x v="2"/>
    <x v="0"/>
    <x v="177"/>
  </r>
  <r>
    <x v="179"/>
    <x v="106"/>
    <x v="169"/>
    <d v="2017-04-07T00:00:00"/>
    <d v="1899-12-30T19:53:00"/>
    <x v="168"/>
    <x v="25"/>
    <x v="26"/>
    <x v="0"/>
    <x v="0"/>
    <n v="1985"/>
    <x v="23"/>
    <x v="2"/>
    <x v="5"/>
    <x v="27"/>
  </r>
  <r>
    <x v="180"/>
    <x v="90"/>
    <x v="170"/>
    <d v="2017-05-04T00:00:00"/>
    <d v="1899-12-30T17:35:00"/>
    <x v="28"/>
    <x v="102"/>
    <x v="140"/>
    <x v="0"/>
    <x v="0"/>
    <n v="1953"/>
    <x v="47"/>
    <x v="3"/>
    <x v="1"/>
    <x v="178"/>
  </r>
  <r>
    <x v="181"/>
    <x v="2"/>
    <x v="171"/>
    <d v="2017-03-29T00:00:00"/>
    <d v="1899-12-30T08:08:00"/>
    <x v="169"/>
    <x v="138"/>
    <x v="8"/>
    <x v="0"/>
    <x v="0"/>
    <n v="1971"/>
    <x v="8"/>
    <x v="4"/>
    <x v="2"/>
    <x v="179"/>
  </r>
  <r>
    <x v="182"/>
    <x v="60"/>
    <x v="172"/>
    <d v="2017-06-15T00:00:00"/>
    <d v="1899-12-30T07:17:00"/>
    <x v="170"/>
    <x v="139"/>
    <x v="141"/>
    <x v="0"/>
    <x v="0"/>
    <n v="1954"/>
    <x v="26"/>
    <x v="3"/>
    <x v="1"/>
    <x v="180"/>
  </r>
  <r>
    <x v="183"/>
    <x v="38"/>
    <x v="173"/>
    <d v="2017-06-24T00:00:00"/>
    <d v="1899-12-30T22:41:00"/>
    <x v="171"/>
    <x v="106"/>
    <x v="45"/>
    <x v="1"/>
    <x v="0"/>
    <n v="1981"/>
    <x v="1"/>
    <x v="1"/>
    <x v="6"/>
    <x v="181"/>
  </r>
  <r>
    <x v="184"/>
    <x v="42"/>
    <x v="174"/>
    <d v="2017-06-28T00:00:00"/>
    <d v="1899-12-30T09:14:00"/>
    <x v="172"/>
    <x v="35"/>
    <x v="86"/>
    <x v="0"/>
    <x v="0"/>
    <n v="1958"/>
    <x v="48"/>
    <x v="3"/>
    <x v="2"/>
    <x v="182"/>
  </r>
  <r>
    <x v="185"/>
    <x v="107"/>
    <x v="175"/>
    <d v="2017-01-29T00:00:00"/>
    <d v="1899-12-30T12:59:00"/>
    <x v="173"/>
    <x v="140"/>
    <x v="142"/>
    <x v="0"/>
    <x v="1"/>
    <n v="1993"/>
    <x v="9"/>
    <x v="0"/>
    <x v="0"/>
    <x v="183"/>
  </r>
  <r>
    <x v="186"/>
    <x v="71"/>
    <x v="167"/>
    <d v="2017-05-14T00:00:00"/>
    <d v="1899-12-30T11:14:00"/>
    <x v="136"/>
    <x v="141"/>
    <x v="143"/>
    <x v="0"/>
    <x v="0"/>
    <n v="1974"/>
    <x v="21"/>
    <x v="1"/>
    <x v="0"/>
    <x v="184"/>
  </r>
  <r>
    <x v="187"/>
    <x v="10"/>
    <x v="176"/>
    <d v="2017-04-13T00:00:00"/>
    <d v="1899-12-30T19:15:00"/>
    <x v="174"/>
    <x v="68"/>
    <x v="144"/>
    <x v="0"/>
    <x v="0"/>
    <n v="1967"/>
    <x v="44"/>
    <x v="4"/>
    <x v="1"/>
    <x v="185"/>
  </r>
  <r>
    <x v="188"/>
    <x v="20"/>
    <x v="165"/>
    <d v="2017-04-08T00:00:00"/>
    <d v="1899-12-30T17:21:00"/>
    <x v="175"/>
    <x v="142"/>
    <x v="145"/>
    <x v="0"/>
    <x v="0"/>
    <n v="1955"/>
    <x v="7"/>
    <x v="3"/>
    <x v="6"/>
    <x v="186"/>
  </r>
  <r>
    <x v="189"/>
    <x v="64"/>
    <x v="177"/>
    <d v="2017-02-24T00:00:00"/>
    <d v="1899-12-30T18:03:00"/>
    <x v="176"/>
    <x v="3"/>
    <x v="146"/>
    <x v="0"/>
    <x v="0"/>
    <n v="1960"/>
    <x v="18"/>
    <x v="3"/>
    <x v="5"/>
    <x v="187"/>
  </r>
  <r>
    <x v="190"/>
    <x v="108"/>
    <x v="66"/>
    <d v="2017-05-05T00:00:00"/>
    <d v="1899-12-30T09:10:00"/>
    <x v="177"/>
    <x v="143"/>
    <x v="147"/>
    <x v="0"/>
    <x v="0"/>
    <n v="1987"/>
    <x v="2"/>
    <x v="2"/>
    <x v="5"/>
    <x v="188"/>
  </r>
  <r>
    <x v="191"/>
    <x v="20"/>
    <x v="146"/>
    <d v="2017-04-08T00:00:00"/>
    <d v="1899-12-30T09:21:00"/>
    <x v="178"/>
    <x v="144"/>
    <x v="58"/>
    <x v="1"/>
    <x v="0"/>
    <n v="1981"/>
    <x v="1"/>
    <x v="1"/>
    <x v="6"/>
    <x v="189"/>
  </r>
  <r>
    <x v="192"/>
    <x v="69"/>
    <x v="26"/>
    <d v="2017-03-21T00:00:00"/>
    <d v="1899-12-30T18:46:00"/>
    <x v="179"/>
    <x v="145"/>
    <x v="99"/>
    <x v="0"/>
    <x v="0"/>
    <n v="1990"/>
    <x v="25"/>
    <x v="2"/>
    <x v="4"/>
    <x v="190"/>
  </r>
  <r>
    <x v="193"/>
    <x v="66"/>
    <x v="178"/>
    <d v="2017-06-14T00:00:00"/>
    <d v="1899-12-30T19:22:00"/>
    <x v="180"/>
    <x v="146"/>
    <x v="148"/>
    <x v="0"/>
    <x v="0"/>
    <n v="1986"/>
    <x v="3"/>
    <x v="2"/>
    <x v="2"/>
    <x v="191"/>
  </r>
  <r>
    <x v="194"/>
    <x v="78"/>
    <x v="179"/>
    <d v="2017-06-20T00:00:00"/>
    <d v="1899-12-30T14:20:00"/>
    <x v="181"/>
    <x v="147"/>
    <x v="99"/>
    <x v="0"/>
    <x v="1"/>
    <n v="1976"/>
    <x v="24"/>
    <x v="1"/>
    <x v="4"/>
    <x v="192"/>
  </r>
  <r>
    <x v="195"/>
    <x v="41"/>
    <x v="180"/>
    <d v="2017-05-19T00:00:00"/>
    <d v="1899-12-30T16:07:00"/>
    <x v="182"/>
    <x v="133"/>
    <x v="149"/>
    <x v="0"/>
    <x v="1"/>
    <n v="1987"/>
    <x v="2"/>
    <x v="2"/>
    <x v="5"/>
    <x v="193"/>
  </r>
  <r>
    <x v="196"/>
    <x v="80"/>
    <x v="174"/>
    <d v="2017-04-19T00:00:00"/>
    <d v="1899-12-30T08:56:00"/>
    <x v="45"/>
    <x v="148"/>
    <x v="150"/>
    <x v="0"/>
    <x v="1"/>
    <n v="1985"/>
    <x v="23"/>
    <x v="2"/>
    <x v="2"/>
    <x v="194"/>
  </r>
  <r>
    <x v="197"/>
    <x v="101"/>
    <x v="181"/>
    <d v="2017-04-03T00:00:00"/>
    <d v="1899-12-30T09:55:00"/>
    <x v="183"/>
    <x v="149"/>
    <x v="151"/>
    <x v="0"/>
    <x v="0"/>
    <n v="1981"/>
    <x v="1"/>
    <x v="1"/>
    <x v="3"/>
    <x v="195"/>
  </r>
  <r>
    <x v="198"/>
    <x v="56"/>
    <x v="182"/>
    <d v="2017-01-05T00:00:00"/>
    <d v="1899-12-30T12:01:00"/>
    <x v="184"/>
    <x v="113"/>
    <x v="152"/>
    <x v="0"/>
    <x v="0"/>
    <n v="1977"/>
    <x v="34"/>
    <x v="1"/>
    <x v="1"/>
    <x v="196"/>
  </r>
  <r>
    <x v="199"/>
    <x v="99"/>
    <x v="183"/>
    <d v="2017-01-12T00:00:00"/>
    <d v="1899-12-30T15:38:00"/>
    <x v="185"/>
    <x v="150"/>
    <x v="153"/>
    <x v="0"/>
    <x v="0"/>
    <n v="1974"/>
    <x v="21"/>
    <x v="1"/>
    <x v="1"/>
    <x v="197"/>
  </r>
  <r>
    <x v="200"/>
    <x v="29"/>
    <x v="184"/>
    <d v="2017-02-25T00:00:00"/>
    <d v="1899-12-30T09:34:00"/>
    <x v="186"/>
    <x v="151"/>
    <x v="154"/>
    <x v="0"/>
    <x v="0"/>
    <n v="1988"/>
    <x v="14"/>
    <x v="2"/>
    <x v="6"/>
    <x v="198"/>
  </r>
  <r>
    <x v="201"/>
    <x v="4"/>
    <x v="185"/>
    <d v="2017-06-22T00:00:00"/>
    <d v="1899-12-30T00:19:00"/>
    <x v="187"/>
    <x v="40"/>
    <x v="155"/>
    <x v="0"/>
    <x v="0"/>
    <n v="1960"/>
    <x v="18"/>
    <x v="3"/>
    <x v="2"/>
    <x v="199"/>
  </r>
  <r>
    <x v="202"/>
    <x v="78"/>
    <x v="186"/>
    <d v="2017-06-20T00:00:00"/>
    <d v="1899-12-30T17:01:00"/>
    <x v="188"/>
    <x v="152"/>
    <x v="36"/>
    <x v="0"/>
    <x v="1"/>
    <n v="1986"/>
    <x v="3"/>
    <x v="2"/>
    <x v="4"/>
    <x v="200"/>
  </r>
  <r>
    <x v="203"/>
    <x v="71"/>
    <x v="187"/>
    <d v="2017-05-14T00:00:00"/>
    <d v="1899-12-30T19:21:00"/>
    <x v="189"/>
    <x v="153"/>
    <x v="56"/>
    <x v="1"/>
    <x v="0"/>
    <n v="1981"/>
    <x v="1"/>
    <x v="1"/>
    <x v="0"/>
    <x v="201"/>
  </r>
  <r>
    <x v="204"/>
    <x v="30"/>
    <x v="188"/>
    <d v="2017-06-22T00:00:00"/>
    <d v="1899-12-30T23:31:00"/>
    <x v="190"/>
    <x v="154"/>
    <x v="156"/>
    <x v="0"/>
    <x v="0"/>
    <n v="1988"/>
    <x v="14"/>
    <x v="2"/>
    <x v="1"/>
    <x v="202"/>
  </r>
  <r>
    <x v="205"/>
    <x v="20"/>
    <x v="189"/>
    <d v="2017-04-08T00:00:00"/>
    <d v="1899-12-30T02:20:00"/>
    <x v="191"/>
    <x v="70"/>
    <x v="134"/>
    <x v="0"/>
    <x v="0"/>
    <n v="1983"/>
    <x v="10"/>
    <x v="2"/>
    <x v="6"/>
    <x v="203"/>
  </r>
  <r>
    <x v="206"/>
    <x v="109"/>
    <x v="190"/>
    <d v="2017-03-05T00:00:00"/>
    <d v="1899-12-30T16:12:00"/>
    <x v="192"/>
    <x v="79"/>
    <x v="105"/>
    <x v="0"/>
    <x v="0"/>
    <n v="1971"/>
    <x v="8"/>
    <x v="4"/>
    <x v="0"/>
    <x v="204"/>
  </r>
  <r>
    <x v="207"/>
    <x v="10"/>
    <x v="191"/>
    <d v="2017-04-13T00:00:00"/>
    <d v="1899-12-30T13:52:00"/>
    <x v="193"/>
    <x v="155"/>
    <x v="138"/>
    <x v="1"/>
    <x v="0"/>
    <n v="1981"/>
    <x v="1"/>
    <x v="1"/>
    <x v="1"/>
    <x v="205"/>
  </r>
  <r>
    <x v="208"/>
    <x v="53"/>
    <x v="185"/>
    <d v="2017-04-26T00:00:00"/>
    <d v="1899-12-30T00:03:00"/>
    <x v="194"/>
    <x v="156"/>
    <x v="137"/>
    <x v="0"/>
    <x v="1"/>
    <n v="1996"/>
    <x v="37"/>
    <x v="0"/>
    <x v="4"/>
    <x v="206"/>
  </r>
  <r>
    <x v="209"/>
    <x v="110"/>
    <x v="192"/>
    <d v="2017-03-27T00:00:00"/>
    <d v="1899-12-30T18:30:00"/>
    <x v="195"/>
    <x v="157"/>
    <x v="157"/>
    <x v="0"/>
    <x v="0"/>
    <n v="1988"/>
    <x v="14"/>
    <x v="2"/>
    <x v="3"/>
    <x v="207"/>
  </r>
  <r>
    <x v="210"/>
    <x v="111"/>
    <x v="193"/>
    <d v="2017-06-01T00:00:00"/>
    <d v="1899-12-30T15:18:00"/>
    <x v="196"/>
    <x v="70"/>
    <x v="54"/>
    <x v="1"/>
    <x v="0"/>
    <n v="1981"/>
    <x v="1"/>
    <x v="1"/>
    <x v="1"/>
    <x v="208"/>
  </r>
  <r>
    <x v="211"/>
    <x v="1"/>
    <x v="148"/>
    <d v="2017-05-11T00:00:00"/>
    <d v="1899-12-30T18:33:00"/>
    <x v="197"/>
    <x v="158"/>
    <x v="158"/>
    <x v="0"/>
    <x v="0"/>
    <n v="1980"/>
    <x v="29"/>
    <x v="1"/>
    <x v="1"/>
    <x v="209"/>
  </r>
  <r>
    <x v="212"/>
    <x v="112"/>
    <x v="16"/>
    <d v="2017-01-13T00:00:00"/>
    <d v="1899-12-30T20:28:00"/>
    <x v="198"/>
    <x v="159"/>
    <x v="159"/>
    <x v="0"/>
    <x v="0"/>
    <n v="1994"/>
    <x v="27"/>
    <x v="0"/>
    <x v="5"/>
    <x v="210"/>
  </r>
  <r>
    <x v="213"/>
    <x v="24"/>
    <x v="194"/>
    <d v="2017-03-25T00:00:00"/>
    <d v="1899-12-30T13:41:00"/>
    <x v="199"/>
    <x v="29"/>
    <x v="160"/>
    <x v="0"/>
    <x v="0"/>
    <n v="1991"/>
    <x v="35"/>
    <x v="2"/>
    <x v="6"/>
    <x v="211"/>
  </r>
  <r>
    <x v="214"/>
    <x v="59"/>
    <x v="195"/>
    <d v="2017-01-20T00:00:00"/>
    <d v="1899-12-30T09:27:00"/>
    <x v="25"/>
    <x v="160"/>
    <x v="38"/>
    <x v="0"/>
    <x v="0"/>
    <n v="1980"/>
    <x v="29"/>
    <x v="1"/>
    <x v="5"/>
    <x v="212"/>
  </r>
  <r>
    <x v="215"/>
    <x v="61"/>
    <x v="196"/>
    <d v="2017-04-24T00:00:00"/>
    <d v="1899-12-30T20:39:00"/>
    <x v="85"/>
    <x v="161"/>
    <x v="70"/>
    <x v="0"/>
    <x v="0"/>
    <n v="1978"/>
    <x v="15"/>
    <x v="1"/>
    <x v="3"/>
    <x v="213"/>
  </r>
  <r>
    <x v="216"/>
    <x v="113"/>
    <x v="197"/>
    <d v="2017-02-19T00:00:00"/>
    <d v="1899-12-30T11:03:00"/>
    <x v="200"/>
    <x v="8"/>
    <x v="85"/>
    <x v="1"/>
    <x v="0"/>
    <n v="1981"/>
    <x v="1"/>
    <x v="1"/>
    <x v="0"/>
    <x v="214"/>
  </r>
  <r>
    <x v="217"/>
    <x v="72"/>
    <x v="198"/>
    <d v="2017-04-12T00:00:00"/>
    <d v="1899-12-30T18:42:00"/>
    <x v="113"/>
    <x v="91"/>
    <x v="161"/>
    <x v="0"/>
    <x v="0"/>
    <n v="1972"/>
    <x v="11"/>
    <x v="4"/>
    <x v="2"/>
    <x v="215"/>
  </r>
  <r>
    <x v="218"/>
    <x v="67"/>
    <x v="80"/>
    <d v="2017-04-05T00:00:00"/>
    <d v="1899-12-30T18:17:00"/>
    <x v="36"/>
    <x v="106"/>
    <x v="162"/>
    <x v="0"/>
    <x v="0"/>
    <n v="1985"/>
    <x v="23"/>
    <x v="2"/>
    <x v="2"/>
    <x v="216"/>
  </r>
  <r>
    <x v="219"/>
    <x v="103"/>
    <x v="199"/>
    <d v="2017-06-04T00:00:00"/>
    <d v="1899-12-30T19:28:00"/>
    <x v="201"/>
    <x v="108"/>
    <x v="163"/>
    <x v="0"/>
    <x v="0"/>
    <n v="1955"/>
    <x v="7"/>
    <x v="3"/>
    <x v="0"/>
    <x v="217"/>
  </r>
  <r>
    <x v="220"/>
    <x v="4"/>
    <x v="200"/>
    <d v="2017-06-21T00:00:00"/>
    <d v="1899-12-30T07:57:00"/>
    <x v="202"/>
    <x v="162"/>
    <x v="73"/>
    <x v="0"/>
    <x v="1"/>
    <n v="1960"/>
    <x v="18"/>
    <x v="3"/>
    <x v="2"/>
    <x v="218"/>
  </r>
  <r>
    <x v="221"/>
    <x v="78"/>
    <x v="201"/>
    <d v="2017-06-20T00:00:00"/>
    <d v="1899-12-30T22:07:00"/>
    <x v="203"/>
    <x v="163"/>
    <x v="164"/>
    <x v="0"/>
    <x v="0"/>
    <n v="1985"/>
    <x v="23"/>
    <x v="2"/>
    <x v="4"/>
    <x v="219"/>
  </r>
  <r>
    <x v="222"/>
    <x v="61"/>
    <x v="202"/>
    <d v="2017-04-24T00:00:00"/>
    <d v="1899-12-30T17:51:00"/>
    <x v="143"/>
    <x v="164"/>
    <x v="165"/>
    <x v="0"/>
    <x v="0"/>
    <n v="1972"/>
    <x v="11"/>
    <x v="4"/>
    <x v="3"/>
    <x v="220"/>
  </r>
  <r>
    <x v="223"/>
    <x v="55"/>
    <x v="203"/>
    <d v="2017-06-17T00:00:00"/>
    <d v="1899-12-30T21:32:00"/>
    <x v="204"/>
    <x v="165"/>
    <x v="166"/>
    <x v="0"/>
    <x v="0"/>
    <n v="1983"/>
    <x v="10"/>
    <x v="2"/>
    <x v="6"/>
    <x v="221"/>
  </r>
  <r>
    <x v="224"/>
    <x v="94"/>
    <x v="204"/>
    <d v="2017-06-25T00:00:00"/>
    <d v="1899-12-30T10:40:00"/>
    <x v="34"/>
    <x v="166"/>
    <x v="156"/>
    <x v="1"/>
    <x v="0"/>
    <n v="1981"/>
    <x v="1"/>
    <x v="1"/>
    <x v="0"/>
    <x v="222"/>
  </r>
  <r>
    <x v="225"/>
    <x v="41"/>
    <x v="205"/>
    <d v="2017-05-19T00:00:00"/>
    <d v="1899-12-30T18:15:00"/>
    <x v="205"/>
    <x v="8"/>
    <x v="167"/>
    <x v="1"/>
    <x v="0"/>
    <n v="1981"/>
    <x v="1"/>
    <x v="1"/>
    <x v="5"/>
    <x v="223"/>
  </r>
  <r>
    <x v="226"/>
    <x v="54"/>
    <x v="127"/>
    <d v="2017-06-29T00:00:00"/>
    <d v="1899-12-30T16:55:00"/>
    <x v="206"/>
    <x v="30"/>
    <x v="55"/>
    <x v="1"/>
    <x v="0"/>
    <n v="1981"/>
    <x v="1"/>
    <x v="1"/>
    <x v="1"/>
    <x v="224"/>
  </r>
  <r>
    <x v="227"/>
    <x v="107"/>
    <x v="206"/>
    <d v="2017-01-29T00:00:00"/>
    <d v="1899-12-30T03:10:00"/>
    <x v="207"/>
    <x v="23"/>
    <x v="168"/>
    <x v="0"/>
    <x v="1"/>
    <n v="1979"/>
    <x v="13"/>
    <x v="1"/>
    <x v="0"/>
    <x v="225"/>
  </r>
  <r>
    <x v="228"/>
    <x v="63"/>
    <x v="207"/>
    <d v="2017-05-16T00:00:00"/>
    <d v="1899-12-30T08:35:00"/>
    <x v="208"/>
    <x v="167"/>
    <x v="105"/>
    <x v="0"/>
    <x v="0"/>
    <n v="1987"/>
    <x v="2"/>
    <x v="2"/>
    <x v="4"/>
    <x v="226"/>
  </r>
  <r>
    <x v="229"/>
    <x v="6"/>
    <x v="208"/>
    <d v="2017-03-06T00:00:00"/>
    <d v="1899-12-30T17:18:00"/>
    <x v="209"/>
    <x v="168"/>
    <x v="169"/>
    <x v="0"/>
    <x v="0"/>
    <n v="1983"/>
    <x v="10"/>
    <x v="2"/>
    <x v="3"/>
    <x v="227"/>
  </r>
  <r>
    <x v="230"/>
    <x v="22"/>
    <x v="209"/>
    <d v="2017-04-21T00:00:00"/>
    <d v="1899-12-30T09:23:00"/>
    <x v="42"/>
    <x v="169"/>
    <x v="170"/>
    <x v="0"/>
    <x v="1"/>
    <n v="1992"/>
    <x v="4"/>
    <x v="2"/>
    <x v="5"/>
    <x v="228"/>
  </r>
  <r>
    <x v="231"/>
    <x v="78"/>
    <x v="210"/>
    <d v="2017-06-20T00:00:00"/>
    <d v="1899-12-30T12:15:00"/>
    <x v="210"/>
    <x v="83"/>
    <x v="113"/>
    <x v="0"/>
    <x v="0"/>
    <n v="1973"/>
    <x v="28"/>
    <x v="1"/>
    <x v="4"/>
    <x v="229"/>
  </r>
  <r>
    <x v="232"/>
    <x v="65"/>
    <x v="211"/>
    <d v="2017-06-18T00:00:00"/>
    <d v="1899-12-30T09:12:00"/>
    <x v="211"/>
    <x v="109"/>
    <x v="156"/>
    <x v="0"/>
    <x v="0"/>
    <n v="1946"/>
    <x v="49"/>
    <x v="5"/>
    <x v="0"/>
    <x v="230"/>
  </r>
  <r>
    <x v="233"/>
    <x v="91"/>
    <x v="113"/>
    <d v="2017-04-23T00:00:00"/>
    <d v="1899-12-30T17:53:00"/>
    <x v="212"/>
    <x v="170"/>
    <x v="171"/>
    <x v="1"/>
    <x v="0"/>
    <n v="1981"/>
    <x v="1"/>
    <x v="1"/>
    <x v="0"/>
    <x v="231"/>
  </r>
  <r>
    <x v="234"/>
    <x v="1"/>
    <x v="212"/>
    <d v="2017-05-11T00:00:00"/>
    <d v="1899-12-30T18:08:00"/>
    <x v="213"/>
    <x v="171"/>
    <x v="17"/>
    <x v="0"/>
    <x v="1"/>
    <n v="1968"/>
    <x v="22"/>
    <x v="4"/>
    <x v="1"/>
    <x v="232"/>
  </r>
  <r>
    <x v="235"/>
    <x v="7"/>
    <x v="213"/>
    <d v="2017-03-07T00:00:00"/>
    <d v="1899-12-30T16:06:00"/>
    <x v="214"/>
    <x v="143"/>
    <x v="172"/>
    <x v="0"/>
    <x v="0"/>
    <n v="1970"/>
    <x v="50"/>
    <x v="4"/>
    <x v="4"/>
    <x v="233"/>
  </r>
  <r>
    <x v="236"/>
    <x v="34"/>
    <x v="214"/>
    <d v="2017-06-10T00:00:00"/>
    <d v="1899-12-30T15:41:00"/>
    <x v="215"/>
    <x v="124"/>
    <x v="163"/>
    <x v="1"/>
    <x v="0"/>
    <n v="1981"/>
    <x v="1"/>
    <x v="1"/>
    <x v="6"/>
    <x v="234"/>
  </r>
  <r>
    <x v="237"/>
    <x v="19"/>
    <x v="215"/>
    <d v="2017-03-09T00:00:00"/>
    <d v="1899-12-30T17:24:00"/>
    <x v="216"/>
    <x v="143"/>
    <x v="172"/>
    <x v="0"/>
    <x v="0"/>
    <n v="1969"/>
    <x v="46"/>
    <x v="4"/>
    <x v="1"/>
    <x v="233"/>
  </r>
  <r>
    <x v="238"/>
    <x v="29"/>
    <x v="216"/>
    <d v="2017-02-25T00:00:00"/>
    <d v="1899-12-30T12:30:00"/>
    <x v="217"/>
    <x v="172"/>
    <x v="173"/>
    <x v="1"/>
    <x v="0"/>
    <n v="1981"/>
    <x v="1"/>
    <x v="1"/>
    <x v="6"/>
    <x v="235"/>
  </r>
  <r>
    <x v="239"/>
    <x v="29"/>
    <x v="217"/>
    <d v="2017-02-25T00:00:00"/>
    <d v="1899-12-30T21:54:00"/>
    <x v="218"/>
    <x v="76"/>
    <x v="174"/>
    <x v="0"/>
    <x v="1"/>
    <n v="1975"/>
    <x v="17"/>
    <x v="1"/>
    <x v="6"/>
    <x v="236"/>
  </r>
  <r>
    <x v="240"/>
    <x v="82"/>
    <x v="218"/>
    <d v="2017-05-26T00:00:00"/>
    <d v="1899-12-30T16:12:00"/>
    <x v="219"/>
    <x v="54"/>
    <x v="156"/>
    <x v="0"/>
    <x v="0"/>
    <n v="1982"/>
    <x v="5"/>
    <x v="1"/>
    <x v="5"/>
    <x v="237"/>
  </r>
  <r>
    <x v="241"/>
    <x v="114"/>
    <x v="219"/>
    <d v="2017-05-22T00:00:00"/>
    <d v="1899-12-30T09:03:00"/>
    <x v="220"/>
    <x v="173"/>
    <x v="175"/>
    <x v="0"/>
    <x v="0"/>
    <n v="1977"/>
    <x v="34"/>
    <x v="1"/>
    <x v="3"/>
    <x v="238"/>
  </r>
  <r>
    <x v="242"/>
    <x v="71"/>
    <x v="220"/>
    <d v="2017-05-14T00:00:00"/>
    <d v="1899-12-30T11:38:00"/>
    <x v="221"/>
    <x v="47"/>
    <x v="176"/>
    <x v="1"/>
    <x v="0"/>
    <n v="1981"/>
    <x v="1"/>
    <x v="1"/>
    <x v="0"/>
    <x v="239"/>
  </r>
  <r>
    <x v="243"/>
    <x v="73"/>
    <x v="221"/>
    <d v="2017-05-17T00:00:00"/>
    <d v="1899-12-30T15:32:00"/>
    <x v="222"/>
    <x v="174"/>
    <x v="177"/>
    <x v="0"/>
    <x v="0"/>
    <n v="1992"/>
    <x v="4"/>
    <x v="2"/>
    <x v="2"/>
    <x v="240"/>
  </r>
  <r>
    <x v="244"/>
    <x v="16"/>
    <x v="184"/>
    <d v="2017-05-24T00:00:00"/>
    <d v="1899-12-30T09:37:00"/>
    <x v="223"/>
    <x v="175"/>
    <x v="89"/>
    <x v="0"/>
    <x v="0"/>
    <n v="1981"/>
    <x v="1"/>
    <x v="1"/>
    <x v="2"/>
    <x v="241"/>
  </r>
  <r>
    <x v="245"/>
    <x v="63"/>
    <x v="194"/>
    <d v="2017-05-16T00:00:00"/>
    <d v="1899-12-30T13:43:00"/>
    <x v="224"/>
    <x v="176"/>
    <x v="178"/>
    <x v="0"/>
    <x v="0"/>
    <n v="1965"/>
    <x v="16"/>
    <x v="4"/>
    <x v="4"/>
    <x v="242"/>
  </r>
  <r>
    <x v="246"/>
    <x v="96"/>
    <x v="14"/>
    <d v="2017-04-06T00:00:00"/>
    <d v="1899-12-30T19:35:00"/>
    <x v="225"/>
    <x v="65"/>
    <x v="9"/>
    <x v="0"/>
    <x v="1"/>
    <n v="1973"/>
    <x v="28"/>
    <x v="1"/>
    <x v="1"/>
    <x v="243"/>
  </r>
  <r>
    <x v="247"/>
    <x v="115"/>
    <x v="222"/>
    <d v="2017-06-12T00:00:00"/>
    <d v="1899-12-30T21:40:00"/>
    <x v="226"/>
    <x v="114"/>
    <x v="159"/>
    <x v="0"/>
    <x v="1"/>
    <n v="1958"/>
    <x v="48"/>
    <x v="3"/>
    <x v="3"/>
    <x v="244"/>
  </r>
  <r>
    <x v="248"/>
    <x v="66"/>
    <x v="215"/>
    <d v="2017-06-14T00:00:00"/>
    <d v="1899-12-30T17:56:00"/>
    <x v="227"/>
    <x v="109"/>
    <x v="179"/>
    <x v="0"/>
    <x v="1"/>
    <n v="1982"/>
    <x v="5"/>
    <x v="1"/>
    <x v="2"/>
    <x v="245"/>
  </r>
  <r>
    <x v="249"/>
    <x v="56"/>
    <x v="223"/>
    <d v="2017-01-05T00:00:00"/>
    <d v="1899-12-30T06:50:00"/>
    <x v="228"/>
    <x v="177"/>
    <x v="72"/>
    <x v="0"/>
    <x v="0"/>
    <n v="1978"/>
    <x v="15"/>
    <x v="1"/>
    <x v="1"/>
    <x v="246"/>
  </r>
  <r>
    <x v="250"/>
    <x v="80"/>
    <x v="97"/>
    <d v="2017-04-19T00:00:00"/>
    <d v="1899-12-30T18:35:00"/>
    <x v="229"/>
    <x v="171"/>
    <x v="175"/>
    <x v="0"/>
    <x v="0"/>
    <n v="1988"/>
    <x v="14"/>
    <x v="2"/>
    <x v="2"/>
    <x v="247"/>
  </r>
  <r>
    <x v="251"/>
    <x v="116"/>
    <x v="104"/>
    <d v="2017-02-21T00:00:00"/>
    <d v="1899-12-30T08:26:00"/>
    <x v="230"/>
    <x v="143"/>
    <x v="34"/>
    <x v="0"/>
    <x v="0"/>
    <n v="1969"/>
    <x v="46"/>
    <x v="4"/>
    <x v="4"/>
    <x v="248"/>
  </r>
  <r>
    <x v="252"/>
    <x v="28"/>
    <x v="224"/>
    <d v="2017-05-02T00:00:00"/>
    <d v="1899-12-30T20:50:00"/>
    <x v="231"/>
    <x v="178"/>
    <x v="180"/>
    <x v="0"/>
    <x v="0"/>
    <n v="1992"/>
    <x v="4"/>
    <x v="2"/>
    <x v="4"/>
    <x v="249"/>
  </r>
  <r>
    <x v="253"/>
    <x v="117"/>
    <x v="225"/>
    <d v="2017-01-22T00:00:00"/>
    <d v="1899-12-30T11:23:00"/>
    <x v="232"/>
    <x v="121"/>
    <x v="181"/>
    <x v="0"/>
    <x v="0"/>
    <n v="1978"/>
    <x v="15"/>
    <x v="1"/>
    <x v="0"/>
    <x v="250"/>
  </r>
  <r>
    <x v="254"/>
    <x v="118"/>
    <x v="226"/>
    <d v="2017-02-14T00:00:00"/>
    <d v="1899-12-30T07:55:00"/>
    <x v="233"/>
    <x v="179"/>
    <x v="85"/>
    <x v="0"/>
    <x v="0"/>
    <n v="1957"/>
    <x v="41"/>
    <x v="3"/>
    <x v="4"/>
    <x v="251"/>
  </r>
  <r>
    <x v="255"/>
    <x v="28"/>
    <x v="52"/>
    <d v="2017-05-02T00:00:00"/>
    <d v="1899-12-30T16:02:00"/>
    <x v="234"/>
    <x v="166"/>
    <x v="182"/>
    <x v="0"/>
    <x v="1"/>
    <n v="1987"/>
    <x v="2"/>
    <x v="2"/>
    <x v="4"/>
    <x v="252"/>
  </r>
  <r>
    <x v="256"/>
    <x v="70"/>
    <x v="227"/>
    <d v="2017-04-18T00:00:00"/>
    <d v="1899-12-30T07:57:00"/>
    <x v="235"/>
    <x v="175"/>
    <x v="183"/>
    <x v="0"/>
    <x v="0"/>
    <n v="1965"/>
    <x v="16"/>
    <x v="4"/>
    <x v="4"/>
    <x v="253"/>
  </r>
  <r>
    <x v="257"/>
    <x v="64"/>
    <x v="228"/>
    <d v="2017-02-24T00:00:00"/>
    <d v="1899-12-30T08:20:00"/>
    <x v="236"/>
    <x v="180"/>
    <x v="34"/>
    <x v="0"/>
    <x v="0"/>
    <n v="1972"/>
    <x v="11"/>
    <x v="4"/>
    <x v="5"/>
    <x v="254"/>
  </r>
  <r>
    <x v="258"/>
    <x v="90"/>
    <x v="54"/>
    <d v="2017-05-04T00:00:00"/>
    <d v="1899-12-30T18:57:00"/>
    <x v="237"/>
    <x v="181"/>
    <x v="134"/>
    <x v="0"/>
    <x v="1"/>
    <n v="1993"/>
    <x v="9"/>
    <x v="0"/>
    <x v="1"/>
    <x v="255"/>
  </r>
  <r>
    <x v="259"/>
    <x v="10"/>
    <x v="229"/>
    <d v="2017-04-13T00:00:00"/>
    <d v="1899-12-30T21:21:00"/>
    <x v="238"/>
    <x v="36"/>
    <x v="184"/>
    <x v="0"/>
    <x v="0"/>
    <n v="1980"/>
    <x v="29"/>
    <x v="1"/>
    <x v="1"/>
    <x v="256"/>
  </r>
  <r>
    <x v="260"/>
    <x v="44"/>
    <x v="99"/>
    <d v="2017-01-26T00:00:00"/>
    <d v="1899-12-30T07:42:00"/>
    <x v="239"/>
    <x v="16"/>
    <x v="185"/>
    <x v="0"/>
    <x v="0"/>
    <n v="1971"/>
    <x v="8"/>
    <x v="4"/>
    <x v="1"/>
    <x v="257"/>
  </r>
  <r>
    <x v="261"/>
    <x v="88"/>
    <x v="2"/>
    <d v="2017-04-09T00:00:00"/>
    <d v="1899-12-30T13:49:00"/>
    <x v="240"/>
    <x v="83"/>
    <x v="186"/>
    <x v="0"/>
    <x v="0"/>
    <n v="1984"/>
    <x v="6"/>
    <x v="2"/>
    <x v="0"/>
    <x v="258"/>
  </r>
  <r>
    <x v="262"/>
    <x v="29"/>
    <x v="230"/>
    <d v="2017-02-25T00:00:00"/>
    <d v="1899-12-30T13:03:00"/>
    <x v="241"/>
    <x v="182"/>
    <x v="134"/>
    <x v="0"/>
    <x v="1"/>
    <n v="1987"/>
    <x v="2"/>
    <x v="2"/>
    <x v="6"/>
    <x v="259"/>
  </r>
  <r>
    <x v="263"/>
    <x v="43"/>
    <x v="151"/>
    <d v="2017-06-05T00:00:00"/>
    <d v="1899-12-30T09:21:00"/>
    <x v="242"/>
    <x v="183"/>
    <x v="187"/>
    <x v="1"/>
    <x v="0"/>
    <n v="1981"/>
    <x v="1"/>
    <x v="1"/>
    <x v="3"/>
    <x v="260"/>
  </r>
  <r>
    <x v="264"/>
    <x v="1"/>
    <x v="231"/>
    <d v="2017-05-11T00:00:00"/>
    <d v="1899-12-30T07:33:00"/>
    <x v="243"/>
    <x v="184"/>
    <x v="188"/>
    <x v="0"/>
    <x v="1"/>
    <n v="1979"/>
    <x v="13"/>
    <x v="1"/>
    <x v="1"/>
    <x v="261"/>
  </r>
  <r>
    <x v="265"/>
    <x v="73"/>
    <x v="232"/>
    <d v="2017-05-17T00:00:00"/>
    <d v="1899-12-30T18:06:00"/>
    <x v="244"/>
    <x v="185"/>
    <x v="189"/>
    <x v="1"/>
    <x v="0"/>
    <n v="1981"/>
    <x v="1"/>
    <x v="1"/>
    <x v="2"/>
    <x v="262"/>
  </r>
  <r>
    <x v="266"/>
    <x v="119"/>
    <x v="233"/>
    <d v="2017-06-30T00:00:00"/>
    <d v="1899-12-30T17:44:00"/>
    <x v="245"/>
    <x v="186"/>
    <x v="190"/>
    <x v="0"/>
    <x v="0"/>
    <n v="1957"/>
    <x v="41"/>
    <x v="3"/>
    <x v="5"/>
    <x v="263"/>
  </r>
  <r>
    <x v="267"/>
    <x v="0"/>
    <x v="234"/>
    <d v="2017-06-11T00:00:00"/>
    <d v="1899-12-30T13:21:00"/>
    <x v="99"/>
    <x v="187"/>
    <x v="191"/>
    <x v="0"/>
    <x v="0"/>
    <n v="1966"/>
    <x v="30"/>
    <x v="4"/>
    <x v="0"/>
    <x v="264"/>
  </r>
  <r>
    <x v="268"/>
    <x v="45"/>
    <x v="235"/>
    <d v="2017-06-16T00:00:00"/>
    <d v="1899-12-30T20:29:00"/>
    <x v="246"/>
    <x v="188"/>
    <x v="92"/>
    <x v="0"/>
    <x v="1"/>
    <n v="1986"/>
    <x v="3"/>
    <x v="2"/>
    <x v="5"/>
    <x v="265"/>
  </r>
  <r>
    <x v="269"/>
    <x v="6"/>
    <x v="236"/>
    <d v="2017-03-06T00:00:00"/>
    <d v="1899-12-30T21:31:00"/>
    <x v="247"/>
    <x v="189"/>
    <x v="192"/>
    <x v="0"/>
    <x v="0"/>
    <n v="1986"/>
    <x v="3"/>
    <x v="2"/>
    <x v="3"/>
    <x v="266"/>
  </r>
  <r>
    <x v="270"/>
    <x v="10"/>
    <x v="237"/>
    <d v="2017-04-13T00:00:00"/>
    <d v="1899-12-30T09:12:00"/>
    <x v="248"/>
    <x v="135"/>
    <x v="193"/>
    <x v="0"/>
    <x v="0"/>
    <n v="1993"/>
    <x v="9"/>
    <x v="0"/>
    <x v="1"/>
    <x v="267"/>
  </r>
  <r>
    <x v="271"/>
    <x v="64"/>
    <x v="238"/>
    <d v="2017-02-24T00:00:00"/>
    <d v="1899-12-30T09:37:00"/>
    <x v="249"/>
    <x v="113"/>
    <x v="175"/>
    <x v="0"/>
    <x v="0"/>
    <n v="1981"/>
    <x v="1"/>
    <x v="1"/>
    <x v="5"/>
    <x v="268"/>
  </r>
  <r>
    <x v="272"/>
    <x v="120"/>
    <x v="36"/>
    <d v="2017-03-24T00:00:00"/>
    <d v="1899-12-30T09:10:00"/>
    <x v="250"/>
    <x v="21"/>
    <x v="194"/>
    <x v="0"/>
    <x v="1"/>
    <n v="1988"/>
    <x v="14"/>
    <x v="2"/>
    <x v="5"/>
    <x v="269"/>
  </r>
  <r>
    <x v="273"/>
    <x v="121"/>
    <x v="239"/>
    <d v="2017-06-27T00:00:00"/>
    <d v="1899-12-30T14:01:00"/>
    <x v="40"/>
    <x v="190"/>
    <x v="195"/>
    <x v="0"/>
    <x v="0"/>
    <n v="1951"/>
    <x v="19"/>
    <x v="5"/>
    <x v="4"/>
    <x v="270"/>
  </r>
  <r>
    <x v="274"/>
    <x v="112"/>
    <x v="65"/>
    <d v="2017-01-13T00:00:00"/>
    <d v="1899-12-30T08:23:00"/>
    <x v="251"/>
    <x v="40"/>
    <x v="176"/>
    <x v="0"/>
    <x v="0"/>
    <n v="1979"/>
    <x v="13"/>
    <x v="1"/>
    <x v="5"/>
    <x v="271"/>
  </r>
  <r>
    <x v="275"/>
    <x v="28"/>
    <x v="240"/>
    <d v="2017-05-02T00:00:00"/>
    <d v="1899-12-30T20:21:00"/>
    <x v="252"/>
    <x v="140"/>
    <x v="79"/>
    <x v="0"/>
    <x v="0"/>
    <n v="1982"/>
    <x v="5"/>
    <x v="1"/>
    <x v="4"/>
    <x v="272"/>
  </r>
  <r>
    <x v="276"/>
    <x v="111"/>
    <x v="241"/>
    <d v="2017-06-01T00:00:00"/>
    <d v="1899-12-30T16:28:00"/>
    <x v="253"/>
    <x v="191"/>
    <x v="35"/>
    <x v="0"/>
    <x v="0"/>
    <n v="1966"/>
    <x v="30"/>
    <x v="4"/>
    <x v="1"/>
    <x v="273"/>
  </r>
  <r>
    <x v="277"/>
    <x v="16"/>
    <x v="242"/>
    <d v="2017-05-24T00:00:00"/>
    <d v="1899-12-30T08:21:00"/>
    <x v="66"/>
    <x v="182"/>
    <x v="196"/>
    <x v="0"/>
    <x v="0"/>
    <n v="1971"/>
    <x v="8"/>
    <x v="4"/>
    <x v="2"/>
    <x v="274"/>
  </r>
  <r>
    <x v="278"/>
    <x v="16"/>
    <x v="129"/>
    <d v="2017-05-24T00:00:00"/>
    <d v="1899-12-30T18:12:00"/>
    <x v="254"/>
    <x v="100"/>
    <x v="197"/>
    <x v="0"/>
    <x v="0"/>
    <n v="1956"/>
    <x v="31"/>
    <x v="3"/>
    <x v="2"/>
    <x v="275"/>
  </r>
  <r>
    <x v="279"/>
    <x v="101"/>
    <x v="243"/>
    <d v="2017-04-03T00:00:00"/>
    <d v="1899-12-30T10:21:00"/>
    <x v="255"/>
    <x v="163"/>
    <x v="194"/>
    <x v="0"/>
    <x v="0"/>
    <n v="1976"/>
    <x v="24"/>
    <x v="1"/>
    <x v="3"/>
    <x v="276"/>
  </r>
  <r>
    <x v="280"/>
    <x v="45"/>
    <x v="244"/>
    <d v="2017-06-16T00:00:00"/>
    <d v="1899-12-30T23:07:00"/>
    <x v="114"/>
    <x v="135"/>
    <x v="134"/>
    <x v="0"/>
    <x v="0"/>
    <n v="1978"/>
    <x v="15"/>
    <x v="1"/>
    <x v="5"/>
    <x v="277"/>
  </r>
  <r>
    <x v="281"/>
    <x v="70"/>
    <x v="245"/>
    <d v="2017-04-18T00:00:00"/>
    <d v="1899-12-30T08:48:00"/>
    <x v="256"/>
    <x v="13"/>
    <x v="198"/>
    <x v="0"/>
    <x v="0"/>
    <n v="1988"/>
    <x v="14"/>
    <x v="2"/>
    <x v="4"/>
    <x v="278"/>
  </r>
  <r>
    <x v="282"/>
    <x v="52"/>
    <x v="246"/>
    <d v="2017-05-21T00:00:00"/>
    <d v="1899-12-30T22:23:00"/>
    <x v="151"/>
    <x v="192"/>
    <x v="140"/>
    <x v="1"/>
    <x v="0"/>
    <n v="1981"/>
    <x v="1"/>
    <x v="1"/>
    <x v="0"/>
    <x v="279"/>
  </r>
  <r>
    <x v="283"/>
    <x v="25"/>
    <x v="247"/>
    <d v="2017-04-29T00:00:00"/>
    <d v="1899-12-30T14:36:00"/>
    <x v="257"/>
    <x v="160"/>
    <x v="199"/>
    <x v="1"/>
    <x v="0"/>
    <n v="1981"/>
    <x v="1"/>
    <x v="1"/>
    <x v="6"/>
    <x v="280"/>
  </r>
  <r>
    <x v="284"/>
    <x v="122"/>
    <x v="248"/>
    <d v="2017-03-12T00:00:00"/>
    <d v="1899-12-30T18:22:00"/>
    <x v="258"/>
    <x v="58"/>
    <x v="200"/>
    <x v="0"/>
    <x v="0"/>
    <n v="1992"/>
    <x v="4"/>
    <x v="2"/>
    <x v="0"/>
    <x v="281"/>
  </r>
  <r>
    <x v="285"/>
    <x v="122"/>
    <x v="249"/>
    <d v="2017-03-12T00:00:00"/>
    <d v="1899-12-30T18:14:00"/>
    <x v="259"/>
    <x v="43"/>
    <x v="201"/>
    <x v="0"/>
    <x v="0"/>
    <n v="1970"/>
    <x v="50"/>
    <x v="4"/>
    <x v="0"/>
    <x v="282"/>
  </r>
  <r>
    <x v="286"/>
    <x v="123"/>
    <x v="250"/>
    <d v="2017-05-18T00:00:00"/>
    <d v="1899-12-30T10:38:00"/>
    <x v="260"/>
    <x v="177"/>
    <x v="98"/>
    <x v="0"/>
    <x v="0"/>
    <n v="1990"/>
    <x v="25"/>
    <x v="2"/>
    <x v="1"/>
    <x v="283"/>
  </r>
  <r>
    <x v="287"/>
    <x v="19"/>
    <x v="251"/>
    <d v="2017-03-09T00:00:00"/>
    <d v="1899-12-30T19:35:00"/>
    <x v="261"/>
    <x v="65"/>
    <x v="202"/>
    <x v="0"/>
    <x v="0"/>
    <n v="1987"/>
    <x v="2"/>
    <x v="2"/>
    <x v="1"/>
    <x v="284"/>
  </r>
  <r>
    <x v="288"/>
    <x v="90"/>
    <x v="252"/>
    <d v="2017-05-04T00:00:00"/>
    <d v="1899-12-30T21:01:00"/>
    <x v="262"/>
    <x v="96"/>
    <x v="203"/>
    <x v="0"/>
    <x v="0"/>
    <n v="1987"/>
    <x v="2"/>
    <x v="2"/>
    <x v="1"/>
    <x v="285"/>
  </r>
  <r>
    <x v="289"/>
    <x v="31"/>
    <x v="184"/>
    <d v="2017-02-08T00:00:00"/>
    <d v="1899-12-30T09:37:00"/>
    <x v="136"/>
    <x v="180"/>
    <x v="159"/>
    <x v="0"/>
    <x v="1"/>
    <n v="1985"/>
    <x v="23"/>
    <x v="2"/>
    <x v="2"/>
    <x v="286"/>
  </r>
  <r>
    <x v="290"/>
    <x v="112"/>
    <x v="253"/>
    <d v="2017-01-13T00:00:00"/>
    <d v="1899-12-30T12:00:00"/>
    <x v="263"/>
    <x v="193"/>
    <x v="31"/>
    <x v="0"/>
    <x v="0"/>
    <n v="1968"/>
    <x v="22"/>
    <x v="4"/>
    <x v="5"/>
    <x v="287"/>
  </r>
  <r>
    <x v="291"/>
    <x v="47"/>
    <x v="254"/>
    <d v="2017-06-07T00:00:00"/>
    <d v="1899-12-30T19:13:00"/>
    <x v="264"/>
    <x v="114"/>
    <x v="204"/>
    <x v="0"/>
    <x v="0"/>
    <n v="1981"/>
    <x v="1"/>
    <x v="1"/>
    <x v="2"/>
    <x v="288"/>
  </r>
  <r>
    <x v="292"/>
    <x v="43"/>
    <x v="255"/>
    <d v="2017-06-05T00:00:00"/>
    <d v="1899-12-30T18:10:00"/>
    <x v="265"/>
    <x v="193"/>
    <x v="205"/>
    <x v="0"/>
    <x v="0"/>
    <n v="1986"/>
    <x v="3"/>
    <x v="2"/>
    <x v="3"/>
    <x v="289"/>
  </r>
  <r>
    <x v="293"/>
    <x v="61"/>
    <x v="256"/>
    <d v="2017-04-24T00:00:00"/>
    <d v="1899-12-30T08:02:00"/>
    <x v="266"/>
    <x v="48"/>
    <x v="34"/>
    <x v="0"/>
    <x v="0"/>
    <n v="1967"/>
    <x v="44"/>
    <x v="4"/>
    <x v="3"/>
    <x v="290"/>
  </r>
  <r>
    <x v="294"/>
    <x v="72"/>
    <x v="257"/>
    <d v="2017-04-12T00:00:00"/>
    <d v="1899-12-30T07:15:00"/>
    <x v="232"/>
    <x v="173"/>
    <x v="69"/>
    <x v="0"/>
    <x v="0"/>
    <n v="1975"/>
    <x v="17"/>
    <x v="1"/>
    <x v="2"/>
    <x v="291"/>
  </r>
  <r>
    <x v="295"/>
    <x v="72"/>
    <x v="258"/>
    <d v="2017-04-12T00:00:00"/>
    <d v="1899-12-30T23:01:00"/>
    <x v="267"/>
    <x v="194"/>
    <x v="206"/>
    <x v="0"/>
    <x v="0"/>
    <n v="1974"/>
    <x v="21"/>
    <x v="1"/>
    <x v="2"/>
    <x v="292"/>
  </r>
  <r>
    <x v="296"/>
    <x v="9"/>
    <x v="259"/>
    <d v="2017-03-01T00:00:00"/>
    <d v="1899-12-30T17:49:00"/>
    <x v="268"/>
    <x v="73"/>
    <x v="29"/>
    <x v="0"/>
    <x v="0"/>
    <n v="1973"/>
    <x v="28"/>
    <x v="1"/>
    <x v="2"/>
    <x v="293"/>
  </r>
  <r>
    <x v="297"/>
    <x v="124"/>
    <x v="260"/>
    <d v="2017-02-03T00:00:00"/>
    <d v="1899-12-30T14:23:00"/>
    <x v="269"/>
    <x v="195"/>
    <x v="207"/>
    <x v="1"/>
    <x v="0"/>
    <n v="1981"/>
    <x v="1"/>
    <x v="1"/>
    <x v="5"/>
    <x v="294"/>
  </r>
  <r>
    <x v="298"/>
    <x v="49"/>
    <x v="261"/>
    <d v="2017-05-27T00:00:00"/>
    <d v="1899-12-30T09:58:00"/>
    <x v="270"/>
    <x v="136"/>
    <x v="201"/>
    <x v="0"/>
    <x v="0"/>
    <n v="1977"/>
    <x v="34"/>
    <x v="1"/>
    <x v="6"/>
    <x v="295"/>
  </r>
  <r>
    <x v="299"/>
    <x v="125"/>
    <x v="262"/>
    <d v="2017-04-11T00:00:00"/>
    <d v="1899-12-30T06:52:00"/>
    <x v="271"/>
    <x v="196"/>
    <x v="208"/>
    <x v="0"/>
    <x v="1"/>
    <n v="1987"/>
    <x v="2"/>
    <x v="2"/>
    <x v="4"/>
    <x v="296"/>
  </r>
  <r>
    <x v="300"/>
    <x v="101"/>
    <x v="263"/>
    <d v="2017-04-03T00:00:00"/>
    <d v="1899-12-30T12:49:00"/>
    <x v="272"/>
    <x v="193"/>
    <x v="31"/>
    <x v="0"/>
    <x v="0"/>
    <n v="1985"/>
    <x v="23"/>
    <x v="2"/>
    <x v="3"/>
    <x v="287"/>
  </r>
  <r>
    <x v="301"/>
    <x v="81"/>
    <x v="264"/>
    <d v="2017-03-13T00:00:00"/>
    <d v="1899-12-30T05:56:00"/>
    <x v="273"/>
    <x v="171"/>
    <x v="56"/>
    <x v="0"/>
    <x v="0"/>
    <n v="1975"/>
    <x v="17"/>
    <x v="1"/>
    <x v="3"/>
    <x v="297"/>
  </r>
  <r>
    <x v="302"/>
    <x v="86"/>
    <x v="265"/>
    <d v="2017-03-08T00:00:00"/>
    <d v="1899-12-30T15:07:00"/>
    <x v="274"/>
    <x v="45"/>
    <x v="209"/>
    <x v="0"/>
    <x v="0"/>
    <n v="1963"/>
    <x v="32"/>
    <x v="4"/>
    <x v="2"/>
    <x v="298"/>
  </r>
  <r>
    <x v="303"/>
    <x v="26"/>
    <x v="266"/>
    <d v="2017-06-06T00:00:00"/>
    <d v="1899-12-30T17:00:00"/>
    <x v="275"/>
    <x v="36"/>
    <x v="35"/>
    <x v="0"/>
    <x v="0"/>
    <n v="1988"/>
    <x v="14"/>
    <x v="2"/>
    <x v="4"/>
    <x v="38"/>
  </r>
  <r>
    <x v="304"/>
    <x v="32"/>
    <x v="255"/>
    <d v="2017-03-22T00:00:00"/>
    <d v="1899-12-30T18:07:00"/>
    <x v="276"/>
    <x v="73"/>
    <x v="172"/>
    <x v="0"/>
    <x v="0"/>
    <n v="1977"/>
    <x v="34"/>
    <x v="1"/>
    <x v="2"/>
    <x v="299"/>
  </r>
  <r>
    <x v="305"/>
    <x v="91"/>
    <x v="267"/>
    <d v="2017-04-23T00:00:00"/>
    <d v="1899-12-30T18:43:00"/>
    <x v="0"/>
    <x v="63"/>
    <x v="210"/>
    <x v="1"/>
    <x v="0"/>
    <n v="1981"/>
    <x v="1"/>
    <x v="1"/>
    <x v="0"/>
    <x v="300"/>
  </r>
  <r>
    <x v="306"/>
    <x v="19"/>
    <x v="5"/>
    <d v="2017-03-09T00:00:00"/>
    <d v="1899-12-30T19:04:00"/>
    <x v="128"/>
    <x v="107"/>
    <x v="142"/>
    <x v="0"/>
    <x v="0"/>
    <n v="1983"/>
    <x v="10"/>
    <x v="2"/>
    <x v="1"/>
    <x v="301"/>
  </r>
  <r>
    <x v="307"/>
    <x v="50"/>
    <x v="268"/>
    <d v="2017-05-10T00:00:00"/>
    <d v="1899-12-30T15:19:00"/>
    <x v="277"/>
    <x v="197"/>
    <x v="211"/>
    <x v="0"/>
    <x v="0"/>
    <n v="1987"/>
    <x v="2"/>
    <x v="2"/>
    <x v="2"/>
    <x v="302"/>
  </r>
  <r>
    <x v="308"/>
    <x v="30"/>
    <x v="269"/>
    <d v="2017-06-22T00:00:00"/>
    <d v="1899-12-30T20:59:00"/>
    <x v="278"/>
    <x v="198"/>
    <x v="53"/>
    <x v="1"/>
    <x v="0"/>
    <n v="1981"/>
    <x v="1"/>
    <x v="1"/>
    <x v="1"/>
    <x v="303"/>
  </r>
  <r>
    <x v="309"/>
    <x v="81"/>
    <x v="259"/>
    <d v="2017-03-13T00:00:00"/>
    <d v="1899-12-30T17:47:00"/>
    <x v="279"/>
    <x v="40"/>
    <x v="212"/>
    <x v="0"/>
    <x v="0"/>
    <n v="1954"/>
    <x v="26"/>
    <x v="3"/>
    <x v="3"/>
    <x v="304"/>
  </r>
  <r>
    <x v="310"/>
    <x v="78"/>
    <x v="270"/>
    <d v="2017-06-20T00:00:00"/>
    <d v="1899-12-30T08:31:00"/>
    <x v="280"/>
    <x v="199"/>
    <x v="213"/>
    <x v="0"/>
    <x v="0"/>
    <n v="1981"/>
    <x v="1"/>
    <x v="1"/>
    <x v="4"/>
    <x v="305"/>
  </r>
  <r>
    <x v="311"/>
    <x v="97"/>
    <x v="271"/>
    <d v="2017-01-04T00:00:00"/>
    <d v="1899-12-30T17:06:00"/>
    <x v="281"/>
    <x v="195"/>
    <x v="214"/>
    <x v="0"/>
    <x v="0"/>
    <n v="1987"/>
    <x v="2"/>
    <x v="2"/>
    <x v="2"/>
    <x v="306"/>
  </r>
  <r>
    <x v="312"/>
    <x v="78"/>
    <x v="272"/>
    <d v="2017-06-20T00:00:00"/>
    <d v="1899-12-30T12:13:00"/>
    <x v="132"/>
    <x v="153"/>
    <x v="215"/>
    <x v="0"/>
    <x v="1"/>
    <n v="1973"/>
    <x v="28"/>
    <x v="1"/>
    <x v="4"/>
    <x v="307"/>
  </r>
  <r>
    <x v="313"/>
    <x v="56"/>
    <x v="251"/>
    <d v="2017-01-05T00:00:00"/>
    <d v="1899-12-30T19:35:00"/>
    <x v="282"/>
    <x v="46"/>
    <x v="172"/>
    <x v="0"/>
    <x v="0"/>
    <n v="1964"/>
    <x v="45"/>
    <x v="4"/>
    <x v="1"/>
    <x v="308"/>
  </r>
  <r>
    <x v="314"/>
    <x v="9"/>
    <x v="181"/>
    <d v="2017-03-01T00:00:00"/>
    <d v="1899-12-30T09:36:00"/>
    <x v="283"/>
    <x v="193"/>
    <x v="55"/>
    <x v="0"/>
    <x v="0"/>
    <n v="1977"/>
    <x v="34"/>
    <x v="1"/>
    <x v="2"/>
    <x v="309"/>
  </r>
  <r>
    <x v="315"/>
    <x v="51"/>
    <x v="191"/>
    <d v="2017-05-06T00:00:00"/>
    <d v="1899-12-30T13:53:00"/>
    <x v="284"/>
    <x v="200"/>
    <x v="216"/>
    <x v="0"/>
    <x v="0"/>
    <n v="1971"/>
    <x v="8"/>
    <x v="4"/>
    <x v="6"/>
    <x v="310"/>
  </r>
  <r>
    <x v="316"/>
    <x v="52"/>
    <x v="273"/>
    <d v="2017-05-21T00:00:00"/>
    <d v="1899-12-30T13:41:00"/>
    <x v="285"/>
    <x v="201"/>
    <x v="75"/>
    <x v="0"/>
    <x v="1"/>
    <n v="1985"/>
    <x v="23"/>
    <x v="2"/>
    <x v="0"/>
    <x v="311"/>
  </r>
  <r>
    <x v="317"/>
    <x v="105"/>
    <x v="241"/>
    <d v="2017-06-09T00:00:00"/>
    <d v="1899-12-30T16:26:00"/>
    <x v="74"/>
    <x v="202"/>
    <x v="155"/>
    <x v="0"/>
    <x v="0"/>
    <n v="1963"/>
    <x v="32"/>
    <x v="4"/>
    <x v="5"/>
    <x v="312"/>
  </r>
  <r>
    <x v="318"/>
    <x v="54"/>
    <x v="274"/>
    <d v="2017-06-29T00:00:00"/>
    <d v="1899-12-30T16:19:00"/>
    <x v="286"/>
    <x v="203"/>
    <x v="139"/>
    <x v="0"/>
    <x v="0"/>
    <n v="1965"/>
    <x v="16"/>
    <x v="4"/>
    <x v="1"/>
    <x v="313"/>
  </r>
  <r>
    <x v="319"/>
    <x v="33"/>
    <x v="275"/>
    <d v="2017-01-28T00:00:00"/>
    <d v="1899-12-30T13:56:00"/>
    <x v="287"/>
    <x v="136"/>
    <x v="217"/>
    <x v="0"/>
    <x v="1"/>
    <n v="1968"/>
    <x v="22"/>
    <x v="4"/>
    <x v="6"/>
    <x v="314"/>
  </r>
  <r>
    <x v="320"/>
    <x v="115"/>
    <x v="276"/>
    <d v="2017-06-12T00:00:00"/>
    <d v="1899-12-30T20:56:00"/>
    <x v="288"/>
    <x v="29"/>
    <x v="129"/>
    <x v="0"/>
    <x v="0"/>
    <n v="1985"/>
    <x v="23"/>
    <x v="2"/>
    <x v="3"/>
    <x v="315"/>
  </r>
  <r>
    <x v="321"/>
    <x v="34"/>
    <x v="277"/>
    <d v="2017-06-10T00:00:00"/>
    <d v="1899-12-30T08:57:00"/>
    <x v="29"/>
    <x v="204"/>
    <x v="208"/>
    <x v="0"/>
    <x v="0"/>
    <n v="1981"/>
    <x v="1"/>
    <x v="1"/>
    <x v="6"/>
    <x v="316"/>
  </r>
  <r>
    <x v="322"/>
    <x v="42"/>
    <x v="117"/>
    <d v="2017-06-28T00:00:00"/>
    <d v="1899-12-30T18:32:00"/>
    <x v="289"/>
    <x v="20"/>
    <x v="218"/>
    <x v="0"/>
    <x v="0"/>
    <n v="1956"/>
    <x v="31"/>
    <x v="3"/>
    <x v="2"/>
    <x v="317"/>
  </r>
  <r>
    <x v="323"/>
    <x v="103"/>
    <x v="81"/>
    <d v="2017-06-04T00:00:00"/>
    <d v="1899-12-30T13:09:00"/>
    <x v="290"/>
    <x v="105"/>
    <x v="219"/>
    <x v="0"/>
    <x v="0"/>
    <n v="1998"/>
    <x v="0"/>
    <x v="0"/>
    <x v="0"/>
    <x v="318"/>
  </r>
  <r>
    <x v="324"/>
    <x v="126"/>
    <x v="278"/>
    <d v="2017-01-23T00:00:00"/>
    <d v="1899-12-30T14:00:00"/>
    <x v="291"/>
    <x v="15"/>
    <x v="101"/>
    <x v="0"/>
    <x v="0"/>
    <n v="1980"/>
    <x v="29"/>
    <x v="1"/>
    <x v="3"/>
    <x v="319"/>
  </r>
  <r>
    <x v="325"/>
    <x v="65"/>
    <x v="279"/>
    <d v="2017-06-18T00:00:00"/>
    <d v="1899-12-30T20:56:00"/>
    <x v="292"/>
    <x v="205"/>
    <x v="220"/>
    <x v="0"/>
    <x v="1"/>
    <n v="1982"/>
    <x v="5"/>
    <x v="1"/>
    <x v="0"/>
    <x v="320"/>
  </r>
  <r>
    <x v="326"/>
    <x v="17"/>
    <x v="96"/>
    <d v="2017-01-01T00:00:00"/>
    <d v="1899-12-30T18:38:00"/>
    <x v="293"/>
    <x v="27"/>
    <x v="195"/>
    <x v="0"/>
    <x v="0"/>
    <n v="1967"/>
    <x v="44"/>
    <x v="4"/>
    <x v="0"/>
    <x v="321"/>
  </r>
  <r>
    <x v="327"/>
    <x v="82"/>
    <x v="280"/>
    <d v="2017-05-26T00:00:00"/>
    <d v="1899-12-30T17:57:00"/>
    <x v="294"/>
    <x v="206"/>
    <x v="221"/>
    <x v="1"/>
    <x v="0"/>
    <n v="1981"/>
    <x v="1"/>
    <x v="1"/>
    <x v="5"/>
    <x v="322"/>
  </r>
  <r>
    <x v="328"/>
    <x v="127"/>
    <x v="274"/>
    <d v="2017-01-10T00:00:00"/>
    <d v="1899-12-30T16:16:00"/>
    <x v="295"/>
    <x v="207"/>
    <x v="181"/>
    <x v="0"/>
    <x v="0"/>
    <n v="1987"/>
    <x v="2"/>
    <x v="2"/>
    <x v="4"/>
    <x v="323"/>
  </r>
  <r>
    <x v="329"/>
    <x v="94"/>
    <x v="281"/>
    <d v="2017-06-25T00:00:00"/>
    <d v="1899-12-30T19:08:00"/>
    <x v="296"/>
    <x v="136"/>
    <x v="222"/>
    <x v="1"/>
    <x v="0"/>
    <n v="1981"/>
    <x v="1"/>
    <x v="1"/>
    <x v="0"/>
    <x v="324"/>
  </r>
  <r>
    <x v="330"/>
    <x v="72"/>
    <x v="282"/>
    <d v="2017-04-12T00:00:00"/>
    <d v="1899-12-30T18:23:00"/>
    <x v="184"/>
    <x v="208"/>
    <x v="223"/>
    <x v="0"/>
    <x v="0"/>
    <n v="1967"/>
    <x v="44"/>
    <x v="4"/>
    <x v="2"/>
    <x v="325"/>
  </r>
  <r>
    <x v="331"/>
    <x v="47"/>
    <x v="283"/>
    <d v="2017-06-07T00:00:00"/>
    <d v="1899-12-30T13:28:00"/>
    <x v="96"/>
    <x v="209"/>
    <x v="72"/>
    <x v="0"/>
    <x v="0"/>
    <n v="1992"/>
    <x v="4"/>
    <x v="2"/>
    <x v="2"/>
    <x v="326"/>
  </r>
  <r>
    <x v="332"/>
    <x v="128"/>
    <x v="284"/>
    <d v="2017-01-16T00:00:00"/>
    <d v="1899-12-30T19:21:00"/>
    <x v="297"/>
    <x v="210"/>
    <x v="134"/>
    <x v="0"/>
    <x v="0"/>
    <n v="1989"/>
    <x v="33"/>
    <x v="2"/>
    <x v="3"/>
    <x v="327"/>
  </r>
  <r>
    <x v="333"/>
    <x v="21"/>
    <x v="285"/>
    <d v="2017-04-16T00:00:00"/>
    <d v="1899-12-30T20:31:00"/>
    <x v="298"/>
    <x v="48"/>
    <x v="93"/>
    <x v="1"/>
    <x v="0"/>
    <n v="1981"/>
    <x v="1"/>
    <x v="1"/>
    <x v="0"/>
    <x v="328"/>
  </r>
  <r>
    <x v="334"/>
    <x v="34"/>
    <x v="286"/>
    <d v="2017-06-10T00:00:00"/>
    <d v="1899-12-30T09:48:00"/>
    <x v="299"/>
    <x v="211"/>
    <x v="53"/>
    <x v="0"/>
    <x v="1"/>
    <n v="1966"/>
    <x v="30"/>
    <x v="4"/>
    <x v="6"/>
    <x v="329"/>
  </r>
  <r>
    <x v="335"/>
    <x v="109"/>
    <x v="46"/>
    <d v="2017-03-05T00:00:00"/>
    <d v="1899-12-30T20:34:00"/>
    <x v="134"/>
    <x v="3"/>
    <x v="224"/>
    <x v="0"/>
    <x v="1"/>
    <n v="1973"/>
    <x v="28"/>
    <x v="1"/>
    <x v="0"/>
    <x v="330"/>
  </r>
  <r>
    <x v="336"/>
    <x v="35"/>
    <x v="287"/>
    <d v="2017-06-08T00:00:00"/>
    <d v="1899-12-30T17:48:00"/>
    <x v="300"/>
    <x v="212"/>
    <x v="225"/>
    <x v="0"/>
    <x v="0"/>
    <n v="1981"/>
    <x v="1"/>
    <x v="1"/>
    <x v="1"/>
    <x v="331"/>
  </r>
  <r>
    <x v="337"/>
    <x v="129"/>
    <x v="98"/>
    <d v="2017-04-26T00:00:00"/>
    <d v="1899-12-30T08:32:00"/>
    <x v="301"/>
    <x v="37"/>
    <x v="226"/>
    <x v="0"/>
    <x v="1"/>
    <n v="1981"/>
    <x v="1"/>
    <x v="1"/>
    <x v="2"/>
    <x v="332"/>
  </r>
  <r>
    <x v="338"/>
    <x v="32"/>
    <x v="288"/>
    <d v="2017-03-22T00:00:00"/>
    <d v="1899-12-30T19:36:00"/>
    <x v="302"/>
    <x v="0"/>
    <x v="227"/>
    <x v="0"/>
    <x v="1"/>
    <n v="1979"/>
    <x v="13"/>
    <x v="1"/>
    <x v="2"/>
    <x v="333"/>
  </r>
  <r>
    <x v="339"/>
    <x v="116"/>
    <x v="289"/>
    <d v="2017-02-21T00:00:00"/>
    <d v="1899-12-30T09:06:00"/>
    <x v="303"/>
    <x v="55"/>
    <x v="26"/>
    <x v="0"/>
    <x v="0"/>
    <n v="1981"/>
    <x v="1"/>
    <x v="1"/>
    <x v="4"/>
    <x v="334"/>
  </r>
  <r>
    <x v="340"/>
    <x v="82"/>
    <x v="290"/>
    <d v="2017-05-26T00:00:00"/>
    <d v="1899-12-30T17:35:00"/>
    <x v="304"/>
    <x v="101"/>
    <x v="228"/>
    <x v="0"/>
    <x v="0"/>
    <n v="1969"/>
    <x v="46"/>
    <x v="4"/>
    <x v="5"/>
    <x v="335"/>
  </r>
  <r>
    <x v="341"/>
    <x v="93"/>
    <x v="291"/>
    <d v="2017-05-03T00:00:00"/>
    <d v="1899-12-30T19:35:00"/>
    <x v="305"/>
    <x v="213"/>
    <x v="229"/>
    <x v="0"/>
    <x v="0"/>
    <n v="1986"/>
    <x v="3"/>
    <x v="2"/>
    <x v="2"/>
    <x v="336"/>
  </r>
  <r>
    <x v="342"/>
    <x v="16"/>
    <x v="138"/>
    <d v="2017-05-24T00:00:00"/>
    <d v="1899-12-30T12:22:00"/>
    <x v="306"/>
    <x v="167"/>
    <x v="48"/>
    <x v="0"/>
    <x v="0"/>
    <n v="1968"/>
    <x v="22"/>
    <x v="4"/>
    <x v="2"/>
    <x v="337"/>
  </r>
  <r>
    <x v="343"/>
    <x v="64"/>
    <x v="292"/>
    <d v="2017-02-24T00:00:00"/>
    <d v="1899-12-30T06:07:00"/>
    <x v="307"/>
    <x v="175"/>
    <x v="230"/>
    <x v="0"/>
    <x v="0"/>
    <n v="1991"/>
    <x v="35"/>
    <x v="2"/>
    <x v="5"/>
    <x v="338"/>
  </r>
  <r>
    <x v="344"/>
    <x v="25"/>
    <x v="271"/>
    <d v="2017-04-29T00:00:00"/>
    <d v="1899-12-30T17:01:00"/>
    <x v="308"/>
    <x v="30"/>
    <x v="102"/>
    <x v="0"/>
    <x v="1"/>
    <n v="1993"/>
    <x v="9"/>
    <x v="0"/>
    <x v="6"/>
    <x v="339"/>
  </r>
  <r>
    <x v="345"/>
    <x v="130"/>
    <x v="293"/>
    <d v="2017-06-03T00:00:00"/>
    <d v="1899-12-30T09:49:00"/>
    <x v="211"/>
    <x v="214"/>
    <x v="34"/>
    <x v="0"/>
    <x v="0"/>
    <n v="1989"/>
    <x v="33"/>
    <x v="2"/>
    <x v="6"/>
    <x v="340"/>
  </r>
  <r>
    <x v="346"/>
    <x v="56"/>
    <x v="294"/>
    <d v="2017-01-05T00:00:00"/>
    <d v="1899-12-30T16:35:00"/>
    <x v="27"/>
    <x v="64"/>
    <x v="231"/>
    <x v="0"/>
    <x v="0"/>
    <n v="1967"/>
    <x v="44"/>
    <x v="4"/>
    <x v="1"/>
    <x v="341"/>
  </r>
  <r>
    <x v="347"/>
    <x v="131"/>
    <x v="295"/>
    <d v="2017-05-31T00:00:00"/>
    <d v="1899-12-30T08:10:00"/>
    <x v="309"/>
    <x v="95"/>
    <x v="96"/>
    <x v="0"/>
    <x v="0"/>
    <n v="1958"/>
    <x v="48"/>
    <x v="3"/>
    <x v="2"/>
    <x v="342"/>
  </r>
  <r>
    <x v="348"/>
    <x v="98"/>
    <x v="296"/>
    <d v="2017-03-28T00:00:00"/>
    <d v="1899-12-30T17:58:00"/>
    <x v="310"/>
    <x v="195"/>
    <x v="232"/>
    <x v="0"/>
    <x v="0"/>
    <n v="1986"/>
    <x v="3"/>
    <x v="2"/>
    <x v="4"/>
    <x v="343"/>
  </r>
  <r>
    <x v="349"/>
    <x v="132"/>
    <x v="266"/>
    <d v="2017-03-03T00:00:00"/>
    <d v="1899-12-30T16:16:00"/>
    <x v="311"/>
    <x v="98"/>
    <x v="186"/>
    <x v="0"/>
    <x v="0"/>
    <n v="1959"/>
    <x v="43"/>
    <x v="3"/>
    <x v="5"/>
    <x v="344"/>
  </r>
  <r>
    <x v="350"/>
    <x v="93"/>
    <x v="297"/>
    <d v="2017-05-03T00:00:00"/>
    <d v="1899-12-30T05:51:00"/>
    <x v="16"/>
    <x v="125"/>
    <x v="110"/>
    <x v="0"/>
    <x v="0"/>
    <n v="1983"/>
    <x v="10"/>
    <x v="2"/>
    <x v="2"/>
    <x v="345"/>
  </r>
  <r>
    <x v="351"/>
    <x v="120"/>
    <x v="298"/>
    <d v="2017-03-24T00:00:00"/>
    <d v="1899-12-30T17:13:00"/>
    <x v="181"/>
    <x v="215"/>
    <x v="166"/>
    <x v="0"/>
    <x v="0"/>
    <n v="1952"/>
    <x v="51"/>
    <x v="5"/>
    <x v="5"/>
    <x v="346"/>
  </r>
  <r>
    <x v="352"/>
    <x v="87"/>
    <x v="11"/>
    <d v="2017-04-14T00:00:00"/>
    <d v="1899-12-30T13:47:00"/>
    <x v="243"/>
    <x v="194"/>
    <x v="233"/>
    <x v="0"/>
    <x v="0"/>
    <n v="1983"/>
    <x v="10"/>
    <x v="2"/>
    <x v="5"/>
    <x v="347"/>
  </r>
  <r>
    <x v="353"/>
    <x v="101"/>
    <x v="299"/>
    <d v="2017-04-03T00:00:00"/>
    <d v="1899-12-30T17:09:00"/>
    <x v="312"/>
    <x v="11"/>
    <x v="234"/>
    <x v="0"/>
    <x v="0"/>
    <n v="1977"/>
    <x v="34"/>
    <x v="1"/>
    <x v="3"/>
    <x v="348"/>
  </r>
  <r>
    <x v="354"/>
    <x v="109"/>
    <x v="300"/>
    <d v="2017-03-05T00:00:00"/>
    <d v="1899-12-30T16:05:00"/>
    <x v="313"/>
    <x v="33"/>
    <x v="112"/>
    <x v="0"/>
    <x v="0"/>
    <n v="1975"/>
    <x v="17"/>
    <x v="1"/>
    <x v="0"/>
    <x v="349"/>
  </r>
  <r>
    <x v="355"/>
    <x v="133"/>
    <x v="301"/>
    <d v="2017-03-30T00:00:00"/>
    <d v="1899-12-30T16:40:00"/>
    <x v="314"/>
    <x v="216"/>
    <x v="235"/>
    <x v="0"/>
    <x v="1"/>
    <n v="1976"/>
    <x v="24"/>
    <x v="1"/>
    <x v="1"/>
    <x v="350"/>
  </r>
  <r>
    <x v="356"/>
    <x v="130"/>
    <x v="302"/>
    <d v="2017-06-03T00:00:00"/>
    <d v="1899-12-30T11:32:00"/>
    <x v="173"/>
    <x v="28"/>
    <x v="236"/>
    <x v="0"/>
    <x v="0"/>
    <n v="1986"/>
    <x v="3"/>
    <x v="2"/>
    <x v="6"/>
    <x v="351"/>
  </r>
  <r>
    <x v="357"/>
    <x v="134"/>
    <x v="303"/>
    <d v="2017-06-19T00:00:00"/>
    <d v="1899-12-30T14:26:00"/>
    <x v="315"/>
    <x v="187"/>
    <x v="80"/>
    <x v="0"/>
    <x v="1"/>
    <n v="1978"/>
    <x v="15"/>
    <x v="1"/>
    <x v="3"/>
    <x v="352"/>
  </r>
  <r>
    <x v="358"/>
    <x v="70"/>
    <x v="304"/>
    <d v="2017-04-18T00:00:00"/>
    <d v="1899-12-30T09:56:00"/>
    <x v="316"/>
    <x v="217"/>
    <x v="0"/>
    <x v="0"/>
    <x v="0"/>
    <n v="1990"/>
    <x v="25"/>
    <x v="2"/>
    <x v="4"/>
    <x v="353"/>
  </r>
  <r>
    <x v="359"/>
    <x v="117"/>
    <x v="305"/>
    <d v="2017-01-22T00:00:00"/>
    <d v="1899-12-30T13:17:00"/>
    <x v="317"/>
    <x v="218"/>
    <x v="237"/>
    <x v="1"/>
    <x v="0"/>
    <n v="1981"/>
    <x v="1"/>
    <x v="1"/>
    <x v="0"/>
    <x v="354"/>
  </r>
  <r>
    <x v="360"/>
    <x v="135"/>
    <x v="306"/>
    <d v="2017-06-26T00:00:00"/>
    <d v="1899-12-30T10:11:00"/>
    <x v="176"/>
    <x v="207"/>
    <x v="238"/>
    <x v="0"/>
    <x v="0"/>
    <n v="1986"/>
    <x v="3"/>
    <x v="2"/>
    <x v="3"/>
    <x v="355"/>
  </r>
  <r>
    <x v="361"/>
    <x v="1"/>
    <x v="307"/>
    <d v="2017-05-11T00:00:00"/>
    <d v="1899-12-30T00:09:00"/>
    <x v="318"/>
    <x v="36"/>
    <x v="239"/>
    <x v="0"/>
    <x v="0"/>
    <n v="1990"/>
    <x v="25"/>
    <x v="2"/>
    <x v="1"/>
    <x v="356"/>
  </r>
  <r>
    <x v="362"/>
    <x v="60"/>
    <x v="21"/>
    <d v="2017-06-15T00:00:00"/>
    <d v="1899-12-30T09:57:00"/>
    <x v="319"/>
    <x v="83"/>
    <x v="240"/>
    <x v="0"/>
    <x v="0"/>
    <n v="1983"/>
    <x v="10"/>
    <x v="2"/>
    <x v="1"/>
    <x v="357"/>
  </r>
  <r>
    <x v="363"/>
    <x v="136"/>
    <x v="308"/>
    <d v="2017-01-24T00:00:00"/>
    <d v="1899-12-30T22:51:00"/>
    <x v="320"/>
    <x v="219"/>
    <x v="241"/>
    <x v="0"/>
    <x v="1"/>
    <n v="1971"/>
    <x v="8"/>
    <x v="4"/>
    <x v="4"/>
    <x v="358"/>
  </r>
  <r>
    <x v="364"/>
    <x v="41"/>
    <x v="309"/>
    <d v="2017-05-19T00:00:00"/>
    <d v="1899-12-30T06:57:00"/>
    <x v="321"/>
    <x v="136"/>
    <x v="203"/>
    <x v="0"/>
    <x v="0"/>
    <n v="1981"/>
    <x v="1"/>
    <x v="1"/>
    <x v="5"/>
    <x v="359"/>
  </r>
  <r>
    <x v="365"/>
    <x v="4"/>
    <x v="310"/>
    <d v="2017-06-21T00:00:00"/>
    <d v="1899-12-30T00:59:00"/>
    <x v="6"/>
    <x v="220"/>
    <x v="242"/>
    <x v="0"/>
    <x v="0"/>
    <n v="1981"/>
    <x v="1"/>
    <x v="1"/>
    <x v="2"/>
    <x v="360"/>
  </r>
  <r>
    <x v="366"/>
    <x v="72"/>
    <x v="186"/>
    <d v="2017-04-12T00:00:00"/>
    <d v="1899-12-30T17:08:00"/>
    <x v="322"/>
    <x v="221"/>
    <x v="116"/>
    <x v="1"/>
    <x v="0"/>
    <n v="1981"/>
    <x v="1"/>
    <x v="1"/>
    <x v="2"/>
    <x v="361"/>
  </r>
  <r>
    <x v="367"/>
    <x v="88"/>
    <x v="311"/>
    <d v="2017-04-09T00:00:00"/>
    <d v="1899-12-30T06:48:00"/>
    <x v="323"/>
    <x v="222"/>
    <x v="62"/>
    <x v="0"/>
    <x v="0"/>
    <n v="1988"/>
    <x v="14"/>
    <x v="2"/>
    <x v="0"/>
    <x v="362"/>
  </r>
  <r>
    <x v="368"/>
    <x v="131"/>
    <x v="289"/>
    <d v="2017-05-31T00:00:00"/>
    <d v="1899-12-30T09:04:00"/>
    <x v="324"/>
    <x v="223"/>
    <x v="73"/>
    <x v="0"/>
    <x v="1"/>
    <n v="1981"/>
    <x v="1"/>
    <x v="1"/>
    <x v="2"/>
    <x v="363"/>
  </r>
  <r>
    <x v="369"/>
    <x v="34"/>
    <x v="57"/>
    <d v="2017-06-10T00:00:00"/>
    <d v="1899-12-30T17:54:00"/>
    <x v="325"/>
    <x v="224"/>
    <x v="219"/>
    <x v="1"/>
    <x v="0"/>
    <n v="1981"/>
    <x v="1"/>
    <x v="1"/>
    <x v="6"/>
    <x v="364"/>
  </r>
  <r>
    <x v="370"/>
    <x v="125"/>
    <x v="233"/>
    <d v="2017-04-11T00:00:00"/>
    <d v="1899-12-30T17:55:00"/>
    <x v="326"/>
    <x v="46"/>
    <x v="243"/>
    <x v="1"/>
    <x v="0"/>
    <n v="1981"/>
    <x v="1"/>
    <x v="1"/>
    <x v="4"/>
    <x v="365"/>
  </r>
  <r>
    <x v="371"/>
    <x v="0"/>
    <x v="279"/>
    <d v="2017-06-11T00:00:00"/>
    <d v="1899-12-30T20:47:00"/>
    <x v="327"/>
    <x v="225"/>
    <x v="76"/>
    <x v="0"/>
    <x v="0"/>
    <n v="1985"/>
    <x v="23"/>
    <x v="2"/>
    <x v="0"/>
    <x v="366"/>
  </r>
  <r>
    <x v="372"/>
    <x v="38"/>
    <x v="312"/>
    <d v="2017-06-24T00:00:00"/>
    <d v="1899-12-30T17:24:00"/>
    <x v="328"/>
    <x v="87"/>
    <x v="244"/>
    <x v="0"/>
    <x v="0"/>
    <n v="1982"/>
    <x v="5"/>
    <x v="1"/>
    <x v="6"/>
    <x v="367"/>
  </r>
  <r>
    <x v="373"/>
    <x v="1"/>
    <x v="256"/>
    <d v="2017-05-11T00:00:00"/>
    <d v="1899-12-30T08:08:00"/>
    <x v="329"/>
    <x v="226"/>
    <x v="245"/>
    <x v="0"/>
    <x v="0"/>
    <n v="1994"/>
    <x v="27"/>
    <x v="0"/>
    <x v="1"/>
    <x v="368"/>
  </r>
  <r>
    <x v="374"/>
    <x v="22"/>
    <x v="313"/>
    <d v="2017-04-21T00:00:00"/>
    <d v="1899-12-30T15:16:00"/>
    <x v="330"/>
    <x v="227"/>
    <x v="246"/>
    <x v="0"/>
    <x v="0"/>
    <n v="1962"/>
    <x v="42"/>
    <x v="3"/>
    <x v="5"/>
    <x v="369"/>
  </r>
  <r>
    <x v="375"/>
    <x v="60"/>
    <x v="314"/>
    <d v="2017-06-15T00:00:00"/>
    <d v="1899-12-30T10:45:00"/>
    <x v="40"/>
    <x v="21"/>
    <x v="210"/>
    <x v="0"/>
    <x v="0"/>
    <n v="1983"/>
    <x v="10"/>
    <x v="2"/>
    <x v="1"/>
    <x v="370"/>
  </r>
  <r>
    <x v="376"/>
    <x v="137"/>
    <x v="315"/>
    <d v="2017-04-28T00:00:00"/>
    <d v="1899-12-30T15:19:00"/>
    <x v="331"/>
    <x v="114"/>
    <x v="247"/>
    <x v="0"/>
    <x v="0"/>
    <n v="1975"/>
    <x v="17"/>
    <x v="1"/>
    <x v="5"/>
    <x v="371"/>
  </r>
  <r>
    <x v="377"/>
    <x v="101"/>
    <x v="316"/>
    <d v="2017-04-03T00:00:00"/>
    <d v="1899-12-30T17:01:00"/>
    <x v="332"/>
    <x v="51"/>
    <x v="127"/>
    <x v="0"/>
    <x v="0"/>
    <n v="1961"/>
    <x v="39"/>
    <x v="3"/>
    <x v="3"/>
    <x v="372"/>
  </r>
  <r>
    <x v="378"/>
    <x v="83"/>
    <x v="235"/>
    <d v="2017-06-02T00:00:00"/>
    <d v="1899-12-30T20:10:00"/>
    <x v="201"/>
    <x v="228"/>
    <x v="33"/>
    <x v="0"/>
    <x v="1"/>
    <n v="1972"/>
    <x v="11"/>
    <x v="4"/>
    <x v="5"/>
    <x v="373"/>
  </r>
  <r>
    <x v="379"/>
    <x v="42"/>
    <x v="317"/>
    <d v="2017-06-28T00:00:00"/>
    <d v="1899-12-30T08:05:00"/>
    <x v="15"/>
    <x v="138"/>
    <x v="248"/>
    <x v="0"/>
    <x v="1"/>
    <n v="1952"/>
    <x v="51"/>
    <x v="5"/>
    <x v="2"/>
    <x v="374"/>
  </r>
  <r>
    <x v="380"/>
    <x v="121"/>
    <x v="318"/>
    <d v="2017-06-27T00:00:00"/>
    <d v="1899-12-30T10:11:00"/>
    <x v="333"/>
    <x v="229"/>
    <x v="249"/>
    <x v="0"/>
    <x v="0"/>
    <n v="1986"/>
    <x v="3"/>
    <x v="2"/>
    <x v="4"/>
    <x v="375"/>
  </r>
  <r>
    <x v="381"/>
    <x v="95"/>
    <x v="267"/>
    <d v="2017-02-02T00:00:00"/>
    <d v="1899-12-30T18:38:00"/>
    <x v="290"/>
    <x v="51"/>
    <x v="249"/>
    <x v="0"/>
    <x v="1"/>
    <n v="1988"/>
    <x v="14"/>
    <x v="2"/>
    <x v="1"/>
    <x v="376"/>
  </r>
  <r>
    <x v="382"/>
    <x v="138"/>
    <x v="277"/>
    <d v="2017-01-25T00:00:00"/>
    <d v="1899-12-30T09:03:00"/>
    <x v="254"/>
    <x v="230"/>
    <x v="89"/>
    <x v="0"/>
    <x v="0"/>
    <n v="1988"/>
    <x v="14"/>
    <x v="2"/>
    <x v="2"/>
    <x v="377"/>
  </r>
  <r>
    <x v="383"/>
    <x v="113"/>
    <x v="210"/>
    <d v="2017-02-19T00:00:00"/>
    <d v="1899-12-30T12:19:00"/>
    <x v="334"/>
    <x v="231"/>
    <x v="185"/>
    <x v="0"/>
    <x v="1"/>
    <n v="1987"/>
    <x v="2"/>
    <x v="2"/>
    <x v="0"/>
    <x v="378"/>
  </r>
  <r>
    <x v="384"/>
    <x v="139"/>
    <x v="301"/>
    <d v="2017-02-27T00:00:00"/>
    <d v="1899-12-30T16:33:00"/>
    <x v="335"/>
    <x v="27"/>
    <x v="78"/>
    <x v="0"/>
    <x v="1"/>
    <n v="1985"/>
    <x v="23"/>
    <x v="2"/>
    <x v="3"/>
    <x v="379"/>
  </r>
  <r>
    <x v="385"/>
    <x v="75"/>
    <x v="249"/>
    <d v="2017-01-19T00:00:00"/>
    <d v="1899-12-30T18:19:00"/>
    <x v="336"/>
    <x v="232"/>
    <x v="30"/>
    <x v="0"/>
    <x v="0"/>
    <n v="1998"/>
    <x v="0"/>
    <x v="0"/>
    <x v="1"/>
    <x v="380"/>
  </r>
  <r>
    <x v="386"/>
    <x v="19"/>
    <x v="195"/>
    <d v="2017-03-09T00:00:00"/>
    <d v="1899-12-30T09:38:00"/>
    <x v="337"/>
    <x v="233"/>
    <x v="63"/>
    <x v="0"/>
    <x v="0"/>
    <n v="1994"/>
    <x v="27"/>
    <x v="0"/>
    <x v="1"/>
    <x v="381"/>
  </r>
  <r>
    <x v="387"/>
    <x v="62"/>
    <x v="319"/>
    <d v="2017-05-15T00:00:00"/>
    <d v="1899-12-30T12:58:00"/>
    <x v="338"/>
    <x v="234"/>
    <x v="2"/>
    <x v="0"/>
    <x v="0"/>
    <n v="1981"/>
    <x v="1"/>
    <x v="1"/>
    <x v="3"/>
    <x v="382"/>
  </r>
  <r>
    <x v="388"/>
    <x v="42"/>
    <x v="320"/>
    <d v="2017-06-28T00:00:00"/>
    <d v="1899-12-30T08:39:00"/>
    <x v="339"/>
    <x v="235"/>
    <x v="158"/>
    <x v="0"/>
    <x v="0"/>
    <n v="1991"/>
    <x v="35"/>
    <x v="2"/>
    <x v="2"/>
    <x v="383"/>
  </r>
  <r>
    <x v="389"/>
    <x v="73"/>
    <x v="321"/>
    <d v="2017-05-17T00:00:00"/>
    <d v="1899-12-30T06:59:00"/>
    <x v="340"/>
    <x v="236"/>
    <x v="150"/>
    <x v="0"/>
    <x v="0"/>
    <n v="1985"/>
    <x v="23"/>
    <x v="2"/>
    <x v="2"/>
    <x v="384"/>
  </r>
  <r>
    <x v="390"/>
    <x v="86"/>
    <x v="102"/>
    <d v="2017-03-08T00:00:00"/>
    <d v="1899-12-30T08:12:00"/>
    <x v="341"/>
    <x v="87"/>
    <x v="144"/>
    <x v="0"/>
    <x v="0"/>
    <n v="1950"/>
    <x v="52"/>
    <x v="5"/>
    <x v="2"/>
    <x v="385"/>
  </r>
  <r>
    <x v="391"/>
    <x v="43"/>
    <x v="322"/>
    <d v="2017-06-05T00:00:00"/>
    <d v="1899-12-30T22:44:00"/>
    <x v="342"/>
    <x v="237"/>
    <x v="6"/>
    <x v="0"/>
    <x v="0"/>
    <n v="1984"/>
    <x v="6"/>
    <x v="2"/>
    <x v="3"/>
    <x v="386"/>
  </r>
  <r>
    <x v="392"/>
    <x v="45"/>
    <x v="323"/>
    <d v="2017-06-16T00:00:00"/>
    <d v="1899-12-30T16:28:00"/>
    <x v="343"/>
    <x v="238"/>
    <x v="133"/>
    <x v="0"/>
    <x v="0"/>
    <n v="1971"/>
    <x v="8"/>
    <x v="4"/>
    <x v="5"/>
    <x v="387"/>
  </r>
  <r>
    <x v="393"/>
    <x v="31"/>
    <x v="324"/>
    <d v="2017-02-08T00:00:00"/>
    <d v="1899-12-30T16:21:00"/>
    <x v="260"/>
    <x v="162"/>
    <x v="96"/>
    <x v="0"/>
    <x v="1"/>
    <n v="1966"/>
    <x v="30"/>
    <x v="4"/>
    <x v="2"/>
    <x v="388"/>
  </r>
  <r>
    <x v="394"/>
    <x v="52"/>
    <x v="325"/>
    <d v="2017-05-21T00:00:00"/>
    <d v="1899-12-30T14:00:00"/>
    <x v="344"/>
    <x v="61"/>
    <x v="99"/>
    <x v="0"/>
    <x v="0"/>
    <n v="1971"/>
    <x v="8"/>
    <x v="4"/>
    <x v="0"/>
    <x v="389"/>
  </r>
  <r>
    <x v="395"/>
    <x v="5"/>
    <x v="41"/>
    <d v="2017-02-22T00:00:00"/>
    <d v="1899-12-30T07:37:00"/>
    <x v="207"/>
    <x v="239"/>
    <x v="88"/>
    <x v="0"/>
    <x v="0"/>
    <n v="1991"/>
    <x v="35"/>
    <x v="2"/>
    <x v="2"/>
    <x v="390"/>
  </r>
  <r>
    <x v="396"/>
    <x v="94"/>
    <x v="326"/>
    <d v="2017-06-25T00:00:00"/>
    <d v="1899-12-30T15:45:00"/>
    <x v="345"/>
    <x v="240"/>
    <x v="22"/>
    <x v="0"/>
    <x v="1"/>
    <n v="1971"/>
    <x v="8"/>
    <x v="4"/>
    <x v="0"/>
    <x v="391"/>
  </r>
  <r>
    <x v="397"/>
    <x v="105"/>
    <x v="130"/>
    <d v="2017-06-09T00:00:00"/>
    <d v="1899-12-30T08:12:00"/>
    <x v="346"/>
    <x v="59"/>
    <x v="45"/>
    <x v="0"/>
    <x v="0"/>
    <n v="1991"/>
    <x v="35"/>
    <x v="2"/>
    <x v="5"/>
    <x v="392"/>
  </r>
  <r>
    <x v="398"/>
    <x v="37"/>
    <x v="327"/>
    <d v="2017-04-10T00:00:00"/>
    <d v="1899-12-30T07:30:00"/>
    <x v="347"/>
    <x v="143"/>
    <x v="250"/>
    <x v="0"/>
    <x v="0"/>
    <n v="1975"/>
    <x v="17"/>
    <x v="1"/>
    <x v="3"/>
    <x v="393"/>
  </r>
  <r>
    <x v="399"/>
    <x v="26"/>
    <x v="328"/>
    <d v="2017-06-06T00:00:00"/>
    <d v="1899-12-30T18:29:00"/>
    <x v="348"/>
    <x v="29"/>
    <x v="101"/>
    <x v="0"/>
    <x v="1"/>
    <n v="1970"/>
    <x v="50"/>
    <x v="4"/>
    <x v="4"/>
    <x v="394"/>
  </r>
  <r>
    <x v="400"/>
    <x v="38"/>
    <x v="329"/>
    <d v="2017-06-24T00:00:00"/>
    <d v="1899-12-30T21:01:00"/>
    <x v="349"/>
    <x v="114"/>
    <x v="72"/>
    <x v="0"/>
    <x v="0"/>
    <n v="1981"/>
    <x v="1"/>
    <x v="1"/>
    <x v="6"/>
    <x v="395"/>
  </r>
  <r>
    <x v="401"/>
    <x v="44"/>
    <x v="330"/>
    <d v="2017-01-26T00:00:00"/>
    <d v="1899-12-30T21:39:00"/>
    <x v="350"/>
    <x v="241"/>
    <x v="251"/>
    <x v="0"/>
    <x v="0"/>
    <n v="1988"/>
    <x v="14"/>
    <x v="2"/>
    <x v="1"/>
    <x v="396"/>
  </r>
  <r>
    <x v="402"/>
    <x v="137"/>
    <x v="331"/>
    <d v="2017-04-28T00:00:00"/>
    <d v="1899-12-30T12:34:00"/>
    <x v="351"/>
    <x v="233"/>
    <x v="133"/>
    <x v="0"/>
    <x v="0"/>
    <n v="1990"/>
    <x v="25"/>
    <x v="2"/>
    <x v="5"/>
    <x v="397"/>
  </r>
  <r>
    <x v="403"/>
    <x v="123"/>
    <x v="332"/>
    <d v="2017-05-18T00:00:00"/>
    <d v="1899-12-30T12:18:00"/>
    <x v="352"/>
    <x v="46"/>
    <x v="252"/>
    <x v="0"/>
    <x v="0"/>
    <n v="1947"/>
    <x v="53"/>
    <x v="5"/>
    <x v="1"/>
    <x v="398"/>
  </r>
  <r>
    <x v="404"/>
    <x v="87"/>
    <x v="333"/>
    <d v="2017-04-14T00:00:00"/>
    <d v="1899-12-30T09:15:00"/>
    <x v="353"/>
    <x v="180"/>
    <x v="58"/>
    <x v="0"/>
    <x v="0"/>
    <n v="1974"/>
    <x v="21"/>
    <x v="1"/>
    <x v="5"/>
    <x v="399"/>
  </r>
  <r>
    <x v="405"/>
    <x v="54"/>
    <x v="334"/>
    <d v="2017-06-29T00:00:00"/>
    <d v="1899-12-30T16:01:00"/>
    <x v="354"/>
    <x v="68"/>
    <x v="73"/>
    <x v="1"/>
    <x v="0"/>
    <n v="1981"/>
    <x v="1"/>
    <x v="1"/>
    <x v="1"/>
    <x v="400"/>
  </r>
  <r>
    <x v="406"/>
    <x v="101"/>
    <x v="335"/>
    <d v="2017-04-03T00:00:00"/>
    <d v="1899-12-30T08:26:00"/>
    <x v="355"/>
    <x v="56"/>
    <x v="52"/>
    <x v="0"/>
    <x v="0"/>
    <n v="1985"/>
    <x v="23"/>
    <x v="2"/>
    <x v="3"/>
    <x v="401"/>
  </r>
  <r>
    <x v="407"/>
    <x v="0"/>
    <x v="116"/>
    <d v="2017-06-11T00:00:00"/>
    <d v="1899-12-30T15:28:00"/>
    <x v="356"/>
    <x v="4"/>
    <x v="253"/>
    <x v="0"/>
    <x v="1"/>
    <n v="1956"/>
    <x v="31"/>
    <x v="3"/>
    <x v="0"/>
    <x v="402"/>
  </r>
  <r>
    <x v="408"/>
    <x v="35"/>
    <x v="336"/>
    <d v="2017-06-08T00:00:00"/>
    <d v="1899-12-30T14:38:00"/>
    <x v="357"/>
    <x v="172"/>
    <x v="50"/>
    <x v="1"/>
    <x v="0"/>
    <n v="1981"/>
    <x v="1"/>
    <x v="1"/>
    <x v="1"/>
    <x v="403"/>
  </r>
  <r>
    <x v="409"/>
    <x v="67"/>
    <x v="181"/>
    <d v="2017-04-05T00:00:00"/>
    <d v="1899-12-30T09:51:00"/>
    <x v="358"/>
    <x v="114"/>
    <x v="254"/>
    <x v="0"/>
    <x v="0"/>
    <n v="1951"/>
    <x v="19"/>
    <x v="5"/>
    <x v="2"/>
    <x v="404"/>
  </r>
  <r>
    <x v="410"/>
    <x v="134"/>
    <x v="93"/>
    <d v="2017-06-19T00:00:00"/>
    <d v="1899-12-30T16:59:00"/>
    <x v="359"/>
    <x v="242"/>
    <x v="68"/>
    <x v="0"/>
    <x v="0"/>
    <n v="1962"/>
    <x v="42"/>
    <x v="3"/>
    <x v="3"/>
    <x v="405"/>
  </r>
  <r>
    <x v="411"/>
    <x v="112"/>
    <x v="337"/>
    <d v="2017-01-13T00:00:00"/>
    <d v="1899-12-30T17:39:00"/>
    <x v="360"/>
    <x v="170"/>
    <x v="12"/>
    <x v="0"/>
    <x v="0"/>
    <n v="1972"/>
    <x v="11"/>
    <x v="4"/>
    <x v="5"/>
    <x v="406"/>
  </r>
  <r>
    <x v="412"/>
    <x v="35"/>
    <x v="124"/>
    <d v="2017-06-08T00:00:00"/>
    <d v="1899-12-30T20:04:00"/>
    <x v="311"/>
    <x v="243"/>
    <x v="255"/>
    <x v="0"/>
    <x v="0"/>
    <n v="1988"/>
    <x v="14"/>
    <x v="2"/>
    <x v="1"/>
    <x v="407"/>
  </r>
  <r>
    <x v="413"/>
    <x v="106"/>
    <x v="102"/>
    <d v="2017-04-07T00:00:00"/>
    <d v="1899-12-30T08:19:00"/>
    <x v="361"/>
    <x v="92"/>
    <x v="93"/>
    <x v="0"/>
    <x v="0"/>
    <n v="1960"/>
    <x v="18"/>
    <x v="3"/>
    <x v="5"/>
    <x v="408"/>
  </r>
  <r>
    <x v="414"/>
    <x v="68"/>
    <x v="338"/>
    <d v="2017-06-13T00:00:00"/>
    <d v="1899-12-30T13:12:00"/>
    <x v="362"/>
    <x v="244"/>
    <x v="87"/>
    <x v="0"/>
    <x v="0"/>
    <n v="1942"/>
    <x v="36"/>
    <x v="6"/>
    <x v="4"/>
    <x v="409"/>
  </r>
  <r>
    <x v="415"/>
    <x v="140"/>
    <x v="339"/>
    <d v="2017-05-12T00:00:00"/>
    <d v="1899-12-30T18:04:00"/>
    <x v="363"/>
    <x v="245"/>
    <x v="195"/>
    <x v="0"/>
    <x v="0"/>
    <n v="1993"/>
    <x v="9"/>
    <x v="0"/>
    <x v="5"/>
    <x v="410"/>
  </r>
  <r>
    <x v="416"/>
    <x v="99"/>
    <x v="340"/>
    <d v="2017-01-12T00:00:00"/>
    <d v="1899-12-30T22:26:00"/>
    <x v="364"/>
    <x v="246"/>
    <x v="184"/>
    <x v="0"/>
    <x v="0"/>
    <n v="1971"/>
    <x v="8"/>
    <x v="4"/>
    <x v="1"/>
    <x v="411"/>
  </r>
  <r>
    <x v="417"/>
    <x v="125"/>
    <x v="41"/>
    <d v="2017-04-11T00:00:00"/>
    <d v="1899-12-30T08:00:00"/>
    <x v="365"/>
    <x v="76"/>
    <x v="88"/>
    <x v="0"/>
    <x v="0"/>
    <n v="1986"/>
    <x v="3"/>
    <x v="2"/>
    <x v="4"/>
    <x v="412"/>
  </r>
  <r>
    <x v="418"/>
    <x v="44"/>
    <x v="341"/>
    <d v="2017-01-26T00:00:00"/>
    <d v="1899-12-30T18:38:00"/>
    <x v="366"/>
    <x v="247"/>
    <x v="256"/>
    <x v="0"/>
    <x v="0"/>
    <n v="1981"/>
    <x v="1"/>
    <x v="1"/>
    <x v="1"/>
    <x v="413"/>
  </r>
  <r>
    <x v="419"/>
    <x v="123"/>
    <x v="342"/>
    <d v="2017-05-18T00:00:00"/>
    <d v="1899-12-30T06:43:00"/>
    <x v="65"/>
    <x v="248"/>
    <x v="53"/>
    <x v="0"/>
    <x v="0"/>
    <n v="1992"/>
    <x v="4"/>
    <x v="2"/>
    <x v="1"/>
    <x v="414"/>
  </r>
  <r>
    <x v="420"/>
    <x v="5"/>
    <x v="343"/>
    <d v="2017-02-22T00:00:00"/>
    <d v="1899-12-30T16:55:00"/>
    <x v="367"/>
    <x v="223"/>
    <x v="181"/>
    <x v="0"/>
    <x v="0"/>
    <n v="1983"/>
    <x v="10"/>
    <x v="2"/>
    <x v="2"/>
    <x v="415"/>
  </r>
  <r>
    <x v="421"/>
    <x v="141"/>
    <x v="287"/>
    <d v="2017-05-09T00:00:00"/>
    <d v="1899-12-30T17:48:00"/>
    <x v="368"/>
    <x v="249"/>
    <x v="257"/>
    <x v="0"/>
    <x v="0"/>
    <n v="1981"/>
    <x v="1"/>
    <x v="1"/>
    <x v="4"/>
    <x v="416"/>
  </r>
  <r>
    <x v="422"/>
    <x v="15"/>
    <x v="143"/>
    <d v="2017-06-23T00:00:00"/>
    <d v="1899-12-30T17:17:00"/>
    <x v="369"/>
    <x v="170"/>
    <x v="258"/>
    <x v="0"/>
    <x v="0"/>
    <n v="1981"/>
    <x v="1"/>
    <x v="1"/>
    <x v="5"/>
    <x v="417"/>
  </r>
  <r>
    <x v="423"/>
    <x v="105"/>
    <x v="344"/>
    <d v="2017-06-09T00:00:00"/>
    <d v="1899-12-30T14:32:00"/>
    <x v="370"/>
    <x v="250"/>
    <x v="259"/>
    <x v="0"/>
    <x v="0"/>
    <n v="1982"/>
    <x v="5"/>
    <x v="1"/>
    <x v="5"/>
    <x v="418"/>
  </r>
  <r>
    <x v="424"/>
    <x v="38"/>
    <x v="345"/>
    <d v="2017-06-24T00:00:00"/>
    <d v="1899-12-30T10:15:00"/>
    <x v="371"/>
    <x v="251"/>
    <x v="260"/>
    <x v="0"/>
    <x v="1"/>
    <n v="1981"/>
    <x v="1"/>
    <x v="1"/>
    <x v="6"/>
    <x v="419"/>
  </r>
  <r>
    <x v="425"/>
    <x v="142"/>
    <x v="346"/>
    <d v="2017-03-11T00:00:00"/>
    <d v="1899-12-30T15:37:00"/>
    <x v="347"/>
    <x v="252"/>
    <x v="139"/>
    <x v="0"/>
    <x v="1"/>
    <n v="1962"/>
    <x v="42"/>
    <x v="3"/>
    <x v="6"/>
    <x v="420"/>
  </r>
  <r>
    <x v="426"/>
    <x v="50"/>
    <x v="15"/>
    <d v="2017-05-10T00:00:00"/>
    <d v="1899-12-30T11:42:00"/>
    <x v="170"/>
    <x v="253"/>
    <x v="0"/>
    <x v="0"/>
    <x v="1"/>
    <n v="1998"/>
    <x v="0"/>
    <x v="0"/>
    <x v="2"/>
    <x v="421"/>
  </r>
  <r>
    <x v="427"/>
    <x v="127"/>
    <x v="347"/>
    <d v="2017-01-10T00:00:00"/>
    <d v="1899-12-30T07:53:00"/>
    <x v="372"/>
    <x v="254"/>
    <x v="261"/>
    <x v="0"/>
    <x v="0"/>
    <n v="1985"/>
    <x v="23"/>
    <x v="2"/>
    <x v="4"/>
    <x v="422"/>
  </r>
  <r>
    <x v="428"/>
    <x v="88"/>
    <x v="348"/>
    <d v="2017-04-09T00:00:00"/>
    <d v="1899-12-30T16:21:00"/>
    <x v="373"/>
    <x v="200"/>
    <x v="113"/>
    <x v="0"/>
    <x v="0"/>
    <n v="1995"/>
    <x v="20"/>
    <x v="0"/>
    <x v="0"/>
    <x v="423"/>
  </r>
  <r>
    <x v="429"/>
    <x v="105"/>
    <x v="349"/>
    <d v="2017-06-09T00:00:00"/>
    <d v="1899-12-30T07:58:00"/>
    <x v="269"/>
    <x v="77"/>
    <x v="261"/>
    <x v="0"/>
    <x v="0"/>
    <n v="1981"/>
    <x v="1"/>
    <x v="1"/>
    <x v="5"/>
    <x v="424"/>
  </r>
  <r>
    <x v="430"/>
    <x v="88"/>
    <x v="202"/>
    <d v="2017-04-09T00:00:00"/>
    <d v="1899-12-30T17:52:00"/>
    <x v="374"/>
    <x v="255"/>
    <x v="71"/>
    <x v="0"/>
    <x v="1"/>
    <n v="1982"/>
    <x v="5"/>
    <x v="1"/>
    <x v="0"/>
    <x v="425"/>
  </r>
  <r>
    <x v="431"/>
    <x v="116"/>
    <x v="350"/>
    <d v="2017-02-21T00:00:00"/>
    <d v="1899-12-30T07:21:00"/>
    <x v="375"/>
    <x v="256"/>
    <x v="225"/>
    <x v="0"/>
    <x v="0"/>
    <n v="1953"/>
    <x v="47"/>
    <x v="3"/>
    <x v="4"/>
    <x v="426"/>
  </r>
  <r>
    <x v="432"/>
    <x v="19"/>
    <x v="349"/>
    <d v="2017-03-09T00:00:00"/>
    <d v="1899-12-30T07:59:00"/>
    <x v="302"/>
    <x v="90"/>
    <x v="77"/>
    <x v="0"/>
    <x v="0"/>
    <n v="1991"/>
    <x v="35"/>
    <x v="2"/>
    <x v="1"/>
    <x v="427"/>
  </r>
  <r>
    <x v="433"/>
    <x v="36"/>
    <x v="351"/>
    <d v="2017-05-07T00:00:00"/>
    <d v="1899-12-30T22:16:00"/>
    <x v="190"/>
    <x v="257"/>
    <x v="2"/>
    <x v="0"/>
    <x v="0"/>
    <n v="1980"/>
    <x v="29"/>
    <x v="1"/>
    <x v="0"/>
    <x v="428"/>
  </r>
  <r>
    <x v="434"/>
    <x v="143"/>
    <x v="352"/>
    <d v="2017-04-01T00:00:00"/>
    <d v="1899-12-30T20:24:00"/>
    <x v="376"/>
    <x v="258"/>
    <x v="228"/>
    <x v="0"/>
    <x v="0"/>
    <n v="1950"/>
    <x v="52"/>
    <x v="5"/>
    <x v="6"/>
    <x v="429"/>
  </r>
  <r>
    <x v="435"/>
    <x v="79"/>
    <x v="353"/>
    <d v="2017-02-20T00:00:00"/>
    <d v="1899-12-30T14:01:00"/>
    <x v="377"/>
    <x v="259"/>
    <x v="48"/>
    <x v="1"/>
    <x v="0"/>
    <n v="1981"/>
    <x v="1"/>
    <x v="1"/>
    <x v="3"/>
    <x v="430"/>
  </r>
  <r>
    <x v="436"/>
    <x v="69"/>
    <x v="354"/>
    <d v="2017-03-21T00:00:00"/>
    <d v="1899-12-30T09:41:00"/>
    <x v="378"/>
    <x v="176"/>
    <x v="262"/>
    <x v="0"/>
    <x v="0"/>
    <n v="1989"/>
    <x v="33"/>
    <x v="2"/>
    <x v="4"/>
    <x v="431"/>
  </r>
  <r>
    <x v="437"/>
    <x v="141"/>
    <x v="355"/>
    <d v="2017-05-09T00:00:00"/>
    <d v="1899-12-30T18:31:00"/>
    <x v="379"/>
    <x v="260"/>
    <x v="260"/>
    <x v="0"/>
    <x v="0"/>
    <n v="1969"/>
    <x v="46"/>
    <x v="4"/>
    <x v="4"/>
    <x v="432"/>
  </r>
  <r>
    <x v="438"/>
    <x v="55"/>
    <x v="356"/>
    <d v="2017-06-17T00:00:00"/>
    <d v="1899-12-30T20:25:00"/>
    <x v="380"/>
    <x v="80"/>
    <x v="119"/>
    <x v="0"/>
    <x v="0"/>
    <n v="1995"/>
    <x v="20"/>
    <x v="0"/>
    <x v="6"/>
    <x v="433"/>
  </r>
  <r>
    <x v="439"/>
    <x v="118"/>
    <x v="357"/>
    <d v="2017-02-14T00:00:00"/>
    <d v="1899-12-30T21:04:00"/>
    <x v="381"/>
    <x v="261"/>
    <x v="263"/>
    <x v="0"/>
    <x v="0"/>
    <n v="1992"/>
    <x v="4"/>
    <x v="2"/>
    <x v="4"/>
    <x v="434"/>
  </r>
  <r>
    <x v="440"/>
    <x v="66"/>
    <x v="358"/>
    <d v="2017-06-14T00:00:00"/>
    <d v="1899-12-30T19:41:00"/>
    <x v="382"/>
    <x v="189"/>
    <x v="264"/>
    <x v="0"/>
    <x v="0"/>
    <n v="1981"/>
    <x v="1"/>
    <x v="1"/>
    <x v="2"/>
    <x v="435"/>
  </r>
  <r>
    <x v="441"/>
    <x v="77"/>
    <x v="359"/>
    <d v="2017-04-20T00:00:00"/>
    <d v="1899-12-30T16:47:00"/>
    <x v="383"/>
    <x v="126"/>
    <x v="237"/>
    <x v="0"/>
    <x v="0"/>
    <n v="1988"/>
    <x v="14"/>
    <x v="2"/>
    <x v="1"/>
    <x v="436"/>
  </r>
  <r>
    <x v="442"/>
    <x v="66"/>
    <x v="172"/>
    <d v="2017-06-14T00:00:00"/>
    <d v="1899-12-30T07:11:00"/>
    <x v="384"/>
    <x v="67"/>
    <x v="265"/>
    <x v="0"/>
    <x v="0"/>
    <n v="1968"/>
    <x v="22"/>
    <x v="4"/>
    <x v="2"/>
    <x v="437"/>
  </r>
  <r>
    <x v="443"/>
    <x v="66"/>
    <x v="360"/>
    <d v="2017-06-14T00:00:00"/>
    <d v="1899-12-30T10:40:00"/>
    <x v="385"/>
    <x v="262"/>
    <x v="122"/>
    <x v="0"/>
    <x v="0"/>
    <n v="1987"/>
    <x v="2"/>
    <x v="2"/>
    <x v="2"/>
    <x v="438"/>
  </r>
  <r>
    <x v="444"/>
    <x v="126"/>
    <x v="58"/>
    <d v="2017-01-23T00:00:00"/>
    <d v="1899-12-30T16:48:00"/>
    <x v="386"/>
    <x v="20"/>
    <x v="21"/>
    <x v="0"/>
    <x v="1"/>
    <n v="1988"/>
    <x v="14"/>
    <x v="2"/>
    <x v="3"/>
    <x v="21"/>
  </r>
  <r>
    <x v="445"/>
    <x v="144"/>
    <x v="361"/>
    <d v="2017-02-26T00:00:00"/>
    <d v="1899-12-30T16:33:00"/>
    <x v="66"/>
    <x v="123"/>
    <x v="160"/>
    <x v="0"/>
    <x v="0"/>
    <n v="1965"/>
    <x v="16"/>
    <x v="4"/>
    <x v="0"/>
    <x v="439"/>
  </r>
  <r>
    <x v="446"/>
    <x v="119"/>
    <x v="362"/>
    <d v="2017-06-30T00:00:00"/>
    <d v="1899-12-30T15:31:00"/>
    <x v="303"/>
    <x v="115"/>
    <x v="71"/>
    <x v="0"/>
    <x v="0"/>
    <n v="1993"/>
    <x v="9"/>
    <x v="0"/>
    <x v="5"/>
    <x v="440"/>
  </r>
  <r>
    <x v="447"/>
    <x v="55"/>
    <x v="363"/>
    <d v="2017-06-17T00:00:00"/>
    <d v="1899-12-30T12:06:00"/>
    <x v="387"/>
    <x v="29"/>
    <x v="57"/>
    <x v="0"/>
    <x v="0"/>
    <n v="1990"/>
    <x v="25"/>
    <x v="2"/>
    <x v="6"/>
    <x v="441"/>
  </r>
  <r>
    <x v="448"/>
    <x v="129"/>
    <x v="74"/>
    <d v="2017-04-26T00:00:00"/>
    <d v="1899-12-30T17:09:00"/>
    <x v="388"/>
    <x v="263"/>
    <x v="158"/>
    <x v="0"/>
    <x v="0"/>
    <n v="1960"/>
    <x v="18"/>
    <x v="3"/>
    <x v="2"/>
    <x v="442"/>
  </r>
  <r>
    <x v="449"/>
    <x v="114"/>
    <x v="364"/>
    <d v="2017-05-22T00:00:00"/>
    <d v="1899-12-30T09:51:00"/>
    <x v="389"/>
    <x v="68"/>
    <x v="266"/>
    <x v="0"/>
    <x v="1"/>
    <n v="1990"/>
    <x v="25"/>
    <x v="2"/>
    <x v="3"/>
    <x v="443"/>
  </r>
  <r>
    <x v="450"/>
    <x v="145"/>
    <x v="208"/>
    <d v="2017-05-25T00:00:00"/>
    <d v="1899-12-30T17:28:00"/>
    <x v="229"/>
    <x v="57"/>
    <x v="26"/>
    <x v="0"/>
    <x v="0"/>
    <n v="1973"/>
    <x v="28"/>
    <x v="1"/>
    <x v="1"/>
    <x v="444"/>
  </r>
  <r>
    <x v="451"/>
    <x v="132"/>
    <x v="365"/>
    <d v="2017-03-03T00:00:00"/>
    <d v="1899-12-30T09:39:00"/>
    <x v="69"/>
    <x v="66"/>
    <x v="118"/>
    <x v="0"/>
    <x v="0"/>
    <n v="1976"/>
    <x v="24"/>
    <x v="1"/>
    <x v="5"/>
    <x v="445"/>
  </r>
  <r>
    <x v="452"/>
    <x v="15"/>
    <x v="225"/>
    <d v="2017-06-23T00:00:00"/>
    <d v="1899-12-30T11:34:00"/>
    <x v="390"/>
    <x v="264"/>
    <x v="267"/>
    <x v="1"/>
    <x v="0"/>
    <n v="1995"/>
    <x v="20"/>
    <x v="0"/>
    <x v="5"/>
    <x v="446"/>
  </r>
  <r>
    <x v="453"/>
    <x v="1"/>
    <x v="366"/>
    <d v="2017-05-11T00:00:00"/>
    <d v="1899-12-30T13:00:00"/>
    <x v="391"/>
    <x v="265"/>
    <x v="92"/>
    <x v="0"/>
    <x v="0"/>
    <n v="1967"/>
    <x v="44"/>
    <x v="4"/>
    <x v="1"/>
    <x v="447"/>
  </r>
  <r>
    <x v="454"/>
    <x v="140"/>
    <x v="367"/>
    <d v="2017-05-12T00:00:00"/>
    <d v="1899-12-30T16:19:00"/>
    <x v="392"/>
    <x v="183"/>
    <x v="34"/>
    <x v="1"/>
    <x v="0"/>
    <n v="1981"/>
    <x v="1"/>
    <x v="1"/>
    <x v="5"/>
    <x v="448"/>
  </r>
  <r>
    <x v="455"/>
    <x v="19"/>
    <x v="176"/>
    <d v="2017-03-09T00:00:00"/>
    <d v="1899-12-30T19:12:00"/>
    <x v="120"/>
    <x v="266"/>
    <x v="40"/>
    <x v="0"/>
    <x v="0"/>
    <n v="1987"/>
    <x v="2"/>
    <x v="2"/>
    <x v="1"/>
    <x v="449"/>
  </r>
  <r>
    <x v="456"/>
    <x v="146"/>
    <x v="368"/>
    <d v="2017-03-19T00:00:00"/>
    <d v="1899-12-30T14:57:00"/>
    <x v="393"/>
    <x v="8"/>
    <x v="149"/>
    <x v="0"/>
    <x v="0"/>
    <n v="1985"/>
    <x v="23"/>
    <x v="2"/>
    <x v="0"/>
    <x v="450"/>
  </r>
  <r>
    <x v="457"/>
    <x v="37"/>
    <x v="369"/>
    <d v="2017-04-10T00:00:00"/>
    <d v="1899-12-30T11:23:00"/>
    <x v="15"/>
    <x v="46"/>
    <x v="27"/>
    <x v="0"/>
    <x v="0"/>
    <n v="1992"/>
    <x v="4"/>
    <x v="2"/>
    <x v="3"/>
    <x v="451"/>
  </r>
  <r>
    <x v="458"/>
    <x v="124"/>
    <x v="370"/>
    <d v="2017-02-03T00:00:00"/>
    <d v="1899-12-30T07:01:00"/>
    <x v="199"/>
    <x v="267"/>
    <x v="82"/>
    <x v="0"/>
    <x v="0"/>
    <n v="1972"/>
    <x v="11"/>
    <x v="4"/>
    <x v="5"/>
    <x v="452"/>
  </r>
  <r>
    <x v="459"/>
    <x v="86"/>
    <x v="93"/>
    <d v="2017-03-08T00:00:00"/>
    <d v="1899-12-30T17:04:00"/>
    <x v="394"/>
    <x v="268"/>
    <x v="165"/>
    <x v="0"/>
    <x v="0"/>
    <n v="1981"/>
    <x v="1"/>
    <x v="1"/>
    <x v="2"/>
    <x v="453"/>
  </r>
  <r>
    <x v="460"/>
    <x v="124"/>
    <x v="371"/>
    <d v="2017-02-03T00:00:00"/>
    <d v="1899-12-30T08:07:00"/>
    <x v="395"/>
    <x v="269"/>
    <x v="20"/>
    <x v="0"/>
    <x v="1"/>
    <n v="1978"/>
    <x v="15"/>
    <x v="1"/>
    <x v="5"/>
    <x v="454"/>
  </r>
  <r>
    <x v="461"/>
    <x v="3"/>
    <x v="372"/>
    <d v="2017-05-08T00:00:00"/>
    <d v="1899-12-30T17:32:00"/>
    <x v="216"/>
    <x v="263"/>
    <x v="268"/>
    <x v="0"/>
    <x v="1"/>
    <n v="1986"/>
    <x v="3"/>
    <x v="2"/>
    <x v="3"/>
    <x v="455"/>
  </r>
  <r>
    <x v="462"/>
    <x v="52"/>
    <x v="373"/>
    <d v="2017-05-21T00:00:00"/>
    <d v="1899-12-30T15:06:00"/>
    <x v="396"/>
    <x v="83"/>
    <x v="34"/>
    <x v="1"/>
    <x v="0"/>
    <n v="1981"/>
    <x v="1"/>
    <x v="1"/>
    <x v="0"/>
    <x v="456"/>
  </r>
  <r>
    <x v="463"/>
    <x v="23"/>
    <x v="211"/>
    <d v="2017-04-17T00:00:00"/>
    <d v="1899-12-30T09:14:00"/>
    <x v="397"/>
    <x v="270"/>
    <x v="70"/>
    <x v="0"/>
    <x v="0"/>
    <n v="1988"/>
    <x v="14"/>
    <x v="2"/>
    <x v="3"/>
    <x v="457"/>
  </r>
  <r>
    <x v="464"/>
    <x v="111"/>
    <x v="149"/>
    <d v="2017-06-01T00:00:00"/>
    <d v="1899-12-30T17:25:00"/>
    <x v="398"/>
    <x v="271"/>
    <x v="26"/>
    <x v="0"/>
    <x v="0"/>
    <n v="1975"/>
    <x v="17"/>
    <x v="1"/>
    <x v="1"/>
    <x v="458"/>
  </r>
  <r>
    <x v="465"/>
    <x v="105"/>
    <x v="374"/>
    <d v="2017-06-09T00:00:00"/>
    <d v="1899-12-30T09:23:00"/>
    <x v="399"/>
    <x v="272"/>
    <x v="269"/>
    <x v="0"/>
    <x v="0"/>
    <n v="1992"/>
    <x v="4"/>
    <x v="2"/>
    <x v="5"/>
    <x v="459"/>
  </r>
  <r>
    <x v="466"/>
    <x v="141"/>
    <x v="45"/>
    <d v="2017-05-09T00:00:00"/>
    <d v="1899-12-30T08:59:00"/>
    <x v="157"/>
    <x v="112"/>
    <x v="268"/>
    <x v="0"/>
    <x v="1"/>
    <n v="1993"/>
    <x v="9"/>
    <x v="0"/>
    <x v="4"/>
    <x v="460"/>
  </r>
  <r>
    <x v="467"/>
    <x v="15"/>
    <x v="375"/>
    <d v="2017-06-23T00:00:00"/>
    <d v="1899-12-30T17:31:00"/>
    <x v="400"/>
    <x v="273"/>
    <x v="270"/>
    <x v="0"/>
    <x v="0"/>
    <n v="1982"/>
    <x v="5"/>
    <x v="1"/>
    <x v="5"/>
    <x v="461"/>
  </r>
  <r>
    <x v="468"/>
    <x v="93"/>
    <x v="376"/>
    <d v="2017-05-03T00:00:00"/>
    <d v="1899-12-30T10:05:00"/>
    <x v="401"/>
    <x v="274"/>
    <x v="271"/>
    <x v="0"/>
    <x v="0"/>
    <n v="1987"/>
    <x v="2"/>
    <x v="2"/>
    <x v="2"/>
    <x v="462"/>
  </r>
  <r>
    <x v="469"/>
    <x v="147"/>
    <x v="377"/>
    <d v="2017-04-22T00:00:00"/>
    <d v="1899-12-30T10:59:00"/>
    <x v="402"/>
    <x v="275"/>
    <x v="36"/>
    <x v="0"/>
    <x v="0"/>
    <n v="1959"/>
    <x v="43"/>
    <x v="3"/>
    <x v="6"/>
    <x v="463"/>
  </r>
  <r>
    <x v="470"/>
    <x v="43"/>
    <x v="378"/>
    <d v="2017-06-05T00:00:00"/>
    <d v="1899-12-30T21:44:00"/>
    <x v="403"/>
    <x v="80"/>
    <x v="272"/>
    <x v="0"/>
    <x v="1"/>
    <n v="1988"/>
    <x v="14"/>
    <x v="2"/>
    <x v="3"/>
    <x v="464"/>
  </r>
  <r>
    <x v="471"/>
    <x v="112"/>
    <x v="208"/>
    <d v="2017-01-13T00:00:00"/>
    <d v="1899-12-30T17:21:00"/>
    <x v="161"/>
    <x v="143"/>
    <x v="273"/>
    <x v="0"/>
    <x v="0"/>
    <n v="1988"/>
    <x v="14"/>
    <x v="2"/>
    <x v="5"/>
    <x v="465"/>
  </r>
  <r>
    <x v="472"/>
    <x v="46"/>
    <x v="59"/>
    <d v="2017-05-01T00:00:00"/>
    <d v="1899-12-30T10:53:00"/>
    <x v="404"/>
    <x v="67"/>
    <x v="194"/>
    <x v="1"/>
    <x v="0"/>
    <n v="1981"/>
    <x v="1"/>
    <x v="1"/>
    <x v="3"/>
    <x v="466"/>
  </r>
  <r>
    <x v="473"/>
    <x v="101"/>
    <x v="354"/>
    <d v="2017-04-03T00:00:00"/>
    <d v="1899-12-30T09:36:00"/>
    <x v="405"/>
    <x v="95"/>
    <x v="217"/>
    <x v="0"/>
    <x v="0"/>
    <n v="1975"/>
    <x v="17"/>
    <x v="1"/>
    <x v="3"/>
    <x v="467"/>
  </r>
  <r>
    <x v="474"/>
    <x v="73"/>
    <x v="379"/>
    <d v="2017-05-17T00:00:00"/>
    <d v="1899-12-30T13:21:00"/>
    <x v="224"/>
    <x v="276"/>
    <x v="208"/>
    <x v="0"/>
    <x v="0"/>
    <n v="1973"/>
    <x v="28"/>
    <x v="1"/>
    <x v="2"/>
    <x v="468"/>
  </r>
  <r>
    <x v="475"/>
    <x v="125"/>
    <x v="142"/>
    <d v="2017-04-11T00:00:00"/>
    <d v="1899-12-30T16:51:00"/>
    <x v="406"/>
    <x v="261"/>
    <x v="110"/>
    <x v="0"/>
    <x v="0"/>
    <n v="1975"/>
    <x v="17"/>
    <x v="1"/>
    <x v="4"/>
    <x v="469"/>
  </r>
  <r>
    <x v="476"/>
    <x v="69"/>
    <x v="380"/>
    <d v="2017-03-21T00:00:00"/>
    <d v="1899-12-30T20:00:00"/>
    <x v="407"/>
    <x v="175"/>
    <x v="254"/>
    <x v="0"/>
    <x v="0"/>
    <n v="1963"/>
    <x v="32"/>
    <x v="4"/>
    <x v="4"/>
    <x v="470"/>
  </r>
  <r>
    <x v="477"/>
    <x v="148"/>
    <x v="381"/>
    <d v="2017-01-06T00:00:00"/>
    <d v="1899-12-30T18:23:00"/>
    <x v="408"/>
    <x v="129"/>
    <x v="201"/>
    <x v="0"/>
    <x v="0"/>
    <n v="1979"/>
    <x v="13"/>
    <x v="1"/>
    <x v="5"/>
    <x v="471"/>
  </r>
  <r>
    <x v="478"/>
    <x v="117"/>
    <x v="382"/>
    <d v="2017-01-22T00:00:00"/>
    <d v="1899-12-30T13:18:00"/>
    <x v="409"/>
    <x v="277"/>
    <x v="274"/>
    <x v="0"/>
    <x v="1"/>
    <n v="1981"/>
    <x v="1"/>
    <x v="1"/>
    <x v="0"/>
    <x v="472"/>
  </r>
  <r>
    <x v="479"/>
    <x v="105"/>
    <x v="383"/>
    <d v="2017-06-09T00:00:00"/>
    <d v="1899-12-30T15:47:00"/>
    <x v="410"/>
    <x v="73"/>
    <x v="142"/>
    <x v="0"/>
    <x v="0"/>
    <n v="1966"/>
    <x v="30"/>
    <x v="4"/>
    <x v="5"/>
    <x v="473"/>
  </r>
  <r>
    <x v="480"/>
    <x v="16"/>
    <x v="199"/>
    <d v="2017-05-24T00:00:00"/>
    <d v="1899-12-30T19:49:00"/>
    <x v="411"/>
    <x v="227"/>
    <x v="275"/>
    <x v="0"/>
    <x v="0"/>
    <n v="1965"/>
    <x v="16"/>
    <x v="4"/>
    <x v="2"/>
    <x v="474"/>
  </r>
  <r>
    <x v="481"/>
    <x v="52"/>
    <x v="155"/>
    <d v="2017-05-21T00:00:00"/>
    <d v="1899-12-30T10:17:00"/>
    <x v="343"/>
    <x v="74"/>
    <x v="211"/>
    <x v="0"/>
    <x v="1"/>
    <n v="1978"/>
    <x v="15"/>
    <x v="1"/>
    <x v="0"/>
    <x v="475"/>
  </r>
  <r>
    <x v="482"/>
    <x v="135"/>
    <x v="170"/>
    <d v="2017-06-26T00:00:00"/>
    <d v="1899-12-30T17:57:00"/>
    <x v="79"/>
    <x v="140"/>
    <x v="276"/>
    <x v="0"/>
    <x v="0"/>
    <n v="1994"/>
    <x v="27"/>
    <x v="0"/>
    <x v="3"/>
    <x v="476"/>
  </r>
  <r>
    <x v="483"/>
    <x v="93"/>
    <x v="75"/>
    <d v="2017-05-03T00:00:00"/>
    <d v="1899-12-30T09:55:00"/>
    <x v="159"/>
    <x v="278"/>
    <x v="197"/>
    <x v="0"/>
    <x v="0"/>
    <n v="1990"/>
    <x v="25"/>
    <x v="2"/>
    <x v="2"/>
    <x v="477"/>
  </r>
  <r>
    <x v="484"/>
    <x v="30"/>
    <x v="278"/>
    <d v="2017-06-22T00:00:00"/>
    <d v="1899-12-30T14:13:00"/>
    <x v="412"/>
    <x v="193"/>
    <x v="211"/>
    <x v="0"/>
    <x v="0"/>
    <n v="1971"/>
    <x v="8"/>
    <x v="4"/>
    <x v="1"/>
    <x v="478"/>
  </r>
  <r>
    <x v="485"/>
    <x v="30"/>
    <x v="200"/>
    <d v="2017-06-22T00:00:00"/>
    <d v="1899-12-30T08:32:00"/>
    <x v="413"/>
    <x v="279"/>
    <x v="230"/>
    <x v="0"/>
    <x v="0"/>
    <n v="1990"/>
    <x v="25"/>
    <x v="2"/>
    <x v="1"/>
    <x v="479"/>
  </r>
  <r>
    <x v="486"/>
    <x v="62"/>
    <x v="327"/>
    <d v="2017-05-15T00:00:00"/>
    <d v="1899-12-30T07:42:00"/>
    <x v="414"/>
    <x v="125"/>
    <x v="18"/>
    <x v="0"/>
    <x v="0"/>
    <n v="1960"/>
    <x v="18"/>
    <x v="3"/>
    <x v="3"/>
    <x v="480"/>
  </r>
  <r>
    <x v="487"/>
    <x v="65"/>
    <x v="384"/>
    <d v="2017-06-18T00:00:00"/>
    <d v="1899-12-30T09:27:00"/>
    <x v="415"/>
    <x v="217"/>
    <x v="24"/>
    <x v="0"/>
    <x v="0"/>
    <n v="1981"/>
    <x v="1"/>
    <x v="1"/>
    <x v="0"/>
    <x v="481"/>
  </r>
  <r>
    <x v="488"/>
    <x v="50"/>
    <x v="385"/>
    <d v="2017-05-10T00:00:00"/>
    <d v="1899-12-30T21:39:00"/>
    <x v="416"/>
    <x v="140"/>
    <x v="277"/>
    <x v="0"/>
    <x v="1"/>
    <n v="1970"/>
    <x v="50"/>
    <x v="4"/>
    <x v="2"/>
    <x v="482"/>
  </r>
  <r>
    <x v="489"/>
    <x v="21"/>
    <x v="386"/>
    <d v="2017-04-16T00:00:00"/>
    <d v="1899-12-30T12:03:00"/>
    <x v="417"/>
    <x v="280"/>
    <x v="278"/>
    <x v="0"/>
    <x v="0"/>
    <n v="1993"/>
    <x v="9"/>
    <x v="0"/>
    <x v="0"/>
    <x v="483"/>
  </r>
  <r>
    <x v="490"/>
    <x v="13"/>
    <x v="387"/>
    <d v="2017-02-28T00:00:00"/>
    <d v="1899-12-30T16:02:00"/>
    <x v="418"/>
    <x v="177"/>
    <x v="153"/>
    <x v="0"/>
    <x v="0"/>
    <n v="1992"/>
    <x v="4"/>
    <x v="2"/>
    <x v="4"/>
    <x v="484"/>
  </r>
  <r>
    <x v="491"/>
    <x v="27"/>
    <x v="388"/>
    <d v="2017-03-23T00:00:00"/>
    <d v="1899-12-30T13:08:00"/>
    <x v="419"/>
    <x v="281"/>
    <x v="1"/>
    <x v="0"/>
    <x v="0"/>
    <n v="1984"/>
    <x v="6"/>
    <x v="2"/>
    <x v="1"/>
    <x v="485"/>
  </r>
  <r>
    <x v="492"/>
    <x v="33"/>
    <x v="389"/>
    <d v="2017-01-28T00:00:00"/>
    <d v="1899-12-30T07:39:00"/>
    <x v="420"/>
    <x v="107"/>
    <x v="279"/>
    <x v="0"/>
    <x v="1"/>
    <n v="1982"/>
    <x v="5"/>
    <x v="1"/>
    <x v="6"/>
    <x v="486"/>
  </r>
  <r>
    <x v="493"/>
    <x v="14"/>
    <x v="390"/>
    <d v="2017-01-11T00:00:00"/>
    <d v="1899-12-30T15:04:00"/>
    <x v="410"/>
    <x v="119"/>
    <x v="172"/>
    <x v="0"/>
    <x v="0"/>
    <n v="1967"/>
    <x v="44"/>
    <x v="4"/>
    <x v="2"/>
    <x v="487"/>
  </r>
  <r>
    <x v="494"/>
    <x v="149"/>
    <x v="340"/>
    <d v="2017-02-06T00:00:00"/>
    <d v="1899-12-30T22:25:00"/>
    <x v="421"/>
    <x v="92"/>
    <x v="212"/>
    <x v="0"/>
    <x v="1"/>
    <n v="1989"/>
    <x v="33"/>
    <x v="2"/>
    <x v="3"/>
    <x v="488"/>
  </r>
  <r>
    <x v="495"/>
    <x v="62"/>
    <x v="328"/>
    <d v="2017-05-15T00:00:00"/>
    <d v="1899-12-30T18:26:00"/>
    <x v="422"/>
    <x v="282"/>
    <x v="280"/>
    <x v="0"/>
    <x v="0"/>
    <n v="1981"/>
    <x v="1"/>
    <x v="1"/>
    <x v="3"/>
    <x v="489"/>
  </r>
  <r>
    <x v="496"/>
    <x v="60"/>
    <x v="391"/>
    <d v="2017-06-15T00:00:00"/>
    <d v="1899-12-30T07:52:00"/>
    <x v="423"/>
    <x v="283"/>
    <x v="89"/>
    <x v="0"/>
    <x v="0"/>
    <n v="1950"/>
    <x v="52"/>
    <x v="5"/>
    <x v="1"/>
    <x v="490"/>
  </r>
  <r>
    <x v="497"/>
    <x v="54"/>
    <x v="392"/>
    <d v="2017-06-29T00:00:00"/>
    <d v="1899-12-30T21:56:00"/>
    <x v="424"/>
    <x v="195"/>
    <x v="281"/>
    <x v="0"/>
    <x v="0"/>
    <n v="1973"/>
    <x v="28"/>
    <x v="1"/>
    <x v="1"/>
    <x v="491"/>
  </r>
  <r>
    <x v="498"/>
    <x v="51"/>
    <x v="393"/>
    <d v="2017-05-06T00:00:00"/>
    <d v="1899-12-30T18:26:00"/>
    <x v="425"/>
    <x v="101"/>
    <x v="42"/>
    <x v="0"/>
    <x v="0"/>
    <n v="1985"/>
    <x v="23"/>
    <x v="2"/>
    <x v="6"/>
    <x v="492"/>
  </r>
  <r>
    <x v="499"/>
    <x v="77"/>
    <x v="394"/>
    <d v="2017-04-20T00:00:00"/>
    <d v="1899-12-30T20:14:00"/>
    <x v="426"/>
    <x v="102"/>
    <x v="282"/>
    <x v="0"/>
    <x v="0"/>
    <n v="1991"/>
    <x v="35"/>
    <x v="2"/>
    <x v="1"/>
    <x v="493"/>
  </r>
  <r>
    <x v="500"/>
    <x v="84"/>
    <x v="395"/>
    <d v="2017-03-02T00:00:00"/>
    <d v="1899-12-30T17:30:00"/>
    <x v="427"/>
    <x v="0"/>
    <x v="56"/>
    <x v="0"/>
    <x v="0"/>
    <n v="1960"/>
    <x v="18"/>
    <x v="3"/>
    <x v="1"/>
    <x v="494"/>
  </r>
  <r>
    <x v="501"/>
    <x v="57"/>
    <x v="396"/>
    <d v="2017-04-15T00:00:00"/>
    <d v="1899-12-30T21:03:00"/>
    <x v="428"/>
    <x v="284"/>
    <x v="283"/>
    <x v="0"/>
    <x v="0"/>
    <n v="1987"/>
    <x v="2"/>
    <x v="2"/>
    <x v="6"/>
    <x v="495"/>
  </r>
  <r>
    <x v="502"/>
    <x v="30"/>
    <x v="397"/>
    <d v="2017-06-22T00:00:00"/>
    <d v="1899-12-30T21:10:00"/>
    <x v="429"/>
    <x v="124"/>
    <x v="17"/>
    <x v="0"/>
    <x v="0"/>
    <n v="1980"/>
    <x v="29"/>
    <x v="1"/>
    <x v="1"/>
    <x v="496"/>
  </r>
  <r>
    <x v="503"/>
    <x v="43"/>
    <x v="398"/>
    <d v="2017-06-05T00:00:00"/>
    <d v="1899-12-30T10:04:00"/>
    <x v="430"/>
    <x v="285"/>
    <x v="284"/>
    <x v="0"/>
    <x v="0"/>
    <n v="1973"/>
    <x v="28"/>
    <x v="1"/>
    <x v="3"/>
    <x v="497"/>
  </r>
  <r>
    <x v="504"/>
    <x v="74"/>
    <x v="399"/>
    <d v="2017-03-10T00:00:00"/>
    <d v="1899-12-30T16:45:00"/>
    <x v="3"/>
    <x v="62"/>
    <x v="172"/>
    <x v="0"/>
    <x v="0"/>
    <n v="1962"/>
    <x v="42"/>
    <x v="3"/>
    <x v="5"/>
    <x v="498"/>
  </r>
  <r>
    <x v="505"/>
    <x v="76"/>
    <x v="344"/>
    <d v="2017-05-23T00:00:00"/>
    <d v="1899-12-30T14:31:00"/>
    <x v="431"/>
    <x v="154"/>
    <x v="22"/>
    <x v="0"/>
    <x v="0"/>
    <n v="1988"/>
    <x v="14"/>
    <x v="2"/>
    <x v="4"/>
    <x v="499"/>
  </r>
  <r>
    <x v="506"/>
    <x v="21"/>
    <x v="400"/>
    <d v="2017-04-16T00:00:00"/>
    <d v="1899-12-30T13:29:00"/>
    <x v="432"/>
    <x v="113"/>
    <x v="171"/>
    <x v="1"/>
    <x v="0"/>
    <n v="1981"/>
    <x v="1"/>
    <x v="1"/>
    <x v="0"/>
    <x v="500"/>
  </r>
  <r>
    <x v="507"/>
    <x v="47"/>
    <x v="401"/>
    <d v="2017-06-07T00:00:00"/>
    <d v="1899-12-30T23:20:00"/>
    <x v="365"/>
    <x v="130"/>
    <x v="86"/>
    <x v="0"/>
    <x v="0"/>
    <n v="1980"/>
    <x v="29"/>
    <x v="1"/>
    <x v="2"/>
    <x v="501"/>
  </r>
  <r>
    <x v="508"/>
    <x v="55"/>
    <x v="402"/>
    <d v="2017-06-17T00:00:00"/>
    <d v="1899-12-30T09:50:00"/>
    <x v="168"/>
    <x v="146"/>
    <x v="18"/>
    <x v="0"/>
    <x v="0"/>
    <n v="1970"/>
    <x v="50"/>
    <x v="4"/>
    <x v="6"/>
    <x v="502"/>
  </r>
  <r>
    <x v="509"/>
    <x v="125"/>
    <x v="25"/>
    <d v="2017-04-11T00:00:00"/>
    <d v="1899-12-30T10:08:00"/>
    <x v="433"/>
    <x v="258"/>
    <x v="285"/>
    <x v="0"/>
    <x v="0"/>
    <n v="1975"/>
    <x v="17"/>
    <x v="1"/>
    <x v="4"/>
    <x v="503"/>
  </r>
  <r>
    <x v="510"/>
    <x v="86"/>
    <x v="304"/>
    <d v="2017-03-08T00:00:00"/>
    <d v="1899-12-30T09:58:00"/>
    <x v="294"/>
    <x v="286"/>
    <x v="154"/>
    <x v="0"/>
    <x v="0"/>
    <n v="1972"/>
    <x v="11"/>
    <x v="4"/>
    <x v="2"/>
    <x v="504"/>
  </r>
  <r>
    <x v="511"/>
    <x v="106"/>
    <x v="403"/>
    <d v="2017-04-07T00:00:00"/>
    <d v="1899-12-30T14:21:00"/>
    <x v="434"/>
    <x v="287"/>
    <x v="113"/>
    <x v="0"/>
    <x v="1"/>
    <n v="1985"/>
    <x v="23"/>
    <x v="2"/>
    <x v="5"/>
    <x v="505"/>
  </r>
  <r>
    <x v="512"/>
    <x v="116"/>
    <x v="70"/>
    <d v="2017-02-21T00:00:00"/>
    <d v="1899-12-30T16:06:00"/>
    <x v="29"/>
    <x v="44"/>
    <x v="286"/>
    <x v="0"/>
    <x v="0"/>
    <n v="1977"/>
    <x v="34"/>
    <x v="1"/>
    <x v="4"/>
    <x v="506"/>
  </r>
  <r>
    <x v="513"/>
    <x v="150"/>
    <x v="404"/>
    <d v="2017-02-07T00:00:00"/>
    <d v="1899-12-30T12:31:00"/>
    <x v="248"/>
    <x v="63"/>
    <x v="147"/>
    <x v="0"/>
    <x v="0"/>
    <n v="1988"/>
    <x v="14"/>
    <x v="2"/>
    <x v="4"/>
    <x v="507"/>
  </r>
  <r>
    <x v="514"/>
    <x v="28"/>
    <x v="405"/>
    <d v="2017-05-02T00:00:00"/>
    <d v="1899-12-30T08:19:00"/>
    <x v="45"/>
    <x v="46"/>
    <x v="171"/>
    <x v="0"/>
    <x v="0"/>
    <n v="1975"/>
    <x v="17"/>
    <x v="1"/>
    <x v="4"/>
    <x v="508"/>
  </r>
  <r>
    <x v="515"/>
    <x v="16"/>
    <x v="266"/>
    <d v="2017-05-24T00:00:00"/>
    <d v="1899-12-30T16:33:00"/>
    <x v="435"/>
    <x v="81"/>
    <x v="72"/>
    <x v="0"/>
    <x v="1"/>
    <n v="1983"/>
    <x v="10"/>
    <x v="2"/>
    <x v="2"/>
    <x v="509"/>
  </r>
  <r>
    <x v="516"/>
    <x v="131"/>
    <x v="406"/>
    <d v="2017-05-31T00:00:00"/>
    <d v="1899-12-30T22:30:00"/>
    <x v="436"/>
    <x v="53"/>
    <x v="287"/>
    <x v="0"/>
    <x v="0"/>
    <n v="1994"/>
    <x v="27"/>
    <x v="0"/>
    <x v="2"/>
    <x v="510"/>
  </r>
  <r>
    <x v="517"/>
    <x v="106"/>
    <x v="407"/>
    <d v="2017-04-07T00:00:00"/>
    <d v="1899-12-30T19:03:00"/>
    <x v="437"/>
    <x v="176"/>
    <x v="142"/>
    <x v="0"/>
    <x v="0"/>
    <n v="1970"/>
    <x v="50"/>
    <x v="4"/>
    <x v="5"/>
    <x v="511"/>
  </r>
  <r>
    <x v="518"/>
    <x v="65"/>
    <x v="408"/>
    <d v="2017-06-18T00:00:00"/>
    <d v="1899-12-30T20:00:00"/>
    <x v="438"/>
    <x v="260"/>
    <x v="267"/>
    <x v="0"/>
    <x v="0"/>
    <n v="1981"/>
    <x v="1"/>
    <x v="1"/>
    <x v="0"/>
    <x v="512"/>
  </r>
  <r>
    <x v="519"/>
    <x v="41"/>
    <x v="30"/>
    <d v="2017-05-19T00:00:00"/>
    <d v="1899-12-30T18:13:00"/>
    <x v="439"/>
    <x v="118"/>
    <x v="120"/>
    <x v="0"/>
    <x v="0"/>
    <n v="1972"/>
    <x v="11"/>
    <x v="4"/>
    <x v="5"/>
    <x v="513"/>
  </r>
  <r>
    <x v="520"/>
    <x v="3"/>
    <x v="409"/>
    <d v="2017-05-08T00:00:00"/>
    <d v="1899-12-30T09:03:00"/>
    <x v="440"/>
    <x v="63"/>
    <x v="288"/>
    <x v="0"/>
    <x v="0"/>
    <n v="1983"/>
    <x v="10"/>
    <x v="2"/>
    <x v="3"/>
    <x v="514"/>
  </r>
  <r>
    <x v="521"/>
    <x v="15"/>
    <x v="410"/>
    <d v="2017-06-23T00:00:00"/>
    <d v="1899-12-30T00:14:00"/>
    <x v="74"/>
    <x v="286"/>
    <x v="279"/>
    <x v="1"/>
    <x v="0"/>
    <n v="1981"/>
    <x v="1"/>
    <x v="1"/>
    <x v="5"/>
    <x v="515"/>
  </r>
  <r>
    <x v="522"/>
    <x v="55"/>
    <x v="411"/>
    <d v="2017-06-17T00:00:00"/>
    <d v="1899-12-30T23:15:00"/>
    <x v="113"/>
    <x v="227"/>
    <x v="176"/>
    <x v="0"/>
    <x v="0"/>
    <n v="1987"/>
    <x v="2"/>
    <x v="2"/>
    <x v="6"/>
    <x v="516"/>
  </r>
  <r>
    <x v="523"/>
    <x v="126"/>
    <x v="21"/>
    <d v="2017-01-23T00:00:00"/>
    <d v="1899-12-30T09:51:00"/>
    <x v="295"/>
    <x v="288"/>
    <x v="289"/>
    <x v="0"/>
    <x v="0"/>
    <n v="1981"/>
    <x v="1"/>
    <x v="1"/>
    <x v="3"/>
    <x v="517"/>
  </r>
  <r>
    <x v="524"/>
    <x v="77"/>
    <x v="412"/>
    <d v="2017-04-20T00:00:00"/>
    <d v="1899-12-30T17:09:00"/>
    <x v="441"/>
    <x v="218"/>
    <x v="8"/>
    <x v="1"/>
    <x v="0"/>
    <n v="1981"/>
    <x v="1"/>
    <x v="1"/>
    <x v="1"/>
    <x v="518"/>
  </r>
  <r>
    <x v="525"/>
    <x v="124"/>
    <x v="413"/>
    <d v="2017-02-03T00:00:00"/>
    <d v="1899-12-30T17:45:00"/>
    <x v="442"/>
    <x v="107"/>
    <x v="20"/>
    <x v="0"/>
    <x v="0"/>
    <n v="1982"/>
    <x v="5"/>
    <x v="1"/>
    <x v="5"/>
    <x v="519"/>
  </r>
  <r>
    <x v="526"/>
    <x v="75"/>
    <x v="7"/>
    <d v="2017-01-19T00:00:00"/>
    <d v="1899-12-30T07:53:00"/>
    <x v="321"/>
    <x v="200"/>
    <x v="290"/>
    <x v="0"/>
    <x v="0"/>
    <n v="1970"/>
    <x v="50"/>
    <x v="4"/>
    <x v="1"/>
    <x v="520"/>
  </r>
  <r>
    <x v="527"/>
    <x v="45"/>
    <x v="414"/>
    <d v="2017-06-16T00:00:00"/>
    <d v="1899-12-30T22:07:00"/>
    <x v="443"/>
    <x v="79"/>
    <x v="249"/>
    <x v="0"/>
    <x v="0"/>
    <n v="1980"/>
    <x v="29"/>
    <x v="1"/>
    <x v="5"/>
    <x v="521"/>
  </r>
  <r>
    <x v="528"/>
    <x v="116"/>
    <x v="76"/>
    <d v="2017-02-21T00:00:00"/>
    <d v="1899-12-30T18:31:00"/>
    <x v="225"/>
    <x v="147"/>
    <x v="52"/>
    <x v="0"/>
    <x v="1"/>
    <n v="1990"/>
    <x v="25"/>
    <x v="2"/>
    <x v="4"/>
    <x v="522"/>
  </r>
  <r>
    <x v="529"/>
    <x v="50"/>
    <x v="157"/>
    <d v="2017-05-10T00:00:00"/>
    <d v="1899-12-30T16:49:00"/>
    <x v="444"/>
    <x v="289"/>
    <x v="160"/>
    <x v="0"/>
    <x v="0"/>
    <n v="1960"/>
    <x v="18"/>
    <x v="3"/>
    <x v="2"/>
    <x v="523"/>
  </r>
  <r>
    <x v="530"/>
    <x v="80"/>
    <x v="415"/>
    <d v="2017-04-19T00:00:00"/>
    <d v="1899-12-30T19:04:00"/>
    <x v="409"/>
    <x v="197"/>
    <x v="134"/>
    <x v="0"/>
    <x v="1"/>
    <n v="1982"/>
    <x v="5"/>
    <x v="1"/>
    <x v="2"/>
    <x v="524"/>
  </r>
  <r>
    <x v="531"/>
    <x v="83"/>
    <x v="416"/>
    <d v="2017-06-02T00:00:00"/>
    <d v="1899-12-30T15:57:00"/>
    <x v="445"/>
    <x v="290"/>
    <x v="215"/>
    <x v="0"/>
    <x v="0"/>
    <n v="2000"/>
    <x v="54"/>
    <x v="0"/>
    <x v="5"/>
    <x v="525"/>
  </r>
  <r>
    <x v="532"/>
    <x v="66"/>
    <x v="403"/>
    <d v="2017-06-14T00:00:00"/>
    <d v="1899-12-30T14:17:00"/>
    <x v="446"/>
    <x v="291"/>
    <x v="175"/>
    <x v="0"/>
    <x v="0"/>
    <n v="1973"/>
    <x v="28"/>
    <x v="1"/>
    <x v="2"/>
    <x v="526"/>
  </r>
  <r>
    <x v="533"/>
    <x v="105"/>
    <x v="8"/>
    <d v="2017-06-09T00:00:00"/>
    <d v="1899-12-30T08:05:00"/>
    <x v="447"/>
    <x v="292"/>
    <x v="291"/>
    <x v="0"/>
    <x v="0"/>
    <n v="1963"/>
    <x v="32"/>
    <x v="4"/>
    <x v="5"/>
    <x v="527"/>
  </r>
  <r>
    <x v="534"/>
    <x v="18"/>
    <x v="369"/>
    <d v="2017-02-18T00:00:00"/>
    <d v="1899-12-30T11:38:00"/>
    <x v="448"/>
    <x v="293"/>
    <x v="84"/>
    <x v="1"/>
    <x v="0"/>
    <n v="1981"/>
    <x v="1"/>
    <x v="1"/>
    <x v="6"/>
    <x v="528"/>
  </r>
  <r>
    <x v="535"/>
    <x v="73"/>
    <x v="417"/>
    <d v="2017-05-17T00:00:00"/>
    <d v="1899-12-30T18:06:00"/>
    <x v="449"/>
    <x v="294"/>
    <x v="22"/>
    <x v="0"/>
    <x v="0"/>
    <n v="1987"/>
    <x v="2"/>
    <x v="2"/>
    <x v="2"/>
    <x v="529"/>
  </r>
  <r>
    <x v="536"/>
    <x v="115"/>
    <x v="129"/>
    <d v="2017-06-12T00:00:00"/>
    <d v="1899-12-30T18:21:00"/>
    <x v="450"/>
    <x v="161"/>
    <x v="92"/>
    <x v="0"/>
    <x v="0"/>
    <n v="1953"/>
    <x v="47"/>
    <x v="3"/>
    <x v="3"/>
    <x v="530"/>
  </r>
  <r>
    <x v="537"/>
    <x v="29"/>
    <x v="418"/>
    <d v="2017-02-25T00:00:00"/>
    <d v="1899-12-30T11:47:00"/>
    <x v="451"/>
    <x v="224"/>
    <x v="116"/>
    <x v="0"/>
    <x v="0"/>
    <n v="1992"/>
    <x v="4"/>
    <x v="2"/>
    <x v="6"/>
    <x v="531"/>
  </r>
  <r>
    <x v="538"/>
    <x v="142"/>
    <x v="22"/>
    <d v="2017-03-11T00:00:00"/>
    <d v="1899-12-30T11:20:00"/>
    <x v="33"/>
    <x v="222"/>
    <x v="186"/>
    <x v="0"/>
    <x v="0"/>
    <n v="1981"/>
    <x v="1"/>
    <x v="1"/>
    <x v="6"/>
    <x v="532"/>
  </r>
  <r>
    <x v="539"/>
    <x v="151"/>
    <x v="419"/>
    <d v="2017-01-07T00:00:00"/>
    <d v="1899-12-30T10:39:00"/>
    <x v="118"/>
    <x v="265"/>
    <x v="134"/>
    <x v="0"/>
    <x v="0"/>
    <n v="1975"/>
    <x v="17"/>
    <x v="1"/>
    <x v="6"/>
    <x v="533"/>
  </r>
  <r>
    <x v="540"/>
    <x v="69"/>
    <x v="203"/>
    <d v="2017-03-21T00:00:00"/>
    <d v="1899-12-30T21:28:00"/>
    <x v="362"/>
    <x v="295"/>
    <x v="74"/>
    <x v="0"/>
    <x v="0"/>
    <n v="1975"/>
    <x v="17"/>
    <x v="1"/>
    <x v="4"/>
    <x v="534"/>
  </r>
  <r>
    <x v="541"/>
    <x v="146"/>
    <x v="175"/>
    <d v="2017-03-19T00:00:00"/>
    <d v="1899-12-30T13:07:00"/>
    <x v="67"/>
    <x v="296"/>
    <x v="21"/>
    <x v="0"/>
    <x v="0"/>
    <n v="1983"/>
    <x v="10"/>
    <x v="2"/>
    <x v="0"/>
    <x v="535"/>
  </r>
  <r>
    <x v="542"/>
    <x v="36"/>
    <x v="420"/>
    <d v="2017-05-07T00:00:00"/>
    <d v="1899-12-30T13:35:00"/>
    <x v="452"/>
    <x v="76"/>
    <x v="36"/>
    <x v="0"/>
    <x v="0"/>
    <n v="1990"/>
    <x v="25"/>
    <x v="2"/>
    <x v="0"/>
    <x v="536"/>
  </r>
  <r>
    <x v="543"/>
    <x v="95"/>
    <x v="214"/>
    <d v="2017-02-02T00:00:00"/>
    <d v="1899-12-30T15:37:00"/>
    <x v="67"/>
    <x v="297"/>
    <x v="75"/>
    <x v="0"/>
    <x v="1"/>
    <n v="1971"/>
    <x v="8"/>
    <x v="4"/>
    <x v="1"/>
    <x v="537"/>
  </r>
  <r>
    <x v="544"/>
    <x v="123"/>
    <x v="421"/>
    <d v="2017-05-18T00:00:00"/>
    <d v="1899-12-30T15:25:00"/>
    <x v="421"/>
    <x v="298"/>
    <x v="40"/>
    <x v="0"/>
    <x v="0"/>
    <n v="1951"/>
    <x v="19"/>
    <x v="5"/>
    <x v="1"/>
    <x v="538"/>
  </r>
  <r>
    <x v="545"/>
    <x v="63"/>
    <x v="421"/>
    <d v="2017-05-16T00:00:00"/>
    <d v="1899-12-30T15:35:00"/>
    <x v="31"/>
    <x v="133"/>
    <x v="27"/>
    <x v="1"/>
    <x v="0"/>
    <n v="1981"/>
    <x v="1"/>
    <x v="1"/>
    <x v="4"/>
    <x v="539"/>
  </r>
  <r>
    <x v="546"/>
    <x v="122"/>
    <x v="403"/>
    <d v="2017-03-12T00:00:00"/>
    <d v="1899-12-30T14:04:00"/>
    <x v="453"/>
    <x v="154"/>
    <x v="205"/>
    <x v="0"/>
    <x v="0"/>
    <n v="1982"/>
    <x v="5"/>
    <x v="1"/>
    <x v="0"/>
    <x v="540"/>
  </r>
  <r>
    <x v="547"/>
    <x v="145"/>
    <x v="312"/>
    <d v="2017-05-25T00:00:00"/>
    <d v="1899-12-30T17:13:00"/>
    <x v="113"/>
    <x v="21"/>
    <x v="56"/>
    <x v="0"/>
    <x v="0"/>
    <n v="1984"/>
    <x v="6"/>
    <x v="2"/>
    <x v="1"/>
    <x v="541"/>
  </r>
  <r>
    <x v="548"/>
    <x v="115"/>
    <x v="422"/>
    <d v="2017-06-12T00:00:00"/>
    <d v="1899-12-30T09:03:00"/>
    <x v="454"/>
    <x v="31"/>
    <x v="292"/>
    <x v="0"/>
    <x v="0"/>
    <n v="1990"/>
    <x v="25"/>
    <x v="2"/>
    <x v="3"/>
    <x v="542"/>
  </r>
  <r>
    <x v="549"/>
    <x v="60"/>
    <x v="423"/>
    <d v="2017-06-15T00:00:00"/>
    <d v="1899-12-30T18:38:00"/>
    <x v="455"/>
    <x v="299"/>
    <x v="188"/>
    <x v="0"/>
    <x v="0"/>
    <n v="1988"/>
    <x v="14"/>
    <x v="2"/>
    <x v="1"/>
    <x v="543"/>
  </r>
  <r>
    <x v="550"/>
    <x v="7"/>
    <x v="424"/>
    <d v="2017-03-07T00:00:00"/>
    <d v="1899-12-30T19:23:00"/>
    <x v="456"/>
    <x v="295"/>
    <x v="227"/>
    <x v="0"/>
    <x v="1"/>
    <n v="1964"/>
    <x v="45"/>
    <x v="4"/>
    <x v="4"/>
    <x v="544"/>
  </r>
  <r>
    <x v="551"/>
    <x v="61"/>
    <x v="425"/>
    <d v="2017-04-24T00:00:00"/>
    <d v="1899-12-30T21:29:00"/>
    <x v="457"/>
    <x v="182"/>
    <x v="293"/>
    <x v="0"/>
    <x v="0"/>
    <n v="1994"/>
    <x v="27"/>
    <x v="0"/>
    <x v="3"/>
    <x v="545"/>
  </r>
  <r>
    <x v="552"/>
    <x v="67"/>
    <x v="177"/>
    <d v="2017-04-05T00:00:00"/>
    <d v="1899-12-30T18:15:00"/>
    <x v="458"/>
    <x v="221"/>
    <x v="27"/>
    <x v="0"/>
    <x v="0"/>
    <n v="1969"/>
    <x v="46"/>
    <x v="4"/>
    <x v="2"/>
    <x v="546"/>
  </r>
  <r>
    <x v="553"/>
    <x v="72"/>
    <x v="426"/>
    <d v="2017-04-12T00:00:00"/>
    <d v="1899-12-30T05:50:00"/>
    <x v="89"/>
    <x v="300"/>
    <x v="77"/>
    <x v="0"/>
    <x v="0"/>
    <n v="1981"/>
    <x v="1"/>
    <x v="1"/>
    <x v="2"/>
    <x v="547"/>
  </r>
  <r>
    <x v="554"/>
    <x v="1"/>
    <x v="427"/>
    <d v="2017-05-11T00:00:00"/>
    <d v="1899-12-30T13:28:00"/>
    <x v="459"/>
    <x v="165"/>
    <x v="17"/>
    <x v="0"/>
    <x v="0"/>
    <n v="1997"/>
    <x v="12"/>
    <x v="0"/>
    <x v="1"/>
    <x v="548"/>
  </r>
  <r>
    <x v="555"/>
    <x v="93"/>
    <x v="428"/>
    <d v="2017-05-03T00:00:00"/>
    <d v="1899-12-30T08:22:00"/>
    <x v="460"/>
    <x v="112"/>
    <x v="191"/>
    <x v="0"/>
    <x v="1"/>
    <n v="1988"/>
    <x v="14"/>
    <x v="2"/>
    <x v="2"/>
    <x v="549"/>
  </r>
  <r>
    <x v="556"/>
    <x v="131"/>
    <x v="429"/>
    <d v="2017-05-31T00:00:00"/>
    <d v="1899-12-30T16:50:00"/>
    <x v="461"/>
    <x v="186"/>
    <x v="190"/>
    <x v="0"/>
    <x v="1"/>
    <n v="1985"/>
    <x v="23"/>
    <x v="2"/>
    <x v="2"/>
    <x v="263"/>
  </r>
  <r>
    <x v="557"/>
    <x v="60"/>
    <x v="430"/>
    <d v="2017-06-15T00:00:00"/>
    <d v="1899-12-30T21:43:00"/>
    <x v="436"/>
    <x v="107"/>
    <x v="178"/>
    <x v="1"/>
    <x v="0"/>
    <n v="1981"/>
    <x v="1"/>
    <x v="1"/>
    <x v="1"/>
    <x v="550"/>
  </r>
  <r>
    <x v="558"/>
    <x v="114"/>
    <x v="431"/>
    <d v="2017-05-22T00:00:00"/>
    <d v="1899-12-30T18:37:00"/>
    <x v="25"/>
    <x v="212"/>
    <x v="264"/>
    <x v="0"/>
    <x v="0"/>
    <n v="1987"/>
    <x v="2"/>
    <x v="2"/>
    <x v="3"/>
    <x v="551"/>
  </r>
  <r>
    <x v="559"/>
    <x v="103"/>
    <x v="432"/>
    <d v="2017-06-04T00:00:00"/>
    <d v="1899-12-30T02:34:00"/>
    <x v="462"/>
    <x v="134"/>
    <x v="22"/>
    <x v="0"/>
    <x v="0"/>
    <n v="1988"/>
    <x v="14"/>
    <x v="2"/>
    <x v="0"/>
    <x v="552"/>
  </r>
  <r>
    <x v="560"/>
    <x v="42"/>
    <x v="433"/>
    <d v="2017-06-28T00:00:00"/>
    <d v="1899-12-30T20:51:00"/>
    <x v="381"/>
    <x v="68"/>
    <x v="294"/>
    <x v="1"/>
    <x v="1"/>
    <n v="1990"/>
    <x v="25"/>
    <x v="2"/>
    <x v="2"/>
    <x v="553"/>
  </r>
  <r>
    <x v="561"/>
    <x v="152"/>
    <x v="434"/>
    <d v="2017-01-03T00:00:00"/>
    <d v="1899-12-30T06:37:00"/>
    <x v="463"/>
    <x v="167"/>
    <x v="90"/>
    <x v="0"/>
    <x v="0"/>
    <n v="1976"/>
    <x v="24"/>
    <x v="1"/>
    <x v="4"/>
    <x v="554"/>
  </r>
  <r>
    <x v="562"/>
    <x v="127"/>
    <x v="435"/>
    <d v="2017-01-10T00:00:00"/>
    <d v="1899-12-30T21:03:00"/>
    <x v="464"/>
    <x v="40"/>
    <x v="0"/>
    <x v="0"/>
    <x v="0"/>
    <n v="1987"/>
    <x v="2"/>
    <x v="2"/>
    <x v="4"/>
    <x v="555"/>
  </r>
  <r>
    <x v="563"/>
    <x v="93"/>
    <x v="436"/>
    <d v="2017-05-03T00:00:00"/>
    <d v="1899-12-30T13:17:00"/>
    <x v="399"/>
    <x v="168"/>
    <x v="295"/>
    <x v="0"/>
    <x v="0"/>
    <n v="1965"/>
    <x v="16"/>
    <x v="4"/>
    <x v="2"/>
    <x v="556"/>
  </r>
  <r>
    <x v="564"/>
    <x v="153"/>
    <x v="249"/>
    <d v="2017-02-16T00:00:00"/>
    <d v="1899-12-30T18:11:00"/>
    <x v="11"/>
    <x v="301"/>
    <x v="154"/>
    <x v="0"/>
    <x v="0"/>
    <n v="1988"/>
    <x v="14"/>
    <x v="2"/>
    <x v="1"/>
    <x v="557"/>
  </r>
  <r>
    <x v="565"/>
    <x v="2"/>
    <x v="102"/>
    <d v="2017-03-29T00:00:00"/>
    <d v="1899-12-30T08:08:00"/>
    <x v="186"/>
    <x v="118"/>
    <x v="296"/>
    <x v="0"/>
    <x v="1"/>
    <n v="1974"/>
    <x v="21"/>
    <x v="1"/>
    <x v="2"/>
    <x v="558"/>
  </r>
  <r>
    <x v="566"/>
    <x v="119"/>
    <x v="437"/>
    <d v="2017-06-30T00:00:00"/>
    <d v="1899-12-30T23:55:00"/>
    <x v="465"/>
    <x v="270"/>
    <x v="4"/>
    <x v="0"/>
    <x v="0"/>
    <n v="1990"/>
    <x v="25"/>
    <x v="2"/>
    <x v="5"/>
    <x v="559"/>
  </r>
  <r>
    <x v="567"/>
    <x v="149"/>
    <x v="438"/>
    <d v="2017-02-06T00:00:00"/>
    <d v="1899-12-30T08:22:00"/>
    <x v="287"/>
    <x v="8"/>
    <x v="273"/>
    <x v="0"/>
    <x v="0"/>
    <n v="1959"/>
    <x v="43"/>
    <x v="3"/>
    <x v="3"/>
    <x v="560"/>
  </r>
  <r>
    <x v="568"/>
    <x v="91"/>
    <x v="439"/>
    <d v="2017-04-23T00:00:00"/>
    <d v="1899-12-30T12:58:00"/>
    <x v="466"/>
    <x v="302"/>
    <x v="297"/>
    <x v="1"/>
    <x v="0"/>
    <n v="1981"/>
    <x v="1"/>
    <x v="1"/>
    <x v="0"/>
    <x v="561"/>
  </r>
  <r>
    <x v="569"/>
    <x v="31"/>
    <x v="440"/>
    <d v="2017-02-08T00:00:00"/>
    <d v="1899-12-30T12:18:00"/>
    <x v="434"/>
    <x v="303"/>
    <x v="298"/>
    <x v="0"/>
    <x v="1"/>
    <n v="1986"/>
    <x v="3"/>
    <x v="2"/>
    <x v="2"/>
    <x v="562"/>
  </r>
  <r>
    <x v="570"/>
    <x v="29"/>
    <x v="441"/>
    <d v="2017-02-25T00:00:00"/>
    <d v="1899-12-30T12:35:00"/>
    <x v="44"/>
    <x v="197"/>
    <x v="15"/>
    <x v="0"/>
    <x v="0"/>
    <n v="1991"/>
    <x v="35"/>
    <x v="2"/>
    <x v="6"/>
    <x v="563"/>
  </r>
  <r>
    <x v="571"/>
    <x v="117"/>
    <x v="442"/>
    <d v="2017-01-22T00:00:00"/>
    <d v="1899-12-30T14:58:00"/>
    <x v="467"/>
    <x v="304"/>
    <x v="299"/>
    <x v="0"/>
    <x v="1"/>
    <n v="1952"/>
    <x v="51"/>
    <x v="5"/>
    <x v="0"/>
    <x v="564"/>
  </r>
  <r>
    <x v="572"/>
    <x v="67"/>
    <x v="443"/>
    <d v="2017-04-05T00:00:00"/>
    <d v="1899-12-30T15:48:00"/>
    <x v="468"/>
    <x v="147"/>
    <x v="300"/>
    <x v="0"/>
    <x v="1"/>
    <n v="1962"/>
    <x v="42"/>
    <x v="3"/>
    <x v="2"/>
    <x v="565"/>
  </r>
  <r>
    <x v="573"/>
    <x v="148"/>
    <x v="444"/>
    <d v="2017-01-06T00:00:00"/>
    <d v="1899-12-30T11:42:00"/>
    <x v="201"/>
    <x v="116"/>
    <x v="301"/>
    <x v="0"/>
    <x v="0"/>
    <n v="1987"/>
    <x v="2"/>
    <x v="2"/>
    <x v="5"/>
    <x v="566"/>
  </r>
  <r>
    <x v="574"/>
    <x v="138"/>
    <x v="445"/>
    <d v="2017-01-25T00:00:00"/>
    <d v="1899-12-30T08:21:00"/>
    <x v="330"/>
    <x v="139"/>
    <x v="53"/>
    <x v="0"/>
    <x v="1"/>
    <n v="1989"/>
    <x v="33"/>
    <x v="2"/>
    <x v="2"/>
    <x v="567"/>
  </r>
  <r>
    <x v="575"/>
    <x v="17"/>
    <x v="117"/>
    <d v="2017-01-01T00:00:00"/>
    <d v="1899-12-30T18:54:00"/>
    <x v="469"/>
    <x v="305"/>
    <x v="63"/>
    <x v="0"/>
    <x v="0"/>
    <n v="1987"/>
    <x v="2"/>
    <x v="2"/>
    <x v="0"/>
    <x v="568"/>
  </r>
  <r>
    <x v="576"/>
    <x v="84"/>
    <x v="446"/>
    <d v="2017-03-02T00:00:00"/>
    <d v="1899-12-30T18:59:00"/>
    <x v="470"/>
    <x v="252"/>
    <x v="42"/>
    <x v="0"/>
    <x v="0"/>
    <n v="1983"/>
    <x v="10"/>
    <x v="2"/>
    <x v="1"/>
    <x v="569"/>
  </r>
  <r>
    <x v="577"/>
    <x v="134"/>
    <x v="447"/>
    <d v="2017-06-19T00:00:00"/>
    <d v="1899-12-30T07:44:00"/>
    <x v="204"/>
    <x v="306"/>
    <x v="189"/>
    <x v="0"/>
    <x v="0"/>
    <n v="1995"/>
    <x v="20"/>
    <x v="0"/>
    <x v="3"/>
    <x v="570"/>
  </r>
  <r>
    <x v="578"/>
    <x v="75"/>
    <x v="287"/>
    <d v="2017-01-19T00:00:00"/>
    <d v="1899-12-30T17:49:00"/>
    <x v="18"/>
    <x v="307"/>
    <x v="302"/>
    <x v="0"/>
    <x v="0"/>
    <n v="1983"/>
    <x v="10"/>
    <x v="2"/>
    <x v="1"/>
    <x v="571"/>
  </r>
  <r>
    <x v="579"/>
    <x v="93"/>
    <x v="448"/>
    <d v="2017-05-03T00:00:00"/>
    <d v="1899-12-30T09:29:00"/>
    <x v="471"/>
    <x v="251"/>
    <x v="102"/>
    <x v="0"/>
    <x v="1"/>
    <n v="1985"/>
    <x v="23"/>
    <x v="2"/>
    <x v="2"/>
    <x v="572"/>
  </r>
  <r>
    <x v="580"/>
    <x v="91"/>
    <x v="247"/>
    <d v="2017-04-23T00:00:00"/>
    <d v="1899-12-30T14:14:00"/>
    <x v="453"/>
    <x v="197"/>
    <x v="303"/>
    <x v="0"/>
    <x v="1"/>
    <n v="1969"/>
    <x v="46"/>
    <x v="4"/>
    <x v="0"/>
    <x v="573"/>
  </r>
  <r>
    <x v="581"/>
    <x v="111"/>
    <x v="449"/>
    <d v="2017-06-01T00:00:00"/>
    <d v="1899-12-30T13:11:00"/>
    <x v="424"/>
    <x v="99"/>
    <x v="227"/>
    <x v="0"/>
    <x v="0"/>
    <n v="1963"/>
    <x v="32"/>
    <x v="4"/>
    <x v="1"/>
    <x v="574"/>
  </r>
  <r>
    <x v="582"/>
    <x v="6"/>
    <x v="450"/>
    <d v="2017-03-06T00:00:00"/>
    <d v="1899-12-30T06:54:00"/>
    <x v="472"/>
    <x v="190"/>
    <x v="65"/>
    <x v="0"/>
    <x v="0"/>
    <n v="1962"/>
    <x v="42"/>
    <x v="3"/>
    <x v="3"/>
    <x v="575"/>
  </r>
  <r>
    <x v="583"/>
    <x v="91"/>
    <x v="451"/>
    <d v="2017-04-23T00:00:00"/>
    <d v="1899-12-30T18:43:00"/>
    <x v="473"/>
    <x v="8"/>
    <x v="304"/>
    <x v="1"/>
    <x v="0"/>
    <n v="1981"/>
    <x v="1"/>
    <x v="1"/>
    <x v="0"/>
    <x v="576"/>
  </r>
  <r>
    <x v="584"/>
    <x v="83"/>
    <x v="452"/>
    <d v="2017-06-02T00:00:00"/>
    <d v="1899-12-30T13:11:00"/>
    <x v="474"/>
    <x v="308"/>
    <x v="275"/>
    <x v="0"/>
    <x v="1"/>
    <n v="1955"/>
    <x v="7"/>
    <x v="3"/>
    <x v="5"/>
    <x v="577"/>
  </r>
  <r>
    <x v="585"/>
    <x v="30"/>
    <x v="90"/>
    <d v="2017-06-22T00:00:00"/>
    <d v="1899-12-30T19:07:00"/>
    <x v="438"/>
    <x v="283"/>
    <x v="37"/>
    <x v="0"/>
    <x v="1"/>
    <n v="1972"/>
    <x v="11"/>
    <x v="4"/>
    <x v="1"/>
    <x v="578"/>
  </r>
  <r>
    <x v="586"/>
    <x v="30"/>
    <x v="453"/>
    <d v="2017-06-22T00:00:00"/>
    <d v="1899-12-30T12:16:00"/>
    <x v="475"/>
    <x v="26"/>
    <x v="113"/>
    <x v="0"/>
    <x v="1"/>
    <n v="1995"/>
    <x v="20"/>
    <x v="0"/>
    <x v="1"/>
    <x v="579"/>
  </r>
  <r>
    <x v="587"/>
    <x v="49"/>
    <x v="162"/>
    <d v="2017-05-27T00:00:00"/>
    <d v="1899-12-30T18:52:00"/>
    <x v="410"/>
    <x v="177"/>
    <x v="139"/>
    <x v="0"/>
    <x v="1"/>
    <n v="1964"/>
    <x v="45"/>
    <x v="4"/>
    <x v="6"/>
    <x v="580"/>
  </r>
  <r>
    <x v="588"/>
    <x v="81"/>
    <x v="454"/>
    <d v="2017-03-13T00:00:00"/>
    <d v="1899-12-30T08:30:00"/>
    <x v="294"/>
    <x v="139"/>
    <x v="305"/>
    <x v="0"/>
    <x v="1"/>
    <n v="1974"/>
    <x v="21"/>
    <x v="1"/>
    <x v="3"/>
    <x v="581"/>
  </r>
  <r>
    <x v="589"/>
    <x v="121"/>
    <x v="455"/>
    <d v="2017-06-27T00:00:00"/>
    <d v="1899-12-30T15:31:00"/>
    <x v="476"/>
    <x v="176"/>
    <x v="176"/>
    <x v="0"/>
    <x v="0"/>
    <n v="1982"/>
    <x v="5"/>
    <x v="1"/>
    <x v="4"/>
    <x v="582"/>
  </r>
  <r>
    <x v="590"/>
    <x v="40"/>
    <x v="259"/>
    <d v="2017-05-30T00:00:00"/>
    <d v="1899-12-30T17:52:00"/>
    <x v="477"/>
    <x v="167"/>
    <x v="293"/>
    <x v="0"/>
    <x v="0"/>
    <n v="1972"/>
    <x v="11"/>
    <x v="4"/>
    <x v="4"/>
    <x v="583"/>
  </r>
  <r>
    <x v="591"/>
    <x v="74"/>
    <x v="30"/>
    <d v="2017-03-10T00:00:00"/>
    <d v="1899-12-30T18:15:00"/>
    <x v="478"/>
    <x v="207"/>
    <x v="21"/>
    <x v="0"/>
    <x v="1"/>
    <n v="1990"/>
    <x v="25"/>
    <x v="2"/>
    <x v="5"/>
    <x v="584"/>
  </r>
  <r>
    <x v="592"/>
    <x v="40"/>
    <x v="60"/>
    <d v="2017-05-30T00:00:00"/>
    <d v="1899-12-30T16:13:00"/>
    <x v="479"/>
    <x v="71"/>
    <x v="20"/>
    <x v="0"/>
    <x v="0"/>
    <n v="1982"/>
    <x v="5"/>
    <x v="1"/>
    <x v="4"/>
    <x v="585"/>
  </r>
  <r>
    <x v="593"/>
    <x v="99"/>
    <x v="456"/>
    <d v="2017-01-12T00:00:00"/>
    <d v="1899-12-30T15:09:00"/>
    <x v="480"/>
    <x v="207"/>
    <x v="148"/>
    <x v="0"/>
    <x v="0"/>
    <n v="1989"/>
    <x v="33"/>
    <x v="2"/>
    <x v="1"/>
    <x v="586"/>
  </r>
  <r>
    <x v="594"/>
    <x v="126"/>
    <x v="457"/>
    <d v="2017-01-23T00:00:00"/>
    <d v="1899-12-30T17:51:00"/>
    <x v="481"/>
    <x v="129"/>
    <x v="268"/>
    <x v="0"/>
    <x v="0"/>
    <n v="1972"/>
    <x v="11"/>
    <x v="4"/>
    <x v="3"/>
    <x v="587"/>
  </r>
  <r>
    <x v="595"/>
    <x v="154"/>
    <x v="49"/>
    <d v="2017-03-26T00:00:00"/>
    <d v="1899-12-30T12:57:00"/>
    <x v="482"/>
    <x v="309"/>
    <x v="306"/>
    <x v="1"/>
    <x v="0"/>
    <n v="1981"/>
    <x v="1"/>
    <x v="1"/>
    <x v="0"/>
    <x v="588"/>
  </r>
  <r>
    <x v="596"/>
    <x v="15"/>
    <x v="458"/>
    <d v="2017-06-23T00:00:00"/>
    <d v="1899-12-30T12:52:00"/>
    <x v="483"/>
    <x v="101"/>
    <x v="246"/>
    <x v="0"/>
    <x v="0"/>
    <n v="1971"/>
    <x v="8"/>
    <x v="4"/>
    <x v="5"/>
    <x v="589"/>
  </r>
  <r>
    <x v="597"/>
    <x v="145"/>
    <x v="317"/>
    <d v="2017-05-25T00:00:00"/>
    <d v="1899-12-30T08:09:00"/>
    <x v="484"/>
    <x v="310"/>
    <x v="72"/>
    <x v="0"/>
    <x v="0"/>
    <n v="1975"/>
    <x v="17"/>
    <x v="1"/>
    <x v="1"/>
    <x v="590"/>
  </r>
  <r>
    <x v="598"/>
    <x v="125"/>
    <x v="24"/>
    <d v="2017-04-11T00:00:00"/>
    <d v="1899-12-30T17:41:00"/>
    <x v="269"/>
    <x v="8"/>
    <x v="243"/>
    <x v="0"/>
    <x v="0"/>
    <n v="1958"/>
    <x v="48"/>
    <x v="3"/>
    <x v="4"/>
    <x v="591"/>
  </r>
  <r>
    <x v="599"/>
    <x v="99"/>
    <x v="218"/>
    <d v="2017-01-12T00:00:00"/>
    <d v="1899-12-30T15:57:00"/>
    <x v="485"/>
    <x v="278"/>
    <x v="203"/>
    <x v="0"/>
    <x v="0"/>
    <n v="1986"/>
    <x v="3"/>
    <x v="2"/>
    <x v="1"/>
    <x v="592"/>
  </r>
  <r>
    <x v="600"/>
    <x v="81"/>
    <x v="459"/>
    <d v="2017-03-13T00:00:00"/>
    <d v="1899-12-30T09:55:00"/>
    <x v="486"/>
    <x v="36"/>
    <x v="122"/>
    <x v="0"/>
    <x v="0"/>
    <n v="1990"/>
    <x v="25"/>
    <x v="2"/>
    <x v="3"/>
    <x v="593"/>
  </r>
  <r>
    <x v="601"/>
    <x v="144"/>
    <x v="399"/>
    <d v="2017-02-26T00:00:00"/>
    <d v="1899-12-30T17:16:00"/>
    <x v="487"/>
    <x v="154"/>
    <x v="35"/>
    <x v="0"/>
    <x v="0"/>
    <n v="1952"/>
    <x v="51"/>
    <x v="5"/>
    <x v="0"/>
    <x v="594"/>
  </r>
  <r>
    <x v="602"/>
    <x v="56"/>
    <x v="232"/>
    <d v="2017-01-05T00:00:00"/>
    <d v="1899-12-30T18:19:00"/>
    <x v="488"/>
    <x v="283"/>
    <x v="71"/>
    <x v="0"/>
    <x v="0"/>
    <n v="1986"/>
    <x v="3"/>
    <x v="2"/>
    <x v="1"/>
    <x v="595"/>
  </r>
  <r>
    <x v="603"/>
    <x v="110"/>
    <x v="460"/>
    <d v="2017-03-27T00:00:00"/>
    <d v="1899-12-30T19:11:00"/>
    <x v="489"/>
    <x v="110"/>
    <x v="269"/>
    <x v="0"/>
    <x v="0"/>
    <n v="1991"/>
    <x v="35"/>
    <x v="2"/>
    <x v="3"/>
    <x v="596"/>
  </r>
  <r>
    <x v="604"/>
    <x v="53"/>
    <x v="461"/>
    <d v="2017-04-25T00:00:00"/>
    <d v="1899-12-30T08:45:00"/>
    <x v="490"/>
    <x v="111"/>
    <x v="294"/>
    <x v="0"/>
    <x v="1"/>
    <n v="1975"/>
    <x v="17"/>
    <x v="1"/>
    <x v="4"/>
    <x v="597"/>
  </r>
  <r>
    <x v="605"/>
    <x v="155"/>
    <x v="462"/>
    <d v="2017-02-01T00:00:00"/>
    <d v="1899-12-30T07:35:00"/>
    <x v="491"/>
    <x v="201"/>
    <x v="223"/>
    <x v="0"/>
    <x v="0"/>
    <n v="1992"/>
    <x v="4"/>
    <x v="2"/>
    <x v="2"/>
    <x v="598"/>
  </r>
  <r>
    <x v="606"/>
    <x v="106"/>
    <x v="177"/>
    <d v="2017-04-07T00:00:00"/>
    <d v="1899-12-30T18:15:00"/>
    <x v="492"/>
    <x v="67"/>
    <x v="219"/>
    <x v="0"/>
    <x v="0"/>
    <n v="1961"/>
    <x v="39"/>
    <x v="3"/>
    <x v="5"/>
    <x v="599"/>
  </r>
  <r>
    <x v="607"/>
    <x v="60"/>
    <x v="463"/>
    <d v="2017-06-15T00:00:00"/>
    <d v="1899-12-30T09:01:00"/>
    <x v="493"/>
    <x v="127"/>
    <x v="73"/>
    <x v="0"/>
    <x v="0"/>
    <n v="1967"/>
    <x v="44"/>
    <x v="4"/>
    <x v="1"/>
    <x v="600"/>
  </r>
  <r>
    <x v="608"/>
    <x v="33"/>
    <x v="203"/>
    <d v="2017-01-28T00:00:00"/>
    <d v="1899-12-30T21:34:00"/>
    <x v="494"/>
    <x v="311"/>
    <x v="272"/>
    <x v="0"/>
    <x v="0"/>
    <n v="1985"/>
    <x v="23"/>
    <x v="2"/>
    <x v="6"/>
    <x v="601"/>
  </r>
  <r>
    <x v="609"/>
    <x v="63"/>
    <x v="464"/>
    <d v="2017-05-16T00:00:00"/>
    <d v="1899-12-30T21:50:00"/>
    <x v="495"/>
    <x v="171"/>
    <x v="37"/>
    <x v="0"/>
    <x v="0"/>
    <n v="1969"/>
    <x v="46"/>
    <x v="4"/>
    <x v="4"/>
    <x v="602"/>
  </r>
  <r>
    <x v="610"/>
    <x v="29"/>
    <x v="465"/>
    <d v="2017-02-25T00:00:00"/>
    <d v="1899-12-30T12:19:00"/>
    <x v="464"/>
    <x v="217"/>
    <x v="0"/>
    <x v="0"/>
    <x v="0"/>
    <n v="1995"/>
    <x v="20"/>
    <x v="0"/>
    <x v="6"/>
    <x v="353"/>
  </r>
  <r>
    <x v="611"/>
    <x v="38"/>
    <x v="466"/>
    <d v="2017-06-24T00:00:00"/>
    <d v="1899-12-30T12:58:00"/>
    <x v="496"/>
    <x v="98"/>
    <x v="80"/>
    <x v="1"/>
    <x v="0"/>
    <n v="1981"/>
    <x v="1"/>
    <x v="1"/>
    <x v="6"/>
    <x v="603"/>
  </r>
  <r>
    <x v="612"/>
    <x v="24"/>
    <x v="249"/>
    <d v="2017-03-25T00:00:00"/>
    <d v="1899-12-30T18:18:00"/>
    <x v="472"/>
    <x v="59"/>
    <x v="307"/>
    <x v="0"/>
    <x v="0"/>
    <n v="1968"/>
    <x v="22"/>
    <x v="4"/>
    <x v="6"/>
    <x v="604"/>
  </r>
  <r>
    <x v="613"/>
    <x v="63"/>
    <x v="168"/>
    <d v="2017-05-16T00:00:00"/>
    <d v="1899-12-30T16:54:00"/>
    <x v="497"/>
    <x v="312"/>
    <x v="140"/>
    <x v="1"/>
    <x v="0"/>
    <n v="1981"/>
    <x v="1"/>
    <x v="1"/>
    <x v="4"/>
    <x v="605"/>
  </r>
  <r>
    <x v="614"/>
    <x v="47"/>
    <x v="467"/>
    <d v="2017-06-07T00:00:00"/>
    <d v="1899-12-30T13:16:00"/>
    <x v="498"/>
    <x v="313"/>
    <x v="308"/>
    <x v="0"/>
    <x v="0"/>
    <n v="1989"/>
    <x v="33"/>
    <x v="2"/>
    <x v="2"/>
    <x v="606"/>
  </r>
  <r>
    <x v="615"/>
    <x v="5"/>
    <x v="438"/>
    <d v="2017-02-22T00:00:00"/>
    <d v="1899-12-30T08:31:00"/>
    <x v="499"/>
    <x v="164"/>
    <x v="199"/>
    <x v="0"/>
    <x v="0"/>
    <n v="1974"/>
    <x v="21"/>
    <x v="1"/>
    <x v="2"/>
    <x v="607"/>
  </r>
  <r>
    <x v="616"/>
    <x v="106"/>
    <x v="468"/>
    <d v="2017-04-07T00:00:00"/>
    <d v="1899-12-30T10:32:00"/>
    <x v="500"/>
    <x v="179"/>
    <x v="145"/>
    <x v="0"/>
    <x v="0"/>
    <n v="1982"/>
    <x v="5"/>
    <x v="1"/>
    <x v="5"/>
    <x v="608"/>
  </r>
  <r>
    <x v="617"/>
    <x v="134"/>
    <x v="469"/>
    <d v="2017-06-19T00:00:00"/>
    <d v="1899-12-30T07:04:00"/>
    <x v="501"/>
    <x v="27"/>
    <x v="158"/>
    <x v="0"/>
    <x v="0"/>
    <n v="1983"/>
    <x v="10"/>
    <x v="2"/>
    <x v="3"/>
    <x v="609"/>
  </r>
  <r>
    <x v="618"/>
    <x v="106"/>
    <x v="300"/>
    <d v="2017-04-07T00:00:00"/>
    <d v="1899-12-30T16:17:00"/>
    <x v="502"/>
    <x v="314"/>
    <x v="309"/>
    <x v="0"/>
    <x v="1"/>
    <n v="1977"/>
    <x v="34"/>
    <x v="1"/>
    <x v="5"/>
    <x v="610"/>
  </r>
  <r>
    <x v="619"/>
    <x v="34"/>
    <x v="210"/>
    <d v="2017-06-10T00:00:00"/>
    <d v="1899-12-30T12:34:00"/>
    <x v="503"/>
    <x v="214"/>
    <x v="245"/>
    <x v="1"/>
    <x v="0"/>
    <n v="1981"/>
    <x v="1"/>
    <x v="1"/>
    <x v="6"/>
    <x v="611"/>
  </r>
  <r>
    <x v="620"/>
    <x v="156"/>
    <x v="470"/>
    <d v="2017-03-04T00:00:00"/>
    <d v="1899-12-30T11:36:00"/>
    <x v="504"/>
    <x v="51"/>
    <x v="272"/>
    <x v="0"/>
    <x v="0"/>
    <n v="1991"/>
    <x v="35"/>
    <x v="2"/>
    <x v="6"/>
    <x v="612"/>
  </r>
  <r>
    <x v="621"/>
    <x v="48"/>
    <x v="471"/>
    <d v="2017-05-20T00:00:00"/>
    <d v="1899-12-30T19:53:00"/>
    <x v="190"/>
    <x v="73"/>
    <x v="310"/>
    <x v="0"/>
    <x v="0"/>
    <n v="1979"/>
    <x v="13"/>
    <x v="1"/>
    <x v="6"/>
    <x v="613"/>
  </r>
  <r>
    <x v="622"/>
    <x v="62"/>
    <x v="13"/>
    <d v="2017-05-15T00:00:00"/>
    <d v="1899-12-30T15:47:00"/>
    <x v="40"/>
    <x v="36"/>
    <x v="93"/>
    <x v="0"/>
    <x v="0"/>
    <n v="1988"/>
    <x v="14"/>
    <x v="2"/>
    <x v="3"/>
    <x v="614"/>
  </r>
  <r>
    <x v="623"/>
    <x v="111"/>
    <x v="130"/>
    <d v="2017-06-01T00:00:00"/>
    <d v="1899-12-30T08:21:00"/>
    <x v="505"/>
    <x v="190"/>
    <x v="86"/>
    <x v="0"/>
    <x v="0"/>
    <n v="1964"/>
    <x v="45"/>
    <x v="4"/>
    <x v="1"/>
    <x v="615"/>
  </r>
  <r>
    <x v="624"/>
    <x v="48"/>
    <x v="472"/>
    <d v="2017-05-20T00:00:00"/>
    <d v="1899-12-30T22:54:00"/>
    <x v="506"/>
    <x v="295"/>
    <x v="157"/>
    <x v="0"/>
    <x v="0"/>
    <n v="1989"/>
    <x v="33"/>
    <x v="2"/>
    <x v="6"/>
    <x v="616"/>
  </r>
  <r>
    <x v="625"/>
    <x v="59"/>
    <x v="466"/>
    <d v="2017-01-20T00:00:00"/>
    <d v="1899-12-30T12:35:00"/>
    <x v="507"/>
    <x v="315"/>
    <x v="311"/>
    <x v="0"/>
    <x v="0"/>
    <n v="1994"/>
    <x v="27"/>
    <x v="0"/>
    <x v="5"/>
    <x v="617"/>
  </r>
  <r>
    <x v="626"/>
    <x v="73"/>
    <x v="170"/>
    <d v="2017-05-17T00:00:00"/>
    <d v="1899-12-30T17:37:00"/>
    <x v="478"/>
    <x v="316"/>
    <x v="178"/>
    <x v="0"/>
    <x v="0"/>
    <n v="1985"/>
    <x v="23"/>
    <x v="2"/>
    <x v="2"/>
    <x v="618"/>
  </r>
  <r>
    <x v="627"/>
    <x v="82"/>
    <x v="48"/>
    <d v="2017-05-26T00:00:00"/>
    <d v="1899-12-30T19:32:00"/>
    <x v="508"/>
    <x v="183"/>
    <x v="188"/>
    <x v="0"/>
    <x v="0"/>
    <n v="1990"/>
    <x v="25"/>
    <x v="2"/>
    <x v="5"/>
    <x v="619"/>
  </r>
  <r>
    <x v="628"/>
    <x v="15"/>
    <x v="444"/>
    <d v="2017-06-23T00:00:00"/>
    <d v="1899-12-30T11:54:00"/>
    <x v="317"/>
    <x v="283"/>
    <x v="70"/>
    <x v="0"/>
    <x v="0"/>
    <n v="1985"/>
    <x v="23"/>
    <x v="2"/>
    <x v="5"/>
    <x v="620"/>
  </r>
  <r>
    <x v="629"/>
    <x v="105"/>
    <x v="192"/>
    <d v="2017-06-09T00:00:00"/>
    <d v="1899-12-30T18:19:00"/>
    <x v="238"/>
    <x v="198"/>
    <x v="312"/>
    <x v="0"/>
    <x v="1"/>
    <n v="1999"/>
    <x v="38"/>
    <x v="0"/>
    <x v="5"/>
    <x v="621"/>
  </r>
  <r>
    <x v="630"/>
    <x v="50"/>
    <x v="473"/>
    <d v="2017-05-10T00:00:00"/>
    <d v="1899-12-30T14:52:00"/>
    <x v="49"/>
    <x v="61"/>
    <x v="178"/>
    <x v="0"/>
    <x v="1"/>
    <n v="1987"/>
    <x v="2"/>
    <x v="2"/>
    <x v="2"/>
    <x v="622"/>
  </r>
  <r>
    <x v="631"/>
    <x v="30"/>
    <x v="474"/>
    <d v="2017-06-22T00:00:00"/>
    <d v="1899-12-30T08:56:00"/>
    <x v="259"/>
    <x v="314"/>
    <x v="313"/>
    <x v="0"/>
    <x v="0"/>
    <n v="1968"/>
    <x v="22"/>
    <x v="4"/>
    <x v="1"/>
    <x v="623"/>
  </r>
  <r>
    <x v="632"/>
    <x v="40"/>
    <x v="475"/>
    <d v="2017-05-30T00:00:00"/>
    <d v="1899-12-30T16:15:00"/>
    <x v="509"/>
    <x v="8"/>
    <x v="124"/>
    <x v="0"/>
    <x v="0"/>
    <n v="1975"/>
    <x v="17"/>
    <x v="1"/>
    <x v="4"/>
    <x v="624"/>
  </r>
  <r>
    <x v="633"/>
    <x v="93"/>
    <x v="355"/>
    <d v="2017-05-03T00:00:00"/>
    <d v="1899-12-30T18:30:00"/>
    <x v="253"/>
    <x v="164"/>
    <x v="314"/>
    <x v="0"/>
    <x v="0"/>
    <n v="1978"/>
    <x v="15"/>
    <x v="1"/>
    <x v="2"/>
    <x v="625"/>
  </r>
  <r>
    <x v="634"/>
    <x v="34"/>
    <x v="476"/>
    <d v="2017-06-10T00:00:00"/>
    <d v="1899-12-30T21:28:00"/>
    <x v="510"/>
    <x v="236"/>
    <x v="9"/>
    <x v="0"/>
    <x v="0"/>
    <n v="1962"/>
    <x v="42"/>
    <x v="3"/>
    <x v="6"/>
    <x v="626"/>
  </r>
  <r>
    <x v="635"/>
    <x v="135"/>
    <x v="477"/>
    <d v="2017-06-26T00:00:00"/>
    <d v="1899-12-30T17:56:00"/>
    <x v="511"/>
    <x v="67"/>
    <x v="172"/>
    <x v="1"/>
    <x v="0"/>
    <n v="1981"/>
    <x v="1"/>
    <x v="1"/>
    <x v="3"/>
    <x v="627"/>
  </r>
  <r>
    <x v="636"/>
    <x v="121"/>
    <x v="88"/>
    <d v="2017-06-27T00:00:00"/>
    <d v="1899-12-30T17:51:00"/>
    <x v="253"/>
    <x v="307"/>
    <x v="20"/>
    <x v="0"/>
    <x v="0"/>
    <n v="1992"/>
    <x v="4"/>
    <x v="2"/>
    <x v="4"/>
    <x v="628"/>
  </r>
  <r>
    <x v="637"/>
    <x v="129"/>
    <x v="280"/>
    <d v="2017-04-26T00:00:00"/>
    <d v="1899-12-30T17:58:00"/>
    <x v="512"/>
    <x v="271"/>
    <x v="105"/>
    <x v="0"/>
    <x v="1"/>
    <n v="1960"/>
    <x v="18"/>
    <x v="3"/>
    <x v="2"/>
    <x v="629"/>
  </r>
  <r>
    <x v="638"/>
    <x v="121"/>
    <x v="478"/>
    <d v="2017-06-27T00:00:00"/>
    <d v="1899-12-30T11:14:00"/>
    <x v="513"/>
    <x v="317"/>
    <x v="134"/>
    <x v="0"/>
    <x v="0"/>
    <n v="1976"/>
    <x v="24"/>
    <x v="1"/>
    <x v="4"/>
    <x v="630"/>
  </r>
  <r>
    <x v="639"/>
    <x v="73"/>
    <x v="479"/>
    <d v="2017-05-17T00:00:00"/>
    <d v="1899-12-30T07:10:00"/>
    <x v="514"/>
    <x v="318"/>
    <x v="169"/>
    <x v="0"/>
    <x v="0"/>
    <n v="1991"/>
    <x v="35"/>
    <x v="2"/>
    <x v="2"/>
    <x v="631"/>
  </r>
  <r>
    <x v="640"/>
    <x v="4"/>
    <x v="177"/>
    <d v="2017-06-21T00:00:00"/>
    <d v="1899-12-30T18:11:00"/>
    <x v="515"/>
    <x v="319"/>
    <x v="136"/>
    <x v="0"/>
    <x v="0"/>
    <n v="1983"/>
    <x v="10"/>
    <x v="2"/>
    <x v="2"/>
    <x v="632"/>
  </r>
  <r>
    <x v="641"/>
    <x v="99"/>
    <x v="96"/>
    <d v="2017-01-12T00:00:00"/>
    <d v="1899-12-30T18:38:00"/>
    <x v="288"/>
    <x v="320"/>
    <x v="315"/>
    <x v="0"/>
    <x v="0"/>
    <n v="1956"/>
    <x v="31"/>
    <x v="3"/>
    <x v="1"/>
    <x v="633"/>
  </r>
  <r>
    <x v="642"/>
    <x v="78"/>
    <x v="48"/>
    <d v="2017-06-20T00:00:00"/>
    <d v="1899-12-30T19:30:00"/>
    <x v="453"/>
    <x v="321"/>
    <x v="316"/>
    <x v="0"/>
    <x v="0"/>
    <n v="1961"/>
    <x v="39"/>
    <x v="3"/>
    <x v="4"/>
    <x v="634"/>
  </r>
  <r>
    <x v="643"/>
    <x v="42"/>
    <x v="480"/>
    <d v="2017-06-28T00:00:00"/>
    <d v="1899-12-30T10:52:00"/>
    <x v="516"/>
    <x v="101"/>
    <x v="26"/>
    <x v="0"/>
    <x v="1"/>
    <n v="1984"/>
    <x v="6"/>
    <x v="2"/>
    <x v="2"/>
    <x v="635"/>
  </r>
  <r>
    <x v="644"/>
    <x v="134"/>
    <x v="47"/>
    <d v="2017-06-19T00:00:00"/>
    <d v="1899-12-30T11:22:00"/>
    <x v="517"/>
    <x v="115"/>
    <x v="97"/>
    <x v="0"/>
    <x v="0"/>
    <n v="1985"/>
    <x v="23"/>
    <x v="2"/>
    <x v="3"/>
    <x v="636"/>
  </r>
  <r>
    <x v="645"/>
    <x v="31"/>
    <x v="481"/>
    <d v="2017-02-08T00:00:00"/>
    <d v="1899-12-30T12:54:00"/>
    <x v="518"/>
    <x v="26"/>
    <x v="64"/>
    <x v="0"/>
    <x v="1"/>
    <n v="1966"/>
    <x v="30"/>
    <x v="4"/>
    <x v="2"/>
    <x v="637"/>
  </r>
  <r>
    <x v="646"/>
    <x v="26"/>
    <x v="482"/>
    <d v="2017-06-06T00:00:00"/>
    <d v="1899-12-30T23:16:00"/>
    <x v="519"/>
    <x v="121"/>
    <x v="134"/>
    <x v="0"/>
    <x v="0"/>
    <n v="1987"/>
    <x v="2"/>
    <x v="2"/>
    <x v="4"/>
    <x v="638"/>
  </r>
  <r>
    <x v="647"/>
    <x v="132"/>
    <x v="55"/>
    <d v="2017-03-03T00:00:00"/>
    <d v="1899-12-30T16:52:00"/>
    <x v="520"/>
    <x v="71"/>
    <x v="253"/>
    <x v="0"/>
    <x v="0"/>
    <n v="1974"/>
    <x v="21"/>
    <x v="1"/>
    <x v="5"/>
    <x v="639"/>
  </r>
  <r>
    <x v="648"/>
    <x v="130"/>
    <x v="483"/>
    <d v="2017-06-03T00:00:00"/>
    <d v="1899-12-30T18:22:00"/>
    <x v="521"/>
    <x v="322"/>
    <x v="201"/>
    <x v="0"/>
    <x v="0"/>
    <n v="1992"/>
    <x v="4"/>
    <x v="2"/>
    <x v="6"/>
    <x v="640"/>
  </r>
  <r>
    <x v="649"/>
    <x v="58"/>
    <x v="94"/>
    <d v="2017-01-17T00:00:00"/>
    <d v="1899-12-30T16:43:00"/>
    <x v="338"/>
    <x v="323"/>
    <x v="317"/>
    <x v="0"/>
    <x v="1"/>
    <n v="1975"/>
    <x v="17"/>
    <x v="1"/>
    <x v="4"/>
    <x v="641"/>
  </r>
  <r>
    <x v="650"/>
    <x v="9"/>
    <x v="474"/>
    <d v="2017-03-01T00:00:00"/>
    <d v="1899-12-30T08:58:00"/>
    <x v="522"/>
    <x v="263"/>
    <x v="153"/>
    <x v="0"/>
    <x v="0"/>
    <n v="1987"/>
    <x v="2"/>
    <x v="2"/>
    <x v="2"/>
    <x v="642"/>
  </r>
  <r>
    <x v="651"/>
    <x v="74"/>
    <x v="484"/>
    <d v="2017-03-10T00:00:00"/>
    <d v="1899-12-30T16:58:00"/>
    <x v="523"/>
    <x v="107"/>
    <x v="52"/>
    <x v="0"/>
    <x v="0"/>
    <n v="1981"/>
    <x v="1"/>
    <x v="1"/>
    <x v="5"/>
    <x v="643"/>
  </r>
  <r>
    <x v="652"/>
    <x v="115"/>
    <x v="485"/>
    <d v="2017-06-12T00:00:00"/>
    <d v="1899-12-30T10:13:00"/>
    <x v="524"/>
    <x v="324"/>
    <x v="129"/>
    <x v="0"/>
    <x v="1"/>
    <n v="1981"/>
    <x v="1"/>
    <x v="1"/>
    <x v="3"/>
    <x v="644"/>
  </r>
  <r>
    <x v="653"/>
    <x v="29"/>
    <x v="253"/>
    <d v="2017-02-25T00:00:00"/>
    <d v="1899-12-30T12:00:00"/>
    <x v="525"/>
    <x v="104"/>
    <x v="295"/>
    <x v="0"/>
    <x v="0"/>
    <n v="1987"/>
    <x v="2"/>
    <x v="2"/>
    <x v="6"/>
    <x v="645"/>
  </r>
  <r>
    <x v="654"/>
    <x v="119"/>
    <x v="486"/>
    <d v="2017-06-30T00:00:00"/>
    <d v="1899-12-30T15:50:00"/>
    <x v="34"/>
    <x v="55"/>
    <x v="318"/>
    <x v="1"/>
    <x v="0"/>
    <n v="1981"/>
    <x v="1"/>
    <x v="1"/>
    <x v="5"/>
    <x v="646"/>
  </r>
  <r>
    <x v="655"/>
    <x v="157"/>
    <x v="487"/>
    <d v="2017-04-04T00:00:00"/>
    <d v="1899-12-30T20:17:00"/>
    <x v="526"/>
    <x v="113"/>
    <x v="144"/>
    <x v="0"/>
    <x v="0"/>
    <n v="1962"/>
    <x v="42"/>
    <x v="3"/>
    <x v="4"/>
    <x v="647"/>
  </r>
  <r>
    <x v="656"/>
    <x v="158"/>
    <x v="488"/>
    <d v="2017-01-09T00:00:00"/>
    <d v="1899-12-30T17:24:00"/>
    <x v="307"/>
    <x v="75"/>
    <x v="172"/>
    <x v="0"/>
    <x v="0"/>
    <n v="1974"/>
    <x v="21"/>
    <x v="1"/>
    <x v="3"/>
    <x v="648"/>
  </r>
  <r>
    <x v="657"/>
    <x v="147"/>
    <x v="489"/>
    <d v="2017-04-22T00:00:00"/>
    <d v="1899-12-30T19:39:00"/>
    <x v="527"/>
    <x v="209"/>
    <x v="133"/>
    <x v="0"/>
    <x v="0"/>
    <n v="1968"/>
    <x v="22"/>
    <x v="4"/>
    <x v="6"/>
    <x v="649"/>
  </r>
  <r>
    <x v="658"/>
    <x v="34"/>
    <x v="490"/>
    <d v="2017-06-10T00:00:00"/>
    <d v="1899-12-30T11:49:00"/>
    <x v="528"/>
    <x v="114"/>
    <x v="319"/>
    <x v="0"/>
    <x v="1"/>
    <n v="1968"/>
    <x v="22"/>
    <x v="4"/>
    <x v="6"/>
    <x v="650"/>
  </r>
  <r>
    <x v="659"/>
    <x v="142"/>
    <x v="465"/>
    <d v="2017-03-11T00:00:00"/>
    <d v="1899-12-30T12:24:00"/>
    <x v="529"/>
    <x v="131"/>
    <x v="231"/>
    <x v="0"/>
    <x v="0"/>
    <n v="1992"/>
    <x v="4"/>
    <x v="2"/>
    <x v="6"/>
    <x v="651"/>
  </r>
  <r>
    <x v="660"/>
    <x v="111"/>
    <x v="283"/>
    <d v="2017-06-01T00:00:00"/>
    <d v="1899-12-30T13:22:00"/>
    <x v="530"/>
    <x v="113"/>
    <x v="292"/>
    <x v="0"/>
    <x v="0"/>
    <n v="1987"/>
    <x v="2"/>
    <x v="2"/>
    <x v="1"/>
    <x v="652"/>
  </r>
  <r>
    <x v="661"/>
    <x v="68"/>
    <x v="491"/>
    <d v="2017-06-13T00:00:00"/>
    <d v="1899-12-30T13:26:00"/>
    <x v="96"/>
    <x v="63"/>
    <x v="249"/>
    <x v="0"/>
    <x v="0"/>
    <n v="1978"/>
    <x v="15"/>
    <x v="1"/>
    <x v="4"/>
    <x v="653"/>
  </r>
  <r>
    <x v="662"/>
    <x v="27"/>
    <x v="326"/>
    <d v="2017-03-23T00:00:00"/>
    <d v="1899-12-30T15:44:00"/>
    <x v="117"/>
    <x v="325"/>
    <x v="264"/>
    <x v="0"/>
    <x v="0"/>
    <n v="1978"/>
    <x v="15"/>
    <x v="1"/>
    <x v="1"/>
    <x v="654"/>
  </r>
  <r>
    <x v="663"/>
    <x v="137"/>
    <x v="492"/>
    <d v="2017-04-28T00:00:00"/>
    <d v="1899-12-30T18:49:00"/>
    <x v="484"/>
    <x v="0"/>
    <x v="266"/>
    <x v="0"/>
    <x v="0"/>
    <n v="1990"/>
    <x v="25"/>
    <x v="2"/>
    <x v="5"/>
    <x v="655"/>
  </r>
  <r>
    <x v="664"/>
    <x v="57"/>
    <x v="493"/>
    <d v="2017-04-15T00:00:00"/>
    <d v="1899-12-30T16:03:00"/>
    <x v="90"/>
    <x v="120"/>
    <x v="90"/>
    <x v="0"/>
    <x v="0"/>
    <n v="1966"/>
    <x v="30"/>
    <x v="4"/>
    <x v="6"/>
    <x v="656"/>
  </r>
  <r>
    <x v="665"/>
    <x v="108"/>
    <x v="494"/>
    <d v="2017-05-05T00:00:00"/>
    <d v="1899-12-30T00:38:00"/>
    <x v="111"/>
    <x v="213"/>
    <x v="320"/>
    <x v="0"/>
    <x v="1"/>
    <n v="1983"/>
    <x v="10"/>
    <x v="2"/>
    <x v="5"/>
    <x v="6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19F90-F473-4BE8-9DB5-113E2926C86B}" name="PivotTable46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16:O675" firstHeaderRow="1" firstDataRow="1" firstDataCol="1"/>
  <pivotFields count="17">
    <pivotField showAll="0"/>
    <pivotField numFmtId="166" showAll="0"/>
    <pivotField numFmtId="20" showAll="0"/>
    <pivotField numFmtId="14" showAll="0"/>
    <pivotField numFmtId="20" showAll="0"/>
    <pivotField showAll="0">
      <items count="532">
        <item x="165"/>
        <item x="38"/>
        <item x="137"/>
        <item x="20"/>
        <item x="420"/>
        <item x="202"/>
        <item x="507"/>
        <item x="69"/>
        <item x="35"/>
        <item x="430"/>
        <item x="140"/>
        <item x="530"/>
        <item x="305"/>
        <item x="495"/>
        <item x="141"/>
        <item x="87"/>
        <item x="415"/>
        <item x="211"/>
        <item x="88"/>
        <item x="231"/>
        <item x="115"/>
        <item x="311"/>
        <item x="490"/>
        <item x="470"/>
        <item x="331"/>
        <item x="245"/>
        <item x="453"/>
        <item x="514"/>
        <item x="283"/>
        <item x="267"/>
        <item x="380"/>
        <item x="166"/>
        <item x="247"/>
        <item x="372"/>
        <item x="232"/>
        <item x="125"/>
        <item x="185"/>
        <item x="350"/>
        <item x="83"/>
        <item x="21"/>
        <item x="29"/>
        <item x="188"/>
        <item x="447"/>
        <item x="114"/>
        <item x="176"/>
        <item x="28"/>
        <item x="287"/>
        <item x="439"/>
        <item x="353"/>
        <item x="339"/>
        <item x="426"/>
        <item x="457"/>
        <item x="135"/>
        <item x="333"/>
        <item x="431"/>
        <item x="92"/>
        <item x="338"/>
        <item x="464"/>
        <item x="154"/>
        <item x="306"/>
        <item x="308"/>
        <item x="271"/>
        <item x="95"/>
        <item x="194"/>
        <item x="316"/>
        <item x="506"/>
        <item x="405"/>
        <item x="355"/>
        <item x="16"/>
        <item x="173"/>
        <item x="209"/>
        <item x="207"/>
        <item x="409"/>
        <item x="397"/>
        <item x="99"/>
        <item x="113"/>
        <item x="508"/>
        <item x="269"/>
        <item x="346"/>
        <item x="15"/>
        <item x="184"/>
        <item x="360"/>
        <item x="80"/>
        <item x="370"/>
        <item x="30"/>
        <item x="208"/>
        <item x="33"/>
        <item x="452"/>
        <item x="362"/>
        <item x="186"/>
        <item x="168"/>
        <item x="203"/>
        <item x="299"/>
        <item x="42"/>
        <item x="9"/>
        <item x="421"/>
        <item x="43"/>
        <item x="467"/>
        <item x="143"/>
        <item x="11"/>
        <item x="456"/>
        <item x="302"/>
        <item x="51"/>
        <item x="124"/>
        <item x="39"/>
        <item x="4"/>
        <item x="72"/>
        <item x="301"/>
        <item x="387"/>
        <item x="91"/>
        <item x="134"/>
        <item x="444"/>
        <item x="416"/>
        <item x="66"/>
        <item x="384"/>
        <item x="402"/>
        <item x="159"/>
        <item x="340"/>
        <item x="400"/>
        <item x="260"/>
        <item x="201"/>
        <item x="264"/>
        <item x="347"/>
        <item x="374"/>
        <item x="47"/>
        <item x="327"/>
        <item x="220"/>
        <item x="73"/>
        <item x="478"/>
        <item x="105"/>
        <item x="291"/>
        <item x="49"/>
        <item x="438"/>
        <item x="410"/>
        <item x="386"/>
        <item x="323"/>
        <item x="445"/>
        <item x="256"/>
        <item x="85"/>
        <item x="40"/>
        <item x="294"/>
        <item x="228"/>
        <item x="366"/>
        <item x="160"/>
        <item x="476"/>
        <item x="27"/>
        <item x="74"/>
        <item x="424"/>
        <item x="364"/>
        <item x="282"/>
        <item x="241"/>
        <item x="199"/>
        <item x="500"/>
        <item x="443"/>
        <item x="295"/>
        <item x="86"/>
        <item x="330"/>
        <item x="216"/>
        <item x="512"/>
        <item x="54"/>
        <item x="403"/>
        <item x="356"/>
        <item x="243"/>
        <item x="261"/>
        <item x="45"/>
        <item x="214"/>
        <item x="75"/>
        <item x="518"/>
        <item x="25"/>
        <item x="398"/>
        <item x="318"/>
        <item x="96"/>
        <item x="224"/>
        <item x="313"/>
        <item x="239"/>
        <item x="136"/>
        <item x="289"/>
        <item x="407"/>
        <item x="119"/>
        <item x="461"/>
        <item x="483"/>
        <item x="352"/>
        <item x="177"/>
        <item x="238"/>
        <item x="248"/>
        <item x="90"/>
        <item x="161"/>
        <item x="6"/>
        <item x="290"/>
        <item x="335"/>
        <item x="223"/>
        <item x="501"/>
        <item x="399"/>
        <item x="77"/>
        <item x="204"/>
        <item x="225"/>
        <item x="145"/>
        <item x="367"/>
        <item x="157"/>
        <item x="127"/>
        <item x="190"/>
        <item x="14"/>
        <item x="71"/>
        <item x="78"/>
        <item x="17"/>
        <item x="41"/>
        <item x="253"/>
        <item x="389"/>
        <item x="169"/>
        <item x="480"/>
        <item x="341"/>
        <item x="418"/>
        <item x="378"/>
        <item x="307"/>
        <item x="230"/>
        <item x="198"/>
        <item x="529"/>
        <item x="286"/>
        <item x="484"/>
        <item x="89"/>
        <item x="244"/>
        <item x="254"/>
        <item x="423"/>
        <item x="474"/>
        <item x="516"/>
        <item x="128"/>
        <item x="259"/>
        <item x="273"/>
        <item x="181"/>
        <item x="379"/>
        <item x="427"/>
        <item x="449"/>
        <item x="281"/>
        <item x="359"/>
        <item x="153"/>
        <item x="300"/>
        <item x="118"/>
        <item x="210"/>
        <item x="100"/>
        <item x="396"/>
        <item x="312"/>
        <item x="393"/>
        <item x="279"/>
        <item x="46"/>
        <item x="107"/>
        <item x="437"/>
        <item x="408"/>
        <item x="357"/>
        <item x="344"/>
        <item x="221"/>
        <item x="368"/>
        <item x="138"/>
        <item x="315"/>
        <item x="322"/>
        <item x="36"/>
        <item x="527"/>
        <item x="106"/>
        <item x="494"/>
        <item x="376"/>
        <item x="147"/>
        <item x="18"/>
        <item x="375"/>
        <item x="266"/>
        <item x="192"/>
        <item x="383"/>
        <item x="149"/>
        <item x="460"/>
        <item x="504"/>
        <item x="371"/>
        <item x="499"/>
        <item x="258"/>
        <item x="297"/>
        <item x="151"/>
        <item x="1"/>
        <item x="321"/>
        <item x="528"/>
        <item x="351"/>
        <item x="485"/>
        <item x="67"/>
        <item x="3"/>
        <item x="263"/>
        <item x="519"/>
        <item x="288"/>
        <item x="170"/>
        <item x="61"/>
        <item x="515"/>
        <item x="463"/>
        <item x="293"/>
        <item x="268"/>
        <item x="522"/>
        <item x="162"/>
        <item x="191"/>
        <item x="498"/>
        <item x="349"/>
        <item x="475"/>
        <item x="525"/>
        <item x="422"/>
        <item x="373"/>
        <item x="442"/>
        <item x="523"/>
        <item x="491"/>
        <item x="319"/>
        <item x="235"/>
        <item x="0"/>
        <item x="354"/>
        <item x="22"/>
        <item x="454"/>
        <item x="385"/>
        <item x="334"/>
        <item x="48"/>
        <item x="163"/>
        <item x="472"/>
        <item x="390"/>
        <item x="152"/>
        <item x="326"/>
        <item x="126"/>
        <item x="505"/>
        <item x="336"/>
        <item x="155"/>
        <item x="56"/>
        <item x="44"/>
        <item x="250"/>
        <item x="123"/>
        <item x="57"/>
        <item x="429"/>
        <item x="292"/>
        <item x="53"/>
        <item x="156"/>
        <item x="348"/>
        <item x="391"/>
        <item x="394"/>
        <item x="262"/>
        <item x="517"/>
        <item x="328"/>
        <item x="479"/>
        <item x="229"/>
        <item x="117"/>
        <item x="31"/>
        <item x="477"/>
        <item x="215"/>
        <item x="276"/>
        <item x="82"/>
        <item x="320"/>
        <item x="492"/>
        <item x="233"/>
        <item x="277"/>
        <item x="314"/>
        <item x="458"/>
        <item x="104"/>
        <item x="511"/>
        <item x="62"/>
        <item x="361"/>
        <item x="249"/>
        <item x="446"/>
        <item x="382"/>
        <item x="345"/>
        <item x="68"/>
        <item x="5"/>
        <item x="388"/>
        <item x="377"/>
        <item x="342"/>
        <item x="520"/>
        <item x="462"/>
        <item x="182"/>
        <item x="406"/>
        <item x="58"/>
        <item x="489"/>
        <item x="205"/>
        <item x="332"/>
        <item x="19"/>
        <item x="251"/>
        <item x="309"/>
        <item x="329"/>
        <item x="265"/>
        <item x="212"/>
        <item x="414"/>
        <item x="285"/>
        <item x="473"/>
        <item x="213"/>
        <item x="337"/>
        <item x="486"/>
        <item x="189"/>
        <item x="358"/>
        <item x="195"/>
        <item x="524"/>
        <item x="317"/>
        <item x="274"/>
        <item x="298"/>
        <item x="363"/>
        <item x="158"/>
        <item x="10"/>
        <item x="178"/>
        <item x="455"/>
        <item x="310"/>
        <item x="450"/>
        <item x="493"/>
        <item x="76"/>
        <item x="448"/>
        <item x="171"/>
        <item x="13"/>
        <item x="434"/>
        <item x="412"/>
        <item x="167"/>
        <item x="179"/>
        <item x="502"/>
        <item x="465"/>
        <item x="222"/>
        <item x="101"/>
        <item x="468"/>
        <item x="435"/>
        <item x="116"/>
        <item x="52"/>
        <item x="280"/>
        <item x="109"/>
        <item x="187"/>
        <item x="144"/>
        <item x="112"/>
        <item x="110"/>
        <item x="37"/>
        <item x="142"/>
        <item x="183"/>
        <item x="488"/>
        <item x="217"/>
        <item x="218"/>
        <item x="2"/>
        <item x="369"/>
        <item x="70"/>
        <item x="419"/>
        <item x="94"/>
        <item x="55"/>
        <item x="441"/>
        <item x="240"/>
        <item x="236"/>
        <item x="513"/>
        <item x="34"/>
        <item x="481"/>
        <item x="246"/>
        <item x="97"/>
        <item x="440"/>
        <item x="324"/>
        <item x="257"/>
        <item x="111"/>
        <item x="381"/>
        <item x="150"/>
        <item x="130"/>
        <item x="23"/>
        <item x="133"/>
        <item x="255"/>
        <item x="103"/>
        <item x="496"/>
        <item x="98"/>
        <item x="172"/>
        <item x="193"/>
        <item x="303"/>
        <item x="401"/>
        <item x="79"/>
        <item x="284"/>
        <item x="510"/>
        <item x="395"/>
        <item x="93"/>
        <item x="50"/>
        <item x="436"/>
        <item x="164"/>
        <item x="219"/>
        <item x="24"/>
        <item x="428"/>
        <item x="148"/>
        <item x="433"/>
        <item x="343"/>
        <item x="471"/>
        <item x="411"/>
        <item x="521"/>
        <item x="365"/>
        <item x="129"/>
        <item x="417"/>
        <item x="497"/>
        <item x="196"/>
        <item x="65"/>
        <item x="432"/>
        <item x="503"/>
        <item x="26"/>
        <item x="121"/>
        <item x="226"/>
        <item x="197"/>
        <item x="122"/>
        <item x="146"/>
        <item x="175"/>
        <item x="469"/>
        <item x="200"/>
        <item x="304"/>
        <item x="108"/>
        <item x="296"/>
        <item x="132"/>
        <item x="120"/>
        <item x="63"/>
        <item x="272"/>
        <item x="60"/>
        <item x="482"/>
        <item x="59"/>
        <item x="404"/>
        <item x="81"/>
        <item x="278"/>
        <item x="174"/>
        <item x="270"/>
        <item x="64"/>
        <item x="139"/>
        <item x="526"/>
        <item x="180"/>
        <item x="84"/>
        <item x="413"/>
        <item x="459"/>
        <item x="509"/>
        <item x="234"/>
        <item x="12"/>
        <item x="425"/>
        <item x="102"/>
        <item x="227"/>
        <item x="252"/>
        <item x="487"/>
        <item x="392"/>
        <item x="451"/>
        <item x="32"/>
        <item x="325"/>
        <item x="275"/>
        <item x="237"/>
        <item x="466"/>
        <item x="7"/>
        <item x="131"/>
        <item x="242"/>
        <item x="8"/>
        <item x="2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59">
        <item x="585"/>
        <item x="78"/>
        <item x="639"/>
        <item x="377"/>
        <item x="4"/>
        <item x="402"/>
        <item x="184"/>
        <item x="111"/>
        <item x="13"/>
        <item x="278"/>
        <item x="568"/>
        <item x="194"/>
        <item x="2"/>
        <item x="490"/>
        <item x="578"/>
        <item x="595"/>
        <item x="620"/>
        <item x="86"/>
        <item x="521"/>
        <item x="204"/>
        <item x="150"/>
        <item x="430"/>
        <item x="519"/>
        <item x="301"/>
        <item x="550"/>
        <item x="124"/>
        <item x="643"/>
        <item x="149"/>
        <item x="486"/>
        <item x="626"/>
        <item x="384"/>
        <item x="240"/>
        <item x="191"/>
        <item x="502"/>
        <item x="485"/>
        <item x="446"/>
        <item x="570"/>
        <item x="452"/>
        <item x="641"/>
        <item x="294"/>
        <item x="343"/>
        <item x="306"/>
        <item x="491"/>
        <item x="403"/>
        <item x="235"/>
        <item x="205"/>
        <item x="181"/>
        <item x="122"/>
        <item x="216"/>
        <item x="213"/>
        <item x="530"/>
        <item x="282"/>
        <item x="46"/>
        <item x="283"/>
        <item x="484"/>
        <item x="246"/>
        <item x="580"/>
        <item x="583"/>
        <item x="226"/>
        <item x="337"/>
        <item x="554"/>
        <item x="97"/>
        <item x="157"/>
        <item x="349"/>
        <item x="35"/>
        <item x="457"/>
        <item x="559"/>
        <item x="359"/>
        <item x="324"/>
        <item x="295"/>
        <item x="314"/>
        <item x="175"/>
        <item x="434"/>
        <item x="469"/>
        <item x="84"/>
        <item x="424"/>
        <item x="407"/>
        <item x="542"/>
        <item x="33"/>
        <item x="622"/>
        <item x="389"/>
        <item x="68"/>
        <item x="24"/>
        <item x="225"/>
        <item x="577"/>
        <item x="564"/>
        <item x="61"/>
        <item x="401"/>
        <item x="535"/>
        <item x="505"/>
        <item x="10"/>
        <item x="279"/>
        <item x="475"/>
        <item x="176"/>
        <item x="81"/>
        <item x="187"/>
        <item x="330"/>
        <item x="90"/>
        <item x="3"/>
        <item x="38"/>
        <item x="356"/>
        <item x="593"/>
        <item x="256"/>
        <item x="614"/>
        <item x="85"/>
        <item x="195"/>
        <item x="143"/>
        <item x="418"/>
        <item x="94"/>
        <item x="292"/>
        <item x="347"/>
        <item x="386"/>
        <item x="346"/>
        <item x="41"/>
        <item x="236"/>
        <item x="412"/>
        <item x="83"/>
        <item x="536"/>
        <item x="151"/>
        <item x="105"/>
        <item x="36"/>
        <item x="145"/>
        <item x="438"/>
        <item x="239"/>
        <item x="51"/>
        <item x="99"/>
        <item x="383"/>
        <item x="387"/>
        <item x="599"/>
        <item x="437"/>
        <item x="74"/>
        <item x="466"/>
        <item x="627"/>
        <item x="45"/>
        <item x="88"/>
        <item x="89"/>
        <item x="509"/>
        <item x="406"/>
        <item x="417"/>
        <item x="231"/>
        <item x="619"/>
        <item x="260"/>
        <item x="448"/>
        <item x="112"/>
        <item x="603"/>
        <item x="344"/>
        <item x="419"/>
        <item x="572"/>
        <item x="468"/>
        <item x="350"/>
        <item x="616"/>
        <item x="534"/>
        <item x="544"/>
        <item x="271"/>
        <item x="304"/>
        <item x="199"/>
        <item x="42"/>
        <item x="555"/>
        <item x="513"/>
        <item x="558"/>
        <item x="137"/>
        <item x="37"/>
        <item x="182"/>
        <item x="532"/>
        <item x="362"/>
        <item x="576"/>
        <item x="214"/>
        <item x="106"/>
        <item x="624"/>
        <item x="8"/>
        <item x="591"/>
        <item x="164"/>
        <item x="560"/>
        <item x="67"/>
        <item x="223"/>
        <item x="450"/>
        <item x="518"/>
        <item x="354"/>
        <item x="133"/>
        <item x="100"/>
        <item x="503"/>
        <item x="429"/>
        <item x="588"/>
        <item x="18"/>
        <item x="179"/>
        <item x="374"/>
        <item x="77"/>
        <item x="203"/>
        <item x="208"/>
        <item x="136"/>
        <item x="109"/>
        <item x="285"/>
        <item x="129"/>
        <item x="549"/>
        <item x="460"/>
        <item x="605"/>
        <item x="290"/>
        <item x="52"/>
        <item x="328"/>
        <item x="190"/>
        <item x="107"/>
        <item x="141"/>
        <item x="102"/>
        <item x="215"/>
        <item x="296"/>
        <item x="135"/>
        <item x="566"/>
        <item x="54"/>
        <item x="286"/>
        <item x="254"/>
        <item x="399"/>
        <item x="261"/>
        <item x="104"/>
        <item x="488"/>
        <item x="408"/>
        <item x="382"/>
        <item x="23"/>
        <item x="320"/>
        <item x="422"/>
        <item x="380"/>
        <item x="200"/>
        <item x="332"/>
        <item x="39"/>
        <item x="185"/>
        <item x="443"/>
        <item x="400"/>
        <item x="553"/>
        <item x="75"/>
        <item x="114"/>
        <item x="12"/>
        <item x="423"/>
        <item x="520"/>
        <item x="310"/>
        <item x="459"/>
        <item x="378"/>
        <item x="425"/>
        <item x="221"/>
        <item x="548"/>
        <item x="305"/>
        <item x="644"/>
        <item x="72"/>
        <item x="243"/>
        <item x="284"/>
        <item x="473"/>
        <item x="80"/>
        <item x="613"/>
        <item x="293"/>
        <item x="299"/>
        <item x="66"/>
        <item x="15"/>
        <item x="319"/>
        <item x="529"/>
        <item x="322"/>
        <item x="302"/>
        <item x="524"/>
        <item x="573"/>
        <item x="563"/>
        <item x="17"/>
        <item x="257"/>
        <item x="590"/>
        <item x="511"/>
        <item x="582"/>
        <item x="242"/>
        <item x="431"/>
        <item x="98"/>
        <item x="545"/>
        <item x="274"/>
        <item x="259"/>
        <item x="370"/>
        <item x="541"/>
        <item x="22"/>
        <item x="269"/>
        <item x="327"/>
        <item x="9"/>
        <item x="522"/>
        <item x="192"/>
        <item x="565"/>
        <item x="148"/>
        <item x="110"/>
        <item x="647"/>
        <item x="268"/>
        <item x="131"/>
        <item x="196"/>
        <item x="500"/>
        <item x="652"/>
        <item x="82"/>
        <item x="648"/>
        <item x="313"/>
        <item x="390"/>
        <item x="57"/>
        <item x="510"/>
        <item x="376"/>
        <item x="55"/>
        <item x="612"/>
        <item x="372"/>
        <item x="169"/>
        <item x="277"/>
        <item x="267"/>
        <item x="375"/>
        <item x="53"/>
        <item x="628"/>
        <item x="571"/>
        <item x="625"/>
        <item x="607"/>
        <item x="220"/>
        <item x="633"/>
        <item x="557"/>
        <item x="363"/>
        <item x="415"/>
        <item x="596"/>
        <item x="127"/>
        <item x="49"/>
        <item x="298"/>
        <item x="201"/>
        <item x="307"/>
        <item x="34"/>
        <item x="453"/>
        <item x="209"/>
        <item x="69"/>
        <item x="498"/>
        <item x="113"/>
        <item x="574"/>
        <item x="533"/>
        <item x="447"/>
        <item x="189"/>
        <item x="436"/>
        <item x="154"/>
        <item x="140"/>
        <item x="656"/>
        <item x="594"/>
        <item x="202"/>
        <item x="540"/>
        <item x="499"/>
        <item x="20"/>
        <item x="368"/>
        <item x="396"/>
        <item x="435"/>
        <item x="266"/>
        <item x="426"/>
        <item x="646"/>
        <item x="59"/>
        <item x="334"/>
        <item x="525"/>
        <item x="7"/>
        <item x="166"/>
        <item x="618"/>
        <item x="318"/>
        <item x="121"/>
        <item x="463"/>
        <item x="405"/>
        <item x="146"/>
        <item x="234"/>
        <item x="496"/>
        <item x="91"/>
        <item x="162"/>
        <item x="6"/>
        <item x="348"/>
        <item x="11"/>
        <item x="60"/>
        <item x="445"/>
        <item x="73"/>
        <item x="207"/>
        <item x="43"/>
        <item x="219"/>
        <item x="276"/>
        <item x="538"/>
        <item x="366"/>
        <item x="472"/>
        <item x="483"/>
        <item x="360"/>
        <item x="539"/>
        <item x="163"/>
        <item x="193"/>
        <item x="561"/>
        <item x="30"/>
        <item x="351"/>
        <item x="579"/>
        <item x="637"/>
        <item x="28"/>
        <item x="335"/>
        <item x="116"/>
        <item x="492"/>
        <item x="589"/>
        <item x="635"/>
        <item x="421"/>
        <item x="556"/>
        <item x="227"/>
        <item x="174"/>
        <item x="62"/>
        <item x="444"/>
        <item x="562"/>
        <item x="413"/>
        <item x="517"/>
        <item x="126"/>
        <item x="230"/>
        <item x="245"/>
        <item x="316"/>
        <item x="291"/>
        <item x="238"/>
        <item x="262"/>
        <item x="428"/>
        <item x="273"/>
        <item x="493"/>
        <item x="178"/>
        <item x="117"/>
        <item x="173"/>
        <item x="229"/>
        <item x="456"/>
        <item x="92"/>
        <item x="168"/>
        <item x="258"/>
        <item x="357"/>
        <item x="391"/>
        <item x="631"/>
        <item x="76"/>
        <item x="543"/>
        <item x="611"/>
        <item x="340"/>
        <item x="25"/>
        <item x="1"/>
        <item x="170"/>
        <item x="329"/>
        <item x="410"/>
        <item x="241"/>
        <item x="253"/>
        <item x="338"/>
        <item x="470"/>
        <item x="144"/>
        <item x="439"/>
        <item x="495"/>
        <item x="617"/>
        <item x="159"/>
        <item x="501"/>
        <item x="264"/>
        <item x="352"/>
        <item x="461"/>
        <item x="630"/>
        <item x="462"/>
        <item x="537"/>
        <item x="95"/>
        <item x="312"/>
        <item x="600"/>
        <item x="155"/>
        <item x="598"/>
        <item x="311"/>
        <item x="14"/>
        <item x="161"/>
        <item x="171"/>
        <item x="632"/>
        <item x="651"/>
        <item x="160"/>
        <item x="26"/>
        <item x="32"/>
        <item x="224"/>
        <item x="339"/>
        <item x="40"/>
        <item x="393"/>
        <item x="248"/>
        <item x="465"/>
        <item x="188"/>
        <item x="233"/>
        <item x="300"/>
        <item x="653"/>
        <item x="70"/>
        <item x="514"/>
        <item x="507"/>
        <item x="392"/>
        <item x="604"/>
        <item x="64"/>
        <item x="411"/>
        <item x="497"/>
        <item x="156"/>
        <item x="634"/>
        <item x="79"/>
        <item x="123"/>
        <item x="336"/>
        <item x="657"/>
        <item x="249"/>
        <item x="621"/>
        <item x="303"/>
        <item x="481"/>
        <item x="353"/>
        <item x="645"/>
        <item x="120"/>
        <item x="222"/>
        <item x="252"/>
        <item x="416"/>
        <item x="119"/>
        <item x="610"/>
        <item x="623"/>
        <item x="388"/>
        <item x="218"/>
        <item x="128"/>
        <item x="597"/>
        <item x="601"/>
        <item x="341"/>
        <item x="71"/>
        <item x="5"/>
        <item x="16"/>
        <item x="494"/>
        <item x="655"/>
        <item x="333"/>
        <item x="0"/>
        <item x="265"/>
        <item x="489"/>
        <item x="228"/>
        <item x="317"/>
        <item x="47"/>
        <item x="21"/>
        <item x="464"/>
        <item x="87"/>
        <item x="103"/>
        <item x="433"/>
        <item x="118"/>
        <item x="512"/>
        <item x="432"/>
        <item x="56"/>
        <item x="358"/>
        <item x="654"/>
        <item x="528"/>
        <item x="454"/>
        <item x="638"/>
        <item x="142"/>
        <item x="250"/>
        <item x="575"/>
        <item x="270"/>
        <item x="615"/>
        <item x="342"/>
        <item x="108"/>
        <item x="467"/>
        <item x="186"/>
        <item x="569"/>
        <item x="420"/>
        <item x="642"/>
        <item x="442"/>
        <item x="455"/>
        <item x="586"/>
        <item x="355"/>
        <item x="323"/>
        <item x="584"/>
        <item x="315"/>
        <item x="441"/>
        <item x="167"/>
        <item x="31"/>
        <item x="211"/>
        <item x="394"/>
        <item x="263"/>
        <item x="606"/>
        <item x="523"/>
        <item x="19"/>
        <item x="177"/>
        <item x="592"/>
        <item x="477"/>
        <item x="546"/>
        <item x="361"/>
        <item x="44"/>
        <item x="27"/>
        <item x="516"/>
        <item x="369"/>
        <item x="474"/>
        <item x="602"/>
        <item x="247"/>
        <item x="232"/>
        <item x="297"/>
        <item x="138"/>
        <item x="487"/>
        <item x="198"/>
        <item x="515"/>
        <item x="504"/>
        <item x="158"/>
        <item x="471"/>
        <item x="587"/>
        <item x="280"/>
        <item x="212"/>
        <item x="476"/>
        <item x="183"/>
        <item x="272"/>
        <item x="482"/>
        <item x="153"/>
        <item x="480"/>
        <item x="345"/>
        <item x="427"/>
        <item x="101"/>
        <item x="379"/>
        <item x="29"/>
        <item x="609"/>
        <item x="321"/>
        <item x="451"/>
        <item x="50"/>
        <item x="365"/>
        <item x="508"/>
        <item x="308"/>
        <item x="398"/>
        <item x="130"/>
        <item x="629"/>
        <item x="458"/>
        <item x="93"/>
        <item x="364"/>
        <item x="531"/>
        <item x="547"/>
        <item x="440"/>
        <item x="134"/>
        <item x="636"/>
        <item x="255"/>
        <item x="331"/>
        <item x="551"/>
        <item x="197"/>
        <item x="409"/>
        <item x="125"/>
        <item x="217"/>
        <item x="373"/>
        <item x="414"/>
        <item x="281"/>
        <item x="63"/>
        <item x="251"/>
        <item x="608"/>
        <item x="65"/>
        <item x="48"/>
        <item x="506"/>
        <item x="210"/>
        <item x="367"/>
        <item x="385"/>
        <item x="96"/>
        <item x="115"/>
        <item x="152"/>
        <item x="275"/>
        <item x="165"/>
        <item x="552"/>
        <item x="206"/>
        <item x="237"/>
        <item x="147"/>
        <item x="139"/>
        <item x="58"/>
        <item x="449"/>
        <item x="326"/>
        <item x="649"/>
        <item x="479"/>
        <item x="640"/>
        <item x="244"/>
        <item x="132"/>
        <item x="172"/>
        <item x="395"/>
        <item x="404"/>
        <item x="371"/>
        <item x="650"/>
        <item x="288"/>
        <item x="180"/>
        <item x="581"/>
        <item x="567"/>
        <item x="397"/>
        <item x="381"/>
        <item x="527"/>
        <item x="325"/>
        <item x="526"/>
        <item x="478"/>
        <item x="289"/>
        <item x="309"/>
        <item x="2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</pivotFields>
  <rowFields count="1">
    <field x="14"/>
  </rowFields>
  <rowItems count="659">
    <i>
      <x v="508"/>
    </i>
    <i>
      <x v="556"/>
    </i>
    <i>
      <x v="546"/>
    </i>
    <i>
      <x v="460"/>
    </i>
    <i>
      <x v="481"/>
    </i>
    <i>
      <x v="657"/>
    </i>
    <i>
      <x v="169"/>
    </i>
    <i>
      <x v="99"/>
    </i>
    <i>
      <x v="590"/>
    </i>
    <i>
      <x v="526"/>
    </i>
    <i>
      <x v="654"/>
    </i>
    <i>
      <x v="336"/>
    </i>
    <i>
      <x v="558"/>
    </i>
    <i>
      <x v="337"/>
    </i>
    <i>
      <x v="622"/>
    </i>
    <i>
      <x v="338"/>
    </i>
    <i>
      <x v="510"/>
    </i>
    <i>
      <x v="339"/>
    </i>
    <i>
      <x v="542"/>
    </i>
    <i>
      <x v="340"/>
    </i>
    <i>
      <x v="574"/>
    </i>
    <i>
      <x v="341"/>
    </i>
    <i>
      <x v="606"/>
    </i>
    <i>
      <x v="342"/>
    </i>
    <i>
      <x v="638"/>
    </i>
    <i>
      <x v="343"/>
    </i>
    <i>
      <x v="502"/>
    </i>
    <i>
      <x v="344"/>
    </i>
    <i>
      <x v="518"/>
    </i>
    <i>
      <x v="345"/>
    </i>
    <i>
      <x v="534"/>
    </i>
    <i>
      <x v="346"/>
    </i>
    <i>
      <x v="550"/>
    </i>
    <i>
      <x v="347"/>
    </i>
    <i>
      <x v="566"/>
    </i>
    <i>
      <x v="348"/>
    </i>
    <i>
      <x v="582"/>
    </i>
    <i>
      <x v="349"/>
    </i>
    <i>
      <x v="598"/>
    </i>
    <i>
      <x v="350"/>
    </i>
    <i>
      <x v="614"/>
    </i>
    <i>
      <x v="351"/>
    </i>
    <i>
      <x v="630"/>
    </i>
    <i>
      <x v="352"/>
    </i>
    <i>
      <x v="646"/>
    </i>
    <i>
      <x v="353"/>
    </i>
    <i>
      <x v="498"/>
    </i>
    <i>
      <x v="354"/>
    </i>
    <i>
      <x v="506"/>
    </i>
    <i>
      <x v="355"/>
    </i>
    <i>
      <x v="514"/>
    </i>
    <i>
      <x v="356"/>
    </i>
    <i>
      <x v="522"/>
    </i>
    <i>
      <x v="357"/>
    </i>
    <i>
      <x v="530"/>
    </i>
    <i>
      <x v="358"/>
    </i>
    <i>
      <x v="538"/>
    </i>
    <i>
      <x v="359"/>
    </i>
    <i>
      <x v="333"/>
    </i>
    <i>
      <x v="360"/>
    </i>
    <i>
      <x v="554"/>
    </i>
    <i>
      <x v="361"/>
    </i>
    <i>
      <x v="562"/>
    </i>
    <i>
      <x v="362"/>
    </i>
    <i>
      <x v="570"/>
    </i>
    <i>
      <x v="363"/>
    </i>
    <i>
      <x v="578"/>
    </i>
    <i>
      <x v="364"/>
    </i>
    <i>
      <x v="586"/>
    </i>
    <i>
      <x v="365"/>
    </i>
    <i>
      <x v="594"/>
    </i>
    <i>
      <x v="366"/>
    </i>
    <i>
      <x v="602"/>
    </i>
    <i>
      <x v="367"/>
    </i>
    <i>
      <x v="610"/>
    </i>
    <i>
      <x v="368"/>
    </i>
    <i>
      <x v="618"/>
    </i>
    <i>
      <x v="369"/>
    </i>
    <i>
      <x v="626"/>
    </i>
    <i>
      <x v="370"/>
    </i>
    <i>
      <x v="634"/>
    </i>
    <i>
      <x v="371"/>
    </i>
    <i>
      <x v="642"/>
    </i>
    <i>
      <x v="372"/>
    </i>
    <i>
      <x v="650"/>
    </i>
    <i>
      <x v="373"/>
    </i>
    <i>
      <x v="496"/>
    </i>
    <i>
      <x v="374"/>
    </i>
    <i>
      <x v="500"/>
    </i>
    <i>
      <x v="375"/>
    </i>
    <i>
      <x v="504"/>
    </i>
    <i>
      <x v="376"/>
    </i>
    <i>
      <x v="332"/>
    </i>
    <i>
      <x v="377"/>
    </i>
    <i>
      <x v="512"/>
    </i>
    <i>
      <x v="378"/>
    </i>
    <i>
      <x v="516"/>
    </i>
    <i>
      <x v="379"/>
    </i>
    <i>
      <x v="520"/>
    </i>
    <i>
      <x v="380"/>
    </i>
    <i>
      <x v="524"/>
    </i>
    <i>
      <x v="381"/>
    </i>
    <i>
      <x v="528"/>
    </i>
    <i>
      <x v="382"/>
    </i>
    <i>
      <x v="532"/>
    </i>
    <i>
      <x v="383"/>
    </i>
    <i>
      <x v="536"/>
    </i>
    <i>
      <x v="384"/>
    </i>
    <i>
      <x v="540"/>
    </i>
    <i>
      <x v="385"/>
    </i>
    <i>
      <x v="544"/>
    </i>
    <i>
      <x v="386"/>
    </i>
    <i>
      <x v="548"/>
    </i>
    <i>
      <x v="387"/>
    </i>
    <i>
      <x v="552"/>
    </i>
    <i>
      <x v="388"/>
    </i>
    <i>
      <x v="334"/>
    </i>
    <i>
      <x v="389"/>
    </i>
    <i>
      <x v="560"/>
    </i>
    <i>
      <x v="390"/>
    </i>
    <i>
      <x v="564"/>
    </i>
    <i>
      <x v="391"/>
    </i>
    <i>
      <x v="568"/>
    </i>
    <i>
      <x v="392"/>
    </i>
    <i>
      <x v="572"/>
    </i>
    <i>
      <x v="393"/>
    </i>
    <i>
      <x v="576"/>
    </i>
    <i>
      <x v="394"/>
    </i>
    <i>
      <x v="580"/>
    </i>
    <i>
      <x v="395"/>
    </i>
    <i>
      <x v="584"/>
    </i>
    <i>
      <x v="396"/>
    </i>
    <i>
      <x v="588"/>
    </i>
    <i>
      <x v="397"/>
    </i>
    <i>
      <x v="592"/>
    </i>
    <i>
      <x v="398"/>
    </i>
    <i>
      <x v="596"/>
    </i>
    <i>
      <x v="399"/>
    </i>
    <i>
      <x v="600"/>
    </i>
    <i>
      <x v="400"/>
    </i>
    <i>
      <x v="604"/>
    </i>
    <i>
      <x v="401"/>
    </i>
    <i>
      <x v="608"/>
    </i>
    <i>
      <x v="402"/>
    </i>
    <i>
      <x v="612"/>
    </i>
    <i>
      <x v="403"/>
    </i>
    <i>
      <x v="616"/>
    </i>
    <i>
      <x v="404"/>
    </i>
    <i>
      <x v="620"/>
    </i>
    <i>
      <x v="405"/>
    </i>
    <i>
      <x v="624"/>
    </i>
    <i>
      <x v="406"/>
    </i>
    <i>
      <x v="628"/>
    </i>
    <i>
      <x v="407"/>
    </i>
    <i>
      <x v="632"/>
    </i>
    <i>
      <x v="408"/>
    </i>
    <i>
      <x v="636"/>
    </i>
    <i>
      <x v="409"/>
    </i>
    <i>
      <x v="640"/>
    </i>
    <i>
      <x v="410"/>
    </i>
    <i>
      <x v="644"/>
    </i>
    <i>
      <x v="411"/>
    </i>
    <i>
      <x v="648"/>
    </i>
    <i>
      <x v="412"/>
    </i>
    <i>
      <x v="652"/>
    </i>
    <i>
      <x v="413"/>
    </i>
    <i>
      <x v="335"/>
    </i>
    <i>
      <x v="414"/>
    </i>
    <i>
      <x v="497"/>
    </i>
    <i>
      <x v="415"/>
    </i>
    <i>
      <x v="499"/>
    </i>
    <i>
      <x v="416"/>
    </i>
    <i>
      <x v="501"/>
    </i>
    <i>
      <x v="417"/>
    </i>
    <i>
      <x v="503"/>
    </i>
    <i>
      <x v="418"/>
    </i>
    <i>
      <x v="505"/>
    </i>
    <i>
      <x v="419"/>
    </i>
    <i>
      <x v="507"/>
    </i>
    <i>
      <x v="420"/>
    </i>
    <i>
      <x v="509"/>
    </i>
    <i>
      <x v="421"/>
    </i>
    <i>
      <x v="511"/>
    </i>
    <i>
      <x v="422"/>
    </i>
    <i>
      <x v="513"/>
    </i>
    <i>
      <x v="423"/>
    </i>
    <i>
      <x v="515"/>
    </i>
    <i>
      <x v="424"/>
    </i>
    <i>
      <x v="517"/>
    </i>
    <i>
      <x v="425"/>
    </i>
    <i>
      <x v="519"/>
    </i>
    <i>
      <x v="426"/>
    </i>
    <i>
      <x v="521"/>
    </i>
    <i>
      <x v="427"/>
    </i>
    <i>
      <x v="523"/>
    </i>
    <i>
      <x v="428"/>
    </i>
    <i>
      <x v="525"/>
    </i>
    <i>
      <x v="429"/>
    </i>
    <i>
      <x v="527"/>
    </i>
    <i>
      <x v="430"/>
    </i>
    <i>
      <x v="529"/>
    </i>
    <i>
      <x v="431"/>
    </i>
    <i>
      <x v="531"/>
    </i>
    <i>
      <x v="432"/>
    </i>
    <i>
      <x v="533"/>
    </i>
    <i>
      <x v="433"/>
    </i>
    <i>
      <x v="535"/>
    </i>
    <i>
      <x v="434"/>
    </i>
    <i>
      <x v="537"/>
    </i>
    <i>
      <x v="435"/>
    </i>
    <i>
      <x v="539"/>
    </i>
    <i>
      <x v="436"/>
    </i>
    <i>
      <x v="541"/>
    </i>
    <i>
      <x v="437"/>
    </i>
    <i>
      <x v="543"/>
    </i>
    <i>
      <x v="438"/>
    </i>
    <i>
      <x v="545"/>
    </i>
    <i>
      <x v="439"/>
    </i>
    <i>
      <x v="547"/>
    </i>
    <i>
      <x v="440"/>
    </i>
    <i>
      <x v="549"/>
    </i>
    <i>
      <x v="441"/>
    </i>
    <i>
      <x v="551"/>
    </i>
    <i>
      <x v="442"/>
    </i>
    <i>
      <x v="553"/>
    </i>
    <i>
      <x v="443"/>
    </i>
    <i>
      <x v="555"/>
    </i>
    <i>
      <x v="444"/>
    </i>
    <i>
      <x v="557"/>
    </i>
    <i>
      <x v="445"/>
    </i>
    <i>
      <x v="559"/>
    </i>
    <i>
      <x v="446"/>
    </i>
    <i>
      <x v="561"/>
    </i>
    <i>
      <x v="447"/>
    </i>
    <i>
      <x v="563"/>
    </i>
    <i>
      <x v="448"/>
    </i>
    <i>
      <x v="565"/>
    </i>
    <i>
      <x v="449"/>
    </i>
    <i>
      <x v="567"/>
    </i>
    <i>
      <x v="450"/>
    </i>
    <i>
      <x v="569"/>
    </i>
    <i>
      <x v="451"/>
    </i>
    <i>
      <x v="571"/>
    </i>
    <i>
      <x v="452"/>
    </i>
    <i>
      <x v="573"/>
    </i>
    <i>
      <x v="453"/>
    </i>
    <i>
      <x v="575"/>
    </i>
    <i>
      <x v="454"/>
    </i>
    <i>
      <x v="577"/>
    </i>
    <i>
      <x v="455"/>
    </i>
    <i>
      <x v="579"/>
    </i>
    <i>
      <x v="456"/>
    </i>
    <i>
      <x v="581"/>
    </i>
    <i>
      <x v="457"/>
    </i>
    <i>
      <x v="583"/>
    </i>
    <i>
      <x v="458"/>
    </i>
    <i>
      <x v="585"/>
    </i>
    <i>
      <x v="459"/>
    </i>
    <i>
      <x v="587"/>
    </i>
    <i>
      <x v="330"/>
    </i>
    <i>
      <x v="589"/>
    </i>
    <i>
      <x v="461"/>
    </i>
    <i>
      <x v="591"/>
    </i>
    <i>
      <x v="462"/>
    </i>
    <i>
      <x v="593"/>
    </i>
    <i>
      <x v="463"/>
    </i>
    <i>
      <x v="595"/>
    </i>
    <i>
      <x v="464"/>
    </i>
    <i>
      <x v="597"/>
    </i>
    <i>
      <x v="465"/>
    </i>
    <i>
      <x v="599"/>
    </i>
    <i>
      <x v="466"/>
    </i>
    <i>
      <x v="601"/>
    </i>
    <i>
      <x v="467"/>
    </i>
    <i>
      <x v="603"/>
    </i>
    <i>
      <x v="468"/>
    </i>
    <i>
      <x v="605"/>
    </i>
    <i>
      <x v="469"/>
    </i>
    <i>
      <x v="607"/>
    </i>
    <i>
      <x v="470"/>
    </i>
    <i>
      <x v="609"/>
    </i>
    <i>
      <x v="471"/>
    </i>
    <i>
      <x v="611"/>
    </i>
    <i>
      <x v="472"/>
    </i>
    <i>
      <x v="613"/>
    </i>
    <i>
      <x v="473"/>
    </i>
    <i>
      <x v="615"/>
    </i>
    <i>
      <x v="474"/>
    </i>
    <i>
      <x v="617"/>
    </i>
    <i>
      <x v="475"/>
    </i>
    <i>
      <x v="619"/>
    </i>
    <i>
      <x v="476"/>
    </i>
    <i>
      <x v="621"/>
    </i>
    <i>
      <x v="477"/>
    </i>
    <i>
      <x v="623"/>
    </i>
    <i>
      <x v="478"/>
    </i>
    <i>
      <x v="625"/>
    </i>
    <i>
      <x v="479"/>
    </i>
    <i>
      <x v="627"/>
    </i>
    <i>
      <x v="480"/>
    </i>
    <i>
      <x v="629"/>
    </i>
    <i>
      <x v="331"/>
    </i>
    <i>
      <x v="631"/>
    </i>
    <i>
      <x v="482"/>
    </i>
    <i>
      <x v="633"/>
    </i>
    <i>
      <x v="483"/>
    </i>
    <i>
      <x v="635"/>
    </i>
    <i>
      <x v="484"/>
    </i>
    <i>
      <x v="637"/>
    </i>
    <i>
      <x v="485"/>
    </i>
    <i>
      <x v="639"/>
    </i>
    <i>
      <x v="486"/>
    </i>
    <i>
      <x v="641"/>
    </i>
    <i>
      <x v="487"/>
    </i>
    <i>
      <x v="643"/>
    </i>
    <i>
      <x v="488"/>
    </i>
    <i>
      <x v="645"/>
    </i>
    <i>
      <x v="489"/>
    </i>
    <i>
      <x v="647"/>
    </i>
    <i>
      <x v="490"/>
    </i>
    <i>
      <x v="649"/>
    </i>
    <i>
      <x v="491"/>
    </i>
    <i>
      <x v="651"/>
    </i>
    <i>
      <x v="656"/>
    </i>
    <i>
      <x v="653"/>
    </i>
    <i>
      <x v="329"/>
    </i>
    <i>
      <x v="655"/>
    </i>
    <i>
      <x v="494"/>
    </i>
    <i>
      <x v="495"/>
    </i>
    <i>
      <x v="492"/>
    </i>
    <i>
      <x v="493"/>
    </i>
    <i>
      <x v="259"/>
    </i>
    <i>
      <x v="193"/>
    </i>
    <i>
      <x v="323"/>
    </i>
    <i>
      <x v="3"/>
    </i>
    <i>
      <x v="227"/>
    </i>
    <i>
      <x v="4"/>
    </i>
    <i>
      <x v="291"/>
    </i>
    <i>
      <x v="5"/>
    </i>
    <i>
      <x v="177"/>
    </i>
    <i>
      <x v="6"/>
    </i>
    <i>
      <x v="211"/>
    </i>
    <i>
      <x v="7"/>
    </i>
    <i>
      <x v="243"/>
    </i>
    <i>
      <x v="8"/>
    </i>
    <i>
      <x v="275"/>
    </i>
    <i>
      <x v="9"/>
    </i>
    <i>
      <x v="307"/>
    </i>
    <i>
      <x v="10"/>
    </i>
    <i>
      <x v="1"/>
    </i>
    <i>
      <x v="11"/>
    </i>
    <i>
      <x v="185"/>
    </i>
    <i>
      <x v="12"/>
    </i>
    <i>
      <x v="203"/>
    </i>
    <i>
      <x v="13"/>
    </i>
    <i>
      <x v="219"/>
    </i>
    <i>
      <x v="14"/>
    </i>
    <i>
      <x v="235"/>
    </i>
    <i>
      <x v="15"/>
    </i>
    <i>
      <x v="251"/>
    </i>
    <i>
      <x v="16"/>
    </i>
    <i>
      <x v="267"/>
    </i>
    <i>
      <x v="17"/>
    </i>
    <i>
      <x v="283"/>
    </i>
    <i>
      <x v="18"/>
    </i>
    <i>
      <x v="299"/>
    </i>
    <i>
      <x v="19"/>
    </i>
    <i>
      <x v="315"/>
    </i>
    <i>
      <x v="20"/>
    </i>
    <i>
      <x v="165"/>
    </i>
    <i>
      <x v="21"/>
    </i>
    <i>
      <x v="173"/>
    </i>
    <i>
      <x v="22"/>
    </i>
    <i>
      <x v="181"/>
    </i>
    <i>
      <x v="23"/>
    </i>
    <i>
      <x v="189"/>
    </i>
    <i>
      <x v="24"/>
    </i>
    <i>
      <x v="197"/>
    </i>
    <i>
      <x v="25"/>
    </i>
    <i>
      <x v="207"/>
    </i>
    <i>
      <x v="26"/>
    </i>
    <i>
      <x v="215"/>
    </i>
    <i>
      <x v="27"/>
    </i>
    <i>
      <x v="223"/>
    </i>
    <i>
      <x v="28"/>
    </i>
    <i>
      <x v="231"/>
    </i>
    <i>
      <x v="29"/>
    </i>
    <i>
      <x v="239"/>
    </i>
    <i>
      <x v="30"/>
    </i>
    <i>
      <x v="247"/>
    </i>
    <i>
      <x v="31"/>
    </i>
    <i>
      <x v="255"/>
    </i>
    <i>
      <x v="32"/>
    </i>
    <i>
      <x v="263"/>
    </i>
    <i>
      <x v="33"/>
    </i>
    <i>
      <x v="271"/>
    </i>
    <i>
      <x v="34"/>
    </i>
    <i>
      <x v="279"/>
    </i>
    <i>
      <x v="35"/>
    </i>
    <i>
      <x v="287"/>
    </i>
    <i>
      <x v="36"/>
    </i>
    <i>
      <x v="295"/>
    </i>
    <i>
      <x v="37"/>
    </i>
    <i>
      <x v="303"/>
    </i>
    <i>
      <x v="38"/>
    </i>
    <i>
      <x v="311"/>
    </i>
    <i>
      <x v="39"/>
    </i>
    <i>
      <x v="319"/>
    </i>
    <i>
      <x v="40"/>
    </i>
    <i>
      <x v="327"/>
    </i>
    <i>
      <x v="41"/>
    </i>
    <i>
      <x v="167"/>
    </i>
    <i>
      <x v="42"/>
    </i>
    <i>
      <x v="171"/>
    </i>
    <i>
      <x v="43"/>
    </i>
    <i>
      <x v="175"/>
    </i>
    <i>
      <x v="44"/>
    </i>
    <i>
      <x v="179"/>
    </i>
    <i>
      <x v="45"/>
    </i>
    <i>
      <x v="183"/>
    </i>
    <i>
      <x v="46"/>
    </i>
    <i>
      <x v="187"/>
    </i>
    <i>
      <x v="47"/>
    </i>
    <i>
      <x v="191"/>
    </i>
    <i>
      <x v="48"/>
    </i>
    <i>
      <x v="195"/>
    </i>
    <i>
      <x v="49"/>
    </i>
    <i>
      <x v="199"/>
    </i>
    <i>
      <x v="50"/>
    </i>
    <i>
      <x v="205"/>
    </i>
    <i>
      <x v="51"/>
    </i>
    <i>
      <x v="209"/>
    </i>
    <i>
      <x v="52"/>
    </i>
    <i>
      <x v="213"/>
    </i>
    <i>
      <x v="53"/>
    </i>
    <i>
      <x v="217"/>
    </i>
    <i>
      <x v="54"/>
    </i>
    <i>
      <x v="221"/>
    </i>
    <i>
      <x v="55"/>
    </i>
    <i>
      <x v="225"/>
    </i>
    <i>
      <x v="56"/>
    </i>
    <i>
      <x v="229"/>
    </i>
    <i>
      <x v="57"/>
    </i>
    <i>
      <x v="233"/>
    </i>
    <i>
      <x v="58"/>
    </i>
    <i>
      <x v="237"/>
    </i>
    <i>
      <x v="59"/>
    </i>
    <i>
      <x v="241"/>
    </i>
    <i>
      <x v="60"/>
    </i>
    <i>
      <x v="245"/>
    </i>
    <i>
      <x v="61"/>
    </i>
    <i>
      <x v="249"/>
    </i>
    <i>
      <x v="62"/>
    </i>
    <i>
      <x v="253"/>
    </i>
    <i>
      <x v="63"/>
    </i>
    <i>
      <x v="257"/>
    </i>
    <i>
      <x v="64"/>
    </i>
    <i>
      <x v="261"/>
    </i>
    <i>
      <x v="65"/>
    </i>
    <i>
      <x v="265"/>
    </i>
    <i>
      <x v="66"/>
    </i>
    <i>
      <x v="269"/>
    </i>
    <i>
      <x v="67"/>
    </i>
    <i>
      <x v="273"/>
    </i>
    <i>
      <x v="68"/>
    </i>
    <i>
      <x v="277"/>
    </i>
    <i>
      <x v="69"/>
    </i>
    <i>
      <x v="281"/>
    </i>
    <i>
      <x v="70"/>
    </i>
    <i>
      <x v="285"/>
    </i>
    <i>
      <x v="71"/>
    </i>
    <i>
      <x v="289"/>
    </i>
    <i>
      <x v="72"/>
    </i>
    <i>
      <x v="293"/>
    </i>
    <i>
      <x v="73"/>
    </i>
    <i>
      <x v="297"/>
    </i>
    <i>
      <x v="74"/>
    </i>
    <i>
      <x v="301"/>
    </i>
    <i>
      <x v="75"/>
    </i>
    <i>
      <x v="305"/>
    </i>
    <i>
      <x v="76"/>
    </i>
    <i>
      <x v="309"/>
    </i>
    <i>
      <x v="77"/>
    </i>
    <i>
      <x v="313"/>
    </i>
    <i>
      <x v="78"/>
    </i>
    <i>
      <x v="317"/>
    </i>
    <i>
      <x v="79"/>
    </i>
    <i>
      <x v="321"/>
    </i>
    <i>
      <x v="80"/>
    </i>
    <i>
      <x v="325"/>
    </i>
    <i>
      <x v="81"/>
    </i>
    <i>
      <x/>
    </i>
    <i>
      <x v="82"/>
    </i>
    <i>
      <x v="166"/>
    </i>
    <i>
      <x v="83"/>
    </i>
    <i>
      <x v="168"/>
    </i>
    <i>
      <x v="84"/>
    </i>
    <i>
      <x v="170"/>
    </i>
    <i>
      <x v="85"/>
    </i>
    <i>
      <x v="172"/>
    </i>
    <i>
      <x v="86"/>
    </i>
    <i>
      <x v="174"/>
    </i>
    <i>
      <x v="87"/>
    </i>
    <i>
      <x v="176"/>
    </i>
    <i>
      <x v="88"/>
    </i>
    <i>
      <x v="178"/>
    </i>
    <i>
      <x v="89"/>
    </i>
    <i>
      <x v="180"/>
    </i>
    <i>
      <x v="90"/>
    </i>
    <i>
      <x v="182"/>
    </i>
    <i>
      <x v="91"/>
    </i>
    <i>
      <x v="184"/>
    </i>
    <i>
      <x v="92"/>
    </i>
    <i>
      <x v="186"/>
    </i>
    <i>
      <x v="93"/>
    </i>
    <i>
      <x v="188"/>
    </i>
    <i>
      <x v="94"/>
    </i>
    <i>
      <x v="190"/>
    </i>
    <i>
      <x v="95"/>
    </i>
    <i>
      <x v="192"/>
    </i>
    <i>
      <x v="96"/>
    </i>
    <i>
      <x v="194"/>
    </i>
    <i>
      <x v="97"/>
    </i>
    <i>
      <x v="196"/>
    </i>
    <i>
      <x v="98"/>
    </i>
    <i>
      <x v="198"/>
    </i>
    <i>
      <x v="200"/>
    </i>
    <i>
      <x v="2"/>
    </i>
    <i>
      <x v="201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326"/>
    </i>
    <i>
      <x v="162"/>
    </i>
    <i>
      <x v="328"/>
    </i>
    <i>
      <x v="163"/>
    </i>
    <i>
      <x v="164"/>
    </i>
    <i t="grand">
      <x/>
    </i>
  </rowItems>
  <colItems count="1">
    <i/>
  </colItems>
  <dataFields count="1">
    <dataField name="Count of Start station to end station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076F9-6811-46A0-BD21-29697D637455}" name="PivotTable14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73:B80" firstHeaderRow="1" firstDataRow="1" firstDataCol="1"/>
  <pivotFields count="17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numFmtId="20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9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Gender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C79D1-41DD-4082-955C-FA2CDFE25040}" name="PivotTable13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:B70" firstHeaderRow="1" firstDataRow="1" firstDataCol="1"/>
  <pivotFields count="17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6">
        <item x="54"/>
        <item x="38"/>
        <item x="0"/>
        <item x="12"/>
        <item x="37"/>
        <item x="20"/>
        <item x="27"/>
        <item x="9"/>
        <item x="4"/>
        <item x="35"/>
        <item x="25"/>
        <item x="33"/>
        <item x="14"/>
        <item x="2"/>
        <item x="3"/>
        <item x="23"/>
        <item x="6"/>
        <item x="10"/>
        <item x="5"/>
        <item x="1"/>
        <item x="29"/>
        <item x="13"/>
        <item x="15"/>
        <item x="34"/>
        <item x="24"/>
        <item x="17"/>
        <item x="21"/>
        <item x="28"/>
        <item x="11"/>
        <item x="8"/>
        <item x="50"/>
        <item x="46"/>
        <item x="22"/>
        <item x="44"/>
        <item x="30"/>
        <item x="16"/>
        <item x="45"/>
        <item x="32"/>
        <item x="42"/>
        <item x="39"/>
        <item x="18"/>
        <item x="43"/>
        <item x="48"/>
        <item x="41"/>
        <item x="31"/>
        <item x="7"/>
        <item x="26"/>
        <item x="47"/>
        <item x="51"/>
        <item x="19"/>
        <item x="52"/>
        <item x="40"/>
        <item x="5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1"/>
  </rowFields>
  <rowItems count="56">
    <i>
      <x v="19"/>
    </i>
    <i>
      <x v="13"/>
    </i>
    <i>
      <x v="10"/>
    </i>
    <i>
      <x v="12"/>
    </i>
    <i>
      <x v="14"/>
    </i>
    <i>
      <x v="15"/>
    </i>
    <i>
      <x v="17"/>
    </i>
    <i>
      <x v="8"/>
    </i>
    <i>
      <x v="25"/>
    </i>
    <i>
      <x v="29"/>
    </i>
    <i>
      <x v="18"/>
    </i>
    <i>
      <x v="27"/>
    </i>
    <i>
      <x v="26"/>
    </i>
    <i>
      <x v="23"/>
    </i>
    <i>
      <x v="9"/>
    </i>
    <i>
      <x v="20"/>
    </i>
    <i>
      <x v="28"/>
    </i>
    <i>
      <x v="7"/>
    </i>
    <i>
      <x v="32"/>
    </i>
    <i>
      <x v="40"/>
    </i>
    <i>
      <x v="21"/>
    </i>
    <i>
      <x v="22"/>
    </i>
    <i>
      <x v="11"/>
    </i>
    <i>
      <x v="33"/>
    </i>
    <i>
      <x v="16"/>
    </i>
    <i>
      <x v="6"/>
    </i>
    <i>
      <x v="34"/>
    </i>
    <i>
      <x v="38"/>
    </i>
    <i>
      <x v="37"/>
    </i>
    <i>
      <x v="24"/>
    </i>
    <i>
      <x v="31"/>
    </i>
    <i>
      <x v="35"/>
    </i>
    <i>
      <x v="30"/>
    </i>
    <i>
      <x v="5"/>
    </i>
    <i>
      <x v="36"/>
    </i>
    <i>
      <x v="44"/>
    </i>
    <i>
      <x v="49"/>
    </i>
    <i>
      <x v="4"/>
    </i>
    <i>
      <x v="45"/>
    </i>
    <i>
      <x v="41"/>
    </i>
    <i>
      <x v="48"/>
    </i>
    <i>
      <x v="42"/>
    </i>
    <i>
      <x v="2"/>
    </i>
    <i>
      <x v="39"/>
    </i>
    <i>
      <x v="3"/>
    </i>
    <i>
      <x v="47"/>
    </i>
    <i>
      <x v="50"/>
    </i>
    <i>
      <x v="46"/>
    </i>
    <i>
      <x v="43"/>
    </i>
    <i>
      <x v="54"/>
    </i>
    <i>
      <x v="1"/>
    </i>
    <i>
      <x/>
    </i>
    <i>
      <x v="53"/>
    </i>
    <i>
      <x v="52"/>
    </i>
    <i>
      <x v="51"/>
    </i>
    <i t="grand">
      <x/>
    </i>
  </rowItems>
  <colItems count="1">
    <i/>
  </colItems>
  <dataFields count="1">
    <dataField name="Count of Age" fld="11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984BE-297D-44CB-A0F1-402FB99EB723}" name="PivotTable10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I325" firstHeaderRow="1" firstDataRow="1" firstDataCol="1"/>
  <pivotFields count="17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numFmtId="20" showAll="0"/>
    <pivotField showAll="0"/>
    <pivotField showAll="0"/>
    <pivotField axis="axisRow" dataField="1" showAll="0" sortType="descending">
      <items count="322">
        <item x="293"/>
        <item x="174"/>
        <item x="225"/>
        <item x="20"/>
        <item x="1"/>
        <item x="98"/>
        <item x="159"/>
        <item x="138"/>
        <item x="250"/>
        <item x="95"/>
        <item x="276"/>
        <item x="297"/>
        <item x="121"/>
        <item x="189"/>
        <item x="117"/>
        <item x="210"/>
        <item x="177"/>
        <item x="207"/>
        <item x="304"/>
        <item x="85"/>
        <item x="129"/>
        <item x="142"/>
        <item x="89"/>
        <item x="37"/>
        <item x="77"/>
        <item x="78"/>
        <item x="285"/>
        <item x="91"/>
        <item x="57"/>
        <item x="27"/>
        <item x="94"/>
        <item x="166"/>
        <item x="157"/>
        <item x="264"/>
        <item x="109"/>
        <item x="228"/>
        <item x="188"/>
        <item x="60"/>
        <item x="146"/>
        <item x="211"/>
        <item x="289"/>
        <item x="35"/>
        <item x="76"/>
        <item x="120"/>
        <item x="151"/>
        <item x="270"/>
        <item x="231"/>
        <item x="206"/>
        <item x="5"/>
        <item x="183"/>
        <item x="7"/>
        <item x="30"/>
        <item x="176"/>
        <item x="106"/>
        <item x="314"/>
        <item x="249"/>
        <item x="302"/>
        <item x="245"/>
        <item x="105"/>
        <item x="79"/>
        <item x="153"/>
        <item x="163"/>
        <item x="199"/>
        <item x="244"/>
        <item x="96"/>
        <item x="14"/>
        <item x="118"/>
        <item x="187"/>
        <item x="124"/>
        <item x="45"/>
        <item x="257"/>
        <item x="296"/>
        <item x="144"/>
        <item x="267"/>
        <item x="50"/>
        <item x="8"/>
        <item x="219"/>
        <item x="318"/>
        <item x="126"/>
        <item x="243"/>
        <item x="111"/>
        <item x="237"/>
        <item x="69"/>
        <item x="141"/>
        <item x="74"/>
        <item x="66"/>
        <item x="164"/>
        <item x="175"/>
        <item x="130"/>
        <item x="223"/>
        <item x="156"/>
        <item x="114"/>
        <item x="25"/>
        <item x="12"/>
        <item x="131"/>
        <item x="233"/>
        <item x="178"/>
        <item x="82"/>
        <item x="75"/>
        <item x="170"/>
        <item x="113"/>
        <item x="229"/>
        <item x="239"/>
        <item x="71"/>
        <item x="132"/>
        <item x="272"/>
        <item x="17"/>
        <item x="191"/>
        <item x="65"/>
        <item x="56"/>
        <item x="70"/>
        <item x="34"/>
        <item x="212"/>
        <item x="221"/>
        <item x="80"/>
        <item x="148"/>
        <item x="52"/>
        <item x="258"/>
        <item x="99"/>
        <item x="196"/>
        <item x="278"/>
        <item x="9"/>
        <item x="203"/>
        <item x="202"/>
        <item x="279"/>
        <item x="290"/>
        <item x="122"/>
        <item x="262"/>
        <item x="165"/>
        <item x="137"/>
        <item x="213"/>
        <item x="46"/>
        <item x="152"/>
        <item x="143"/>
        <item x="88"/>
        <item x="13"/>
        <item x="87"/>
        <item x="205"/>
        <item x="83"/>
        <item x="265"/>
        <item x="4"/>
        <item x="317"/>
        <item x="253"/>
        <item x="198"/>
        <item x="232"/>
        <item x="44"/>
        <item x="273"/>
        <item x="112"/>
        <item x="308"/>
        <item x="214"/>
        <item x="300"/>
        <item x="134"/>
        <item x="18"/>
        <item x="192"/>
        <item x="179"/>
        <item x="281"/>
        <item x="251"/>
        <item x="215"/>
        <item x="269"/>
        <item x="127"/>
        <item x="61"/>
        <item x="104"/>
        <item x="303"/>
        <item x="306"/>
        <item x="209"/>
        <item x="220"/>
        <item x="92"/>
        <item x="266"/>
        <item x="136"/>
        <item x="193"/>
        <item x="155"/>
        <item x="115"/>
        <item x="309"/>
        <item x="261"/>
        <item x="226"/>
        <item x="171"/>
        <item x="298"/>
        <item x="271"/>
        <item x="28"/>
        <item x="185"/>
        <item x="72"/>
        <item x="224"/>
        <item x="41"/>
        <item x="40"/>
        <item x="2"/>
        <item x="227"/>
        <item x="208"/>
        <item x="259"/>
        <item x="125"/>
        <item x="307"/>
        <item x="16"/>
        <item x="161"/>
        <item x="6"/>
        <item x="287"/>
        <item x="242"/>
        <item x="234"/>
        <item x="255"/>
        <item x="292"/>
        <item x="11"/>
        <item x="295"/>
        <item x="10"/>
        <item x="64"/>
        <item x="150"/>
        <item x="301"/>
        <item x="311"/>
        <item x="107"/>
        <item x="316"/>
        <item x="218"/>
        <item x="51"/>
        <item x="282"/>
        <item x="140"/>
        <item x="274"/>
        <item x="32"/>
        <item x="103"/>
        <item x="24"/>
        <item x="222"/>
        <item x="133"/>
        <item x="68"/>
        <item x="291"/>
        <item x="100"/>
        <item x="36"/>
        <item x="280"/>
        <item x="288"/>
        <item x="260"/>
        <item x="55"/>
        <item x="184"/>
        <item x="310"/>
        <item x="158"/>
        <item x="38"/>
        <item x="59"/>
        <item x="168"/>
        <item x="284"/>
        <item x="23"/>
        <item x="320"/>
        <item x="169"/>
        <item x="313"/>
        <item x="108"/>
        <item x="283"/>
        <item x="248"/>
        <item x="312"/>
        <item x="31"/>
        <item x="47"/>
        <item x="128"/>
        <item x="73"/>
        <item x="186"/>
        <item x="294"/>
        <item x="54"/>
        <item x="236"/>
        <item x="29"/>
        <item x="62"/>
        <item x="22"/>
        <item x="119"/>
        <item x="182"/>
        <item x="230"/>
        <item x="93"/>
        <item x="241"/>
        <item x="43"/>
        <item x="180"/>
        <item x="49"/>
        <item x="263"/>
        <item x="194"/>
        <item x="197"/>
        <item x="39"/>
        <item x="42"/>
        <item x="63"/>
        <item x="162"/>
        <item x="67"/>
        <item x="15"/>
        <item x="160"/>
        <item x="201"/>
        <item x="217"/>
        <item x="3"/>
        <item x="254"/>
        <item x="97"/>
        <item x="139"/>
        <item x="195"/>
        <item x="238"/>
        <item x="246"/>
        <item x="190"/>
        <item x="268"/>
        <item x="147"/>
        <item x="172"/>
        <item x="48"/>
        <item x="277"/>
        <item x="240"/>
        <item x="26"/>
        <item x="315"/>
        <item x="101"/>
        <item x="154"/>
        <item x="123"/>
        <item x="252"/>
        <item x="81"/>
        <item x="19"/>
        <item x="216"/>
        <item x="116"/>
        <item x="200"/>
        <item x="90"/>
        <item x="86"/>
        <item x="110"/>
        <item x="33"/>
        <item x="135"/>
        <item x="58"/>
        <item x="167"/>
        <item x="149"/>
        <item x="286"/>
        <item x="84"/>
        <item x="145"/>
        <item x="299"/>
        <item x="173"/>
        <item x="275"/>
        <item x="0"/>
        <item x="247"/>
        <item x="256"/>
        <item x="181"/>
        <item x="21"/>
        <item x="319"/>
        <item x="305"/>
        <item x="204"/>
        <item x="53"/>
        <item x="235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322">
    <i>
      <x v="111"/>
    </i>
    <i>
      <x v="151"/>
    </i>
    <i>
      <x v="281"/>
    </i>
    <i>
      <x v="285"/>
    </i>
    <i>
      <x v="180"/>
    </i>
    <i>
      <x v="3"/>
    </i>
    <i>
      <x v="243"/>
    </i>
    <i>
      <x v="109"/>
    </i>
    <i>
      <x v="318"/>
    </i>
    <i>
      <x v="118"/>
    </i>
    <i>
      <x v="100"/>
    </i>
    <i>
      <x v="121"/>
    </i>
    <i>
      <x v="250"/>
    </i>
    <i>
      <x v="106"/>
    </i>
    <i>
      <x v="103"/>
    </i>
    <i>
      <x v="75"/>
    </i>
    <i>
      <x v="310"/>
    </i>
    <i>
      <x v="240"/>
    </i>
    <i>
      <x v="96"/>
    </i>
    <i>
      <x v="254"/>
    </i>
    <i>
      <x v="23"/>
    </i>
    <i>
      <x v="220"/>
    </i>
    <i>
      <x v="29"/>
    </i>
    <i>
      <x v="87"/>
    </i>
    <i>
      <x v="41"/>
    </i>
    <i>
      <x v="274"/>
    </i>
    <i>
      <x v="297"/>
    </i>
    <i>
      <x v="216"/>
    </i>
    <i>
      <x v="116"/>
    </i>
    <i>
      <x v="227"/>
    </i>
    <i>
      <x v="52"/>
    </i>
    <i>
      <x v="82"/>
    </i>
    <i>
      <x v="55"/>
    </i>
    <i>
      <x v="251"/>
    </i>
    <i>
      <x v="58"/>
    </i>
    <i>
      <x v="269"/>
    </i>
    <i>
      <x v="69"/>
    </i>
    <i>
      <x v="90"/>
    </i>
    <i>
      <x v="166"/>
    </i>
    <i>
      <x v="22"/>
    </i>
    <i>
      <x v="21"/>
    </i>
    <i>
      <x v="110"/>
    </i>
    <i>
      <x v="314"/>
    </i>
    <i>
      <x v="64"/>
    </i>
    <i>
      <x v="244"/>
    </i>
    <i>
      <x v="288"/>
    </i>
    <i>
      <x v="134"/>
    </i>
    <i>
      <x v="260"/>
    </i>
    <i>
      <x v="313"/>
    </i>
    <i>
      <x v="20"/>
    </i>
    <i>
      <x v="76"/>
    </i>
    <i>
      <x v="298"/>
    </i>
    <i>
      <x v="36"/>
    </i>
    <i>
      <x v="24"/>
    </i>
    <i>
      <x v="320"/>
    </i>
    <i>
      <x v="264"/>
    </i>
    <i>
      <x v="39"/>
    </i>
    <i>
      <x v="275"/>
    </i>
    <i>
      <x v="175"/>
    </i>
    <i>
      <x v="72"/>
    </i>
    <i>
      <x v="5"/>
    </i>
    <i>
      <x v="296"/>
    </i>
    <i>
      <x v="183"/>
    </i>
    <i>
      <x v="122"/>
    </i>
    <i>
      <x v="184"/>
    </i>
    <i>
      <x v="105"/>
    </i>
    <i>
      <x v="185"/>
    </i>
    <i>
      <x v="60"/>
    </i>
    <i>
      <x v="186"/>
    </i>
    <i>
      <x v="263"/>
    </i>
    <i>
      <x v="200"/>
    </i>
    <i>
      <x v="268"/>
    </i>
    <i>
      <x v="210"/>
    </i>
    <i>
      <x v="114"/>
    </i>
    <i>
      <x v="214"/>
    </i>
    <i>
      <x v="279"/>
    </i>
    <i>
      <x v="93"/>
    </i>
    <i>
      <x v="282"/>
    </i>
    <i>
      <x v="51"/>
    </i>
    <i>
      <x v="287"/>
    </i>
    <i>
      <x v="224"/>
    </i>
    <i>
      <x v="294"/>
    </i>
    <i>
      <x v="98"/>
    </i>
    <i>
      <x v="33"/>
    </i>
    <i>
      <x v="228"/>
    </i>
    <i>
      <x v="301"/>
    </i>
    <i>
      <x v="6"/>
    </i>
    <i>
      <x v="126"/>
    </i>
    <i>
      <x v="19"/>
    </i>
    <i>
      <x v="136"/>
    </i>
    <i>
      <x v="152"/>
    </i>
    <i>
      <x v="137"/>
    </i>
    <i>
      <x v="7"/>
    </i>
    <i>
      <x/>
    </i>
    <i>
      <x v="167"/>
    </i>
    <i>
      <x v="128"/>
    </i>
    <i>
      <x v="168"/>
    </i>
    <i>
      <x v="299"/>
    </i>
    <i>
      <x v="170"/>
    </i>
    <i>
      <x v="253"/>
    </i>
    <i>
      <x v="171"/>
    </i>
    <i>
      <x v="74"/>
    </i>
    <i>
      <x v="173"/>
    </i>
    <i>
      <x v="25"/>
    </i>
    <i>
      <x v="46"/>
    </i>
    <i>
      <x v="146"/>
    </i>
    <i>
      <x v="179"/>
    </i>
    <i>
      <x v="306"/>
    </i>
    <i>
      <x v="89"/>
    </i>
    <i>
      <x v="66"/>
    </i>
    <i>
      <x v="182"/>
    </i>
    <i>
      <x v="4"/>
    </i>
    <i>
      <x v="28"/>
    </i>
    <i>
      <x v="267"/>
    </i>
    <i>
      <x v="13"/>
    </i>
    <i>
      <x v="272"/>
    </i>
    <i>
      <x v="31"/>
    </i>
    <i>
      <x v="277"/>
    </i>
    <i>
      <x v="97"/>
    </i>
    <i>
      <x v="135"/>
    </i>
    <i>
      <x v="192"/>
    </i>
    <i>
      <x v="142"/>
    </i>
    <i>
      <x v="197"/>
    </i>
    <i>
      <x v="79"/>
    </i>
    <i>
      <x v="198"/>
    </i>
    <i>
      <x v="303"/>
    </i>
    <i>
      <x v="199"/>
    </i>
    <i>
      <x v="158"/>
    </i>
    <i>
      <x v="57"/>
    </i>
    <i>
      <x v="249"/>
    </i>
    <i>
      <x v="201"/>
    </i>
    <i>
      <x v="115"/>
    </i>
    <i>
      <x v="202"/>
    </i>
    <i>
      <x v="68"/>
    </i>
    <i>
      <x v="32"/>
    </i>
    <i>
      <x v="261"/>
    </i>
    <i>
      <x v="212"/>
    </i>
    <i>
      <x v="73"/>
    </i>
    <i>
      <x v="59"/>
    </i>
    <i>
      <x v="124"/>
    </i>
    <i>
      <x v="15"/>
    </i>
    <i>
      <x v="270"/>
    </i>
    <i>
      <x v="217"/>
    </i>
    <i>
      <x v="273"/>
    </i>
    <i>
      <x v="61"/>
    </i>
    <i>
      <x v="129"/>
    </i>
    <i>
      <x v="223"/>
    </i>
    <i>
      <x v="278"/>
    </i>
    <i>
      <x v="107"/>
    </i>
    <i>
      <x v="280"/>
    </i>
    <i>
      <x v="225"/>
    </i>
    <i>
      <x v="42"/>
    </i>
    <i>
      <x v="108"/>
    </i>
    <i>
      <x v="140"/>
    </i>
    <i>
      <x v="62"/>
    </i>
    <i>
      <x v="289"/>
    </i>
    <i>
      <x v="234"/>
    </i>
    <i>
      <x v="147"/>
    </i>
    <i>
      <x v="35"/>
    </i>
    <i>
      <x v="81"/>
    </i>
    <i>
      <x v="241"/>
    </i>
    <i>
      <x v="157"/>
    </i>
    <i>
      <x v="2"/>
    </i>
    <i>
      <x v="305"/>
    </i>
    <i>
      <x v="112"/>
    </i>
    <i>
      <x v="309"/>
    </i>
    <i>
      <x v="245"/>
    </i>
    <i>
      <x v="43"/>
    </i>
    <i>
      <x v="246"/>
    </i>
    <i>
      <x v="84"/>
    </i>
    <i>
      <x v="248"/>
    </i>
    <i>
      <x v="159"/>
    </i>
    <i>
      <x v="162"/>
    </i>
    <i>
      <x v="47"/>
    </i>
    <i>
      <x v="133"/>
    </i>
    <i>
      <x v="54"/>
    </i>
    <i>
      <x v="283"/>
    </i>
    <i>
      <x v="174"/>
    </i>
    <i>
      <x v="315"/>
    </i>
    <i>
      <x v="30"/>
    </i>
    <i>
      <x v="259"/>
    </i>
    <i>
      <x v="176"/>
    </i>
    <i>
      <x v="49"/>
    </i>
    <i>
      <x v="177"/>
    </i>
    <i>
      <x v="291"/>
    </i>
    <i>
      <x v="178"/>
    </i>
    <i>
      <x v="307"/>
    </i>
    <i>
      <x v="56"/>
    </i>
    <i>
      <x v="247"/>
    </i>
    <i>
      <x v="99"/>
    </i>
    <i>
      <x v="255"/>
    </i>
    <i>
      <x v="181"/>
    </i>
    <i>
      <x v="138"/>
    </i>
    <i>
      <x v="18"/>
    </i>
    <i>
      <x v="271"/>
    </i>
    <i>
      <x v="101"/>
    </i>
    <i>
      <x v="150"/>
    </i>
    <i>
      <x v="102"/>
    </i>
    <i>
      <x v="155"/>
    </i>
    <i>
      <x v="9"/>
    </i>
    <i>
      <x v="295"/>
    </i>
    <i>
      <x v="104"/>
    </i>
    <i>
      <x v="164"/>
    </i>
    <i>
      <x v="187"/>
    </i>
    <i>
      <x v="311"/>
    </i>
    <i>
      <x v="188"/>
    </i>
    <i>
      <x v="319"/>
    </i>
    <i>
      <x v="189"/>
    </i>
    <i>
      <x v="131"/>
    </i>
    <i>
      <x v="190"/>
    </i>
    <i>
      <x v="77"/>
    </i>
    <i>
      <x v="191"/>
    </i>
    <i>
      <x v="257"/>
    </i>
    <i>
      <x v="10"/>
    </i>
    <i>
      <x v="80"/>
    </i>
    <i>
      <x v="193"/>
    </i>
    <i>
      <x v="265"/>
    </i>
    <i>
      <x v="194"/>
    </i>
    <i>
      <x v="48"/>
    </i>
    <i>
      <x v="195"/>
    </i>
    <i>
      <x v="145"/>
    </i>
    <i>
      <x v="196"/>
    </i>
    <i>
      <x v="148"/>
    </i>
    <i>
      <x v="34"/>
    </i>
    <i>
      <x v="86"/>
    </i>
    <i>
      <x v="11"/>
    </i>
    <i>
      <x v="154"/>
    </i>
    <i>
      <x v="12"/>
    </i>
    <i>
      <x v="50"/>
    </i>
    <i>
      <x v="63"/>
    </i>
    <i>
      <x v="293"/>
    </i>
    <i>
      <x v="37"/>
    </i>
    <i>
      <x v="17"/>
    </i>
    <i>
      <x v="65"/>
    </i>
    <i>
      <x v="163"/>
    </i>
    <i>
      <x v="203"/>
    </i>
    <i>
      <x v="165"/>
    </i>
    <i>
      <x v="204"/>
    </i>
    <i>
      <x v="92"/>
    </i>
    <i>
      <x v="205"/>
    </i>
    <i>
      <x v="169"/>
    </i>
    <i>
      <x v="206"/>
    </i>
    <i>
      <x v="317"/>
    </i>
    <i>
      <x v="207"/>
    </i>
    <i>
      <x v="45"/>
    </i>
    <i>
      <x v="208"/>
    </i>
    <i>
      <x v="130"/>
    </i>
    <i>
      <x v="209"/>
    </i>
    <i>
      <x v="132"/>
    </i>
    <i>
      <x v="38"/>
    </i>
    <i>
      <x v="252"/>
    </i>
    <i>
      <x v="211"/>
    </i>
    <i>
      <x v="78"/>
    </i>
    <i>
      <x v="113"/>
    </i>
    <i>
      <x v="256"/>
    </i>
    <i>
      <x v="213"/>
    </i>
    <i>
      <x v="258"/>
    </i>
    <i>
      <x v="67"/>
    </i>
    <i>
      <x v="27"/>
    </i>
    <i>
      <x v="215"/>
    </i>
    <i>
      <x v="262"/>
    </i>
    <i>
      <x v="1"/>
    </i>
    <i>
      <x v="139"/>
    </i>
    <i>
      <x v="40"/>
    </i>
    <i>
      <x v="266"/>
    </i>
    <i>
      <x v="218"/>
    </i>
    <i>
      <x v="141"/>
    </i>
    <i>
      <x v="219"/>
    </i>
    <i>
      <x v="143"/>
    </i>
    <i>
      <x v="117"/>
    </i>
    <i>
      <x v="144"/>
    </i>
    <i>
      <x v="221"/>
    </i>
    <i>
      <x v="83"/>
    </i>
    <i>
      <x v="222"/>
    </i>
    <i>
      <x v="276"/>
    </i>
    <i>
      <x v="70"/>
    </i>
    <i>
      <x v="149"/>
    </i>
    <i>
      <x v="119"/>
    </i>
    <i>
      <x v="85"/>
    </i>
    <i>
      <x v="120"/>
    </i>
    <i>
      <x v="153"/>
    </i>
    <i>
      <x v="226"/>
    </i>
    <i>
      <x v="284"/>
    </i>
    <i>
      <x v="71"/>
    </i>
    <i>
      <x v="286"/>
    </i>
    <i>
      <x v="14"/>
    </i>
    <i>
      <x v="156"/>
    </i>
    <i>
      <x v="229"/>
    </i>
    <i>
      <x v="290"/>
    </i>
    <i>
      <x v="230"/>
    </i>
    <i>
      <x v="292"/>
    </i>
    <i>
      <x v="231"/>
    </i>
    <i>
      <x v="88"/>
    </i>
    <i>
      <x v="232"/>
    </i>
    <i>
      <x v="16"/>
    </i>
    <i>
      <x v="233"/>
    </i>
    <i>
      <x v="161"/>
    </i>
    <i>
      <x v="123"/>
    </i>
    <i>
      <x v="300"/>
    </i>
    <i>
      <x v="235"/>
    </i>
    <i>
      <x v="302"/>
    </i>
    <i>
      <x v="236"/>
    </i>
    <i>
      <x v="304"/>
    </i>
    <i>
      <x v="237"/>
    </i>
    <i>
      <x v="91"/>
    </i>
    <i>
      <x v="238"/>
    </i>
    <i>
      <x v="308"/>
    </i>
    <i>
      <x v="239"/>
    </i>
    <i>
      <x v="53"/>
    </i>
    <i>
      <x v="8"/>
    </i>
    <i>
      <x v="312"/>
    </i>
    <i>
      <x v="125"/>
    </i>
    <i>
      <x v="94"/>
    </i>
    <i>
      <x v="242"/>
    </i>
    <i>
      <x v="316"/>
    </i>
    <i>
      <x v="26"/>
    </i>
    <i>
      <x v="95"/>
    </i>
    <i>
      <x v="127"/>
    </i>
    <i>
      <x v="172"/>
    </i>
    <i>
      <x v="44"/>
    </i>
    <i>
      <x v="160"/>
    </i>
    <i t="grand">
      <x/>
    </i>
  </rowItems>
  <colItems count="1">
    <i/>
  </colItems>
  <dataFields count="1">
    <dataField name="Count of End Statio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19905-CBC8-483A-A6B9-A327FF0D3B8E}" name="PivotTable2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330" firstHeaderRow="1" firstDataRow="1" firstDataCol="1"/>
  <pivotFields count="17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numFmtId="20" showAll="0"/>
    <pivotField showAll="0"/>
    <pivotField axis="axisRow" dataField="1" showAll="0" sortType="descending">
      <items count="327">
        <item x="71"/>
        <item x="230"/>
        <item x="4"/>
        <item x="141"/>
        <item x="13"/>
        <item x="305"/>
        <item x="148"/>
        <item x="2"/>
        <item x="283"/>
        <item x="79"/>
        <item x="259"/>
        <item x="107"/>
        <item x="236"/>
        <item x="174"/>
        <item x="146"/>
        <item x="281"/>
        <item x="264"/>
        <item x="306"/>
        <item x="267"/>
        <item x="323"/>
        <item x="195"/>
        <item x="172"/>
        <item x="155"/>
        <item x="106"/>
        <item x="161"/>
        <item x="43"/>
        <item x="177"/>
        <item x="167"/>
        <item x="33"/>
        <item x="270"/>
        <item x="136"/>
        <item x="261"/>
        <item x="77"/>
        <item x="243"/>
        <item x="31"/>
        <item x="61"/>
        <item x="23"/>
        <item x="308"/>
        <item x="304"/>
        <item x="56"/>
        <item x="296"/>
        <item x="287"/>
        <item x="10"/>
        <item x="192"/>
        <item x="74"/>
        <item x="3"/>
        <item x="36"/>
        <item x="78"/>
        <item x="149"/>
        <item x="122"/>
        <item x="250"/>
        <item x="85"/>
        <item x="194"/>
        <item x="237"/>
        <item x="215"/>
        <item x="39"/>
        <item x="76"/>
        <item x="93"/>
        <item x="34"/>
        <item x="262"/>
        <item x="47"/>
        <item x="235"/>
        <item x="238"/>
        <item x="67"/>
        <item x="42"/>
        <item x="81"/>
        <item x="170"/>
        <item x="183"/>
        <item x="98"/>
        <item x="251"/>
        <item x="276"/>
        <item x="216"/>
        <item x="295"/>
        <item x="40"/>
        <item x="118"/>
        <item x="35"/>
        <item x="222"/>
        <item x="8"/>
        <item x="218"/>
        <item x="89"/>
        <item x="258"/>
        <item x="309"/>
        <item x="17"/>
        <item x="138"/>
        <item x="70"/>
        <item x="117"/>
        <item x="96"/>
        <item x="112"/>
        <item x="312"/>
        <item x="48"/>
        <item x="145"/>
        <item x="94"/>
        <item x="91"/>
        <item x="196"/>
        <item x="116"/>
        <item x="50"/>
        <item x="180"/>
        <item x="184"/>
        <item x="92"/>
        <item x="234"/>
        <item x="22"/>
        <item x="205"/>
        <item x="254"/>
        <item x="232"/>
        <item x="152"/>
        <item x="37"/>
        <item x="68"/>
        <item x="12"/>
        <item x="200"/>
        <item x="272"/>
        <item x="231"/>
        <item x="255"/>
        <item x="165"/>
        <item x="199"/>
        <item x="324"/>
        <item x="65"/>
        <item x="73"/>
        <item x="15"/>
        <item x="294"/>
        <item x="206"/>
        <item x="197"/>
        <item x="16"/>
        <item x="310"/>
        <item x="176"/>
        <item x="88"/>
        <item x="182"/>
        <item x="21"/>
        <item x="210"/>
        <item x="9"/>
        <item x="147"/>
        <item x="97"/>
        <item x="113"/>
        <item x="75"/>
        <item x="203"/>
        <item x="239"/>
        <item x="53"/>
        <item x="51"/>
        <item x="135"/>
        <item x="229"/>
        <item x="49"/>
        <item x="307"/>
        <item x="164"/>
        <item x="320"/>
        <item x="301"/>
        <item x="223"/>
        <item x="110"/>
        <item x="45"/>
        <item x="153"/>
        <item x="32"/>
        <item x="268"/>
        <item x="158"/>
        <item x="62"/>
        <item x="99"/>
        <item x="265"/>
        <item x="144"/>
        <item x="126"/>
        <item x="120"/>
        <item x="154"/>
        <item x="19"/>
        <item x="226"/>
        <item x="241"/>
        <item x="189"/>
        <item x="256"/>
        <item x="55"/>
        <item x="290"/>
        <item x="7"/>
        <item x="316"/>
        <item x="105"/>
        <item x="275"/>
        <item x="242"/>
        <item x="124"/>
        <item x="82"/>
        <item x="6"/>
        <item x="11"/>
        <item x="66"/>
        <item x="157"/>
        <item x="41"/>
        <item x="163"/>
        <item x="298"/>
        <item x="225"/>
        <item x="277"/>
        <item x="280"/>
        <item x="220"/>
        <item x="133"/>
        <item x="302"/>
        <item x="28"/>
        <item x="26"/>
        <item x="101"/>
        <item x="253"/>
        <item x="168"/>
        <item x="57"/>
        <item x="303"/>
        <item x="247"/>
        <item x="288"/>
        <item x="109"/>
        <item x="204"/>
        <item x="173"/>
        <item x="185"/>
        <item x="257"/>
        <item x="191"/>
        <item x="102"/>
        <item x="83"/>
        <item x="240"/>
        <item x="318"/>
        <item x="69"/>
        <item x="299"/>
        <item x="214"/>
        <item x="1"/>
        <item x="211"/>
        <item x="245"/>
        <item x="175"/>
        <item x="123"/>
        <item x="284"/>
        <item x="315"/>
        <item x="130"/>
        <item x="187"/>
        <item x="273"/>
        <item x="317"/>
        <item x="274"/>
        <item x="297"/>
        <item x="86"/>
        <item x="202"/>
        <item x="127"/>
        <item x="201"/>
        <item x="14"/>
        <item x="132"/>
        <item x="319"/>
        <item x="131"/>
        <item x="24"/>
        <item x="30"/>
        <item x="38"/>
        <item x="143"/>
        <item x="63"/>
        <item x="59"/>
        <item x="246"/>
        <item x="285"/>
        <item x="128"/>
        <item x="321"/>
        <item x="72"/>
        <item x="213"/>
        <item x="178"/>
        <item x="198"/>
        <item x="217"/>
        <item x="104"/>
        <item x="166"/>
        <item x="249"/>
        <item x="103"/>
        <item x="314"/>
        <item x="162"/>
        <item x="111"/>
        <item x="311"/>
        <item x="64"/>
        <item x="5"/>
        <item x="0"/>
        <item x="188"/>
        <item x="282"/>
        <item x="169"/>
        <item x="20"/>
        <item x="80"/>
        <item x="260"/>
        <item x="52"/>
        <item x="219"/>
        <item x="325"/>
        <item x="293"/>
        <item x="269"/>
        <item x="121"/>
        <item x="190"/>
        <item x="95"/>
        <item x="142"/>
        <item x="252"/>
        <item x="263"/>
        <item x="207"/>
        <item x="29"/>
        <item x="186"/>
        <item x="313"/>
        <item x="289"/>
        <item x="18"/>
        <item x="137"/>
        <item x="278"/>
        <item x="221"/>
        <item x="25"/>
        <item x="227"/>
        <item x="171"/>
        <item x="119"/>
        <item x="151"/>
        <item x="286"/>
        <item x="129"/>
        <item x="160"/>
        <item x="140"/>
        <item x="125"/>
        <item x="90"/>
        <item x="27"/>
        <item x="46"/>
        <item x="271"/>
        <item x="84"/>
        <item x="224"/>
        <item x="300"/>
        <item x="115"/>
        <item x="181"/>
        <item x="212"/>
        <item x="150"/>
        <item x="244"/>
        <item x="108"/>
        <item x="228"/>
        <item x="248"/>
        <item x="58"/>
        <item x="179"/>
        <item x="60"/>
        <item x="44"/>
        <item x="159"/>
        <item x="87"/>
        <item x="100"/>
        <item x="134"/>
        <item x="156"/>
        <item x="54"/>
        <item x="266"/>
        <item x="209"/>
        <item x="279"/>
        <item x="322"/>
        <item x="114"/>
        <item x="139"/>
        <item x="233"/>
        <item x="292"/>
        <item x="208"/>
        <item x="291"/>
        <item x="1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22">
        <item x="293"/>
        <item x="174"/>
        <item x="225"/>
        <item x="20"/>
        <item x="1"/>
        <item x="98"/>
        <item x="159"/>
        <item x="138"/>
        <item x="250"/>
        <item x="95"/>
        <item x="276"/>
        <item x="297"/>
        <item x="121"/>
        <item x="189"/>
        <item x="117"/>
        <item x="210"/>
        <item x="177"/>
        <item x="207"/>
        <item x="304"/>
        <item x="85"/>
        <item x="129"/>
        <item x="142"/>
        <item x="89"/>
        <item x="37"/>
        <item x="77"/>
        <item x="78"/>
        <item x="285"/>
        <item x="91"/>
        <item x="57"/>
        <item x="27"/>
        <item x="94"/>
        <item x="166"/>
        <item x="157"/>
        <item x="264"/>
        <item x="109"/>
        <item x="228"/>
        <item x="188"/>
        <item x="60"/>
        <item x="146"/>
        <item x="211"/>
        <item x="289"/>
        <item x="35"/>
        <item x="76"/>
        <item x="120"/>
        <item x="151"/>
        <item x="270"/>
        <item x="231"/>
        <item x="206"/>
        <item x="5"/>
        <item x="183"/>
        <item x="7"/>
        <item x="30"/>
        <item x="176"/>
        <item x="106"/>
        <item x="314"/>
        <item x="249"/>
        <item x="302"/>
        <item x="245"/>
        <item x="105"/>
        <item x="79"/>
        <item x="153"/>
        <item x="163"/>
        <item x="199"/>
        <item x="244"/>
        <item x="96"/>
        <item x="14"/>
        <item x="118"/>
        <item x="187"/>
        <item x="124"/>
        <item x="45"/>
        <item x="257"/>
        <item x="296"/>
        <item x="144"/>
        <item x="267"/>
        <item x="50"/>
        <item x="8"/>
        <item x="219"/>
        <item x="318"/>
        <item x="126"/>
        <item x="243"/>
        <item x="111"/>
        <item x="237"/>
        <item x="69"/>
        <item x="141"/>
        <item x="74"/>
        <item x="66"/>
        <item x="164"/>
        <item x="175"/>
        <item x="130"/>
        <item x="223"/>
        <item x="156"/>
        <item x="114"/>
        <item x="25"/>
        <item x="12"/>
        <item x="131"/>
        <item x="233"/>
        <item x="178"/>
        <item x="82"/>
        <item x="75"/>
        <item x="170"/>
        <item x="113"/>
        <item x="229"/>
        <item x="239"/>
        <item x="71"/>
        <item x="132"/>
        <item x="272"/>
        <item x="17"/>
        <item x="191"/>
        <item x="65"/>
        <item x="56"/>
        <item x="70"/>
        <item x="34"/>
        <item x="212"/>
        <item x="221"/>
        <item x="80"/>
        <item x="148"/>
        <item x="52"/>
        <item x="258"/>
        <item x="99"/>
        <item x="196"/>
        <item x="278"/>
        <item x="9"/>
        <item x="203"/>
        <item x="202"/>
        <item x="279"/>
        <item x="290"/>
        <item x="122"/>
        <item x="262"/>
        <item x="165"/>
        <item x="137"/>
        <item x="213"/>
        <item x="46"/>
        <item x="152"/>
        <item x="143"/>
        <item x="88"/>
        <item x="13"/>
        <item x="87"/>
        <item x="205"/>
        <item x="83"/>
        <item x="265"/>
        <item x="4"/>
        <item x="317"/>
        <item x="253"/>
        <item x="198"/>
        <item x="232"/>
        <item x="44"/>
        <item x="273"/>
        <item x="112"/>
        <item x="308"/>
        <item x="214"/>
        <item x="300"/>
        <item x="134"/>
        <item x="18"/>
        <item x="192"/>
        <item x="179"/>
        <item x="281"/>
        <item x="251"/>
        <item x="215"/>
        <item x="269"/>
        <item x="127"/>
        <item x="61"/>
        <item x="104"/>
        <item x="303"/>
        <item x="306"/>
        <item x="209"/>
        <item x="220"/>
        <item x="92"/>
        <item x="266"/>
        <item x="136"/>
        <item x="193"/>
        <item x="155"/>
        <item x="115"/>
        <item x="309"/>
        <item x="261"/>
        <item x="226"/>
        <item x="171"/>
        <item x="298"/>
        <item x="271"/>
        <item x="28"/>
        <item x="185"/>
        <item x="72"/>
        <item x="224"/>
        <item x="41"/>
        <item x="40"/>
        <item x="2"/>
        <item x="227"/>
        <item x="208"/>
        <item x="259"/>
        <item x="125"/>
        <item x="307"/>
        <item x="16"/>
        <item x="161"/>
        <item x="6"/>
        <item x="287"/>
        <item x="242"/>
        <item x="234"/>
        <item x="255"/>
        <item x="292"/>
        <item x="11"/>
        <item x="295"/>
        <item x="10"/>
        <item x="64"/>
        <item x="150"/>
        <item x="301"/>
        <item x="311"/>
        <item x="107"/>
        <item x="316"/>
        <item x="218"/>
        <item x="51"/>
        <item x="282"/>
        <item x="140"/>
        <item x="274"/>
        <item x="32"/>
        <item x="103"/>
        <item x="24"/>
        <item x="222"/>
        <item x="133"/>
        <item x="68"/>
        <item x="291"/>
        <item x="100"/>
        <item x="36"/>
        <item x="280"/>
        <item x="288"/>
        <item x="260"/>
        <item x="55"/>
        <item x="184"/>
        <item x="310"/>
        <item x="158"/>
        <item x="38"/>
        <item x="59"/>
        <item x="168"/>
        <item x="284"/>
        <item x="23"/>
        <item x="320"/>
        <item x="169"/>
        <item x="313"/>
        <item x="108"/>
        <item x="283"/>
        <item x="248"/>
        <item x="312"/>
        <item x="31"/>
        <item x="47"/>
        <item x="128"/>
        <item x="73"/>
        <item x="186"/>
        <item x="294"/>
        <item x="54"/>
        <item x="236"/>
        <item x="29"/>
        <item x="62"/>
        <item x="22"/>
        <item x="119"/>
        <item x="182"/>
        <item x="230"/>
        <item x="93"/>
        <item x="241"/>
        <item x="43"/>
        <item x="180"/>
        <item x="49"/>
        <item x="263"/>
        <item x="194"/>
        <item x="197"/>
        <item x="39"/>
        <item x="42"/>
        <item x="63"/>
        <item x="162"/>
        <item x="67"/>
        <item x="15"/>
        <item x="160"/>
        <item x="201"/>
        <item x="217"/>
        <item x="3"/>
        <item x="254"/>
        <item x="97"/>
        <item x="139"/>
        <item x="195"/>
        <item x="238"/>
        <item x="246"/>
        <item x="190"/>
        <item x="268"/>
        <item x="147"/>
        <item x="172"/>
        <item x="48"/>
        <item x="277"/>
        <item x="240"/>
        <item x="26"/>
        <item x="315"/>
        <item x="101"/>
        <item x="154"/>
        <item x="123"/>
        <item x="252"/>
        <item x="81"/>
        <item x="19"/>
        <item x="216"/>
        <item x="116"/>
        <item x="200"/>
        <item x="90"/>
        <item x="86"/>
        <item x="110"/>
        <item x="33"/>
        <item x="135"/>
        <item x="58"/>
        <item x="167"/>
        <item x="149"/>
        <item x="286"/>
        <item x="84"/>
        <item x="145"/>
        <item x="299"/>
        <item x="173"/>
        <item x="275"/>
        <item x="0"/>
        <item x="247"/>
        <item x="256"/>
        <item x="181"/>
        <item x="21"/>
        <item x="319"/>
        <item x="305"/>
        <item x="204"/>
        <item x="53"/>
        <item x="235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59">
        <item x="585"/>
        <item x="78"/>
        <item x="639"/>
        <item x="377"/>
        <item x="4"/>
        <item x="402"/>
        <item x="184"/>
        <item x="111"/>
        <item x="13"/>
        <item x="278"/>
        <item x="568"/>
        <item x="194"/>
        <item x="2"/>
        <item x="490"/>
        <item x="578"/>
        <item x="595"/>
        <item x="620"/>
        <item x="86"/>
        <item x="521"/>
        <item x="204"/>
        <item x="150"/>
        <item x="430"/>
        <item x="519"/>
        <item x="301"/>
        <item x="550"/>
        <item x="124"/>
        <item x="643"/>
        <item x="149"/>
        <item x="486"/>
        <item x="626"/>
        <item x="384"/>
        <item x="240"/>
        <item x="191"/>
        <item x="502"/>
        <item x="485"/>
        <item x="446"/>
        <item x="570"/>
        <item x="452"/>
        <item x="641"/>
        <item x="294"/>
        <item x="343"/>
        <item x="306"/>
        <item x="491"/>
        <item x="403"/>
        <item x="235"/>
        <item x="205"/>
        <item x="181"/>
        <item x="122"/>
        <item x="216"/>
        <item x="213"/>
        <item x="530"/>
        <item x="282"/>
        <item x="46"/>
        <item x="283"/>
        <item x="484"/>
        <item x="246"/>
        <item x="580"/>
        <item x="583"/>
        <item x="226"/>
        <item x="337"/>
        <item x="554"/>
        <item x="97"/>
        <item x="157"/>
        <item x="349"/>
        <item x="35"/>
        <item x="457"/>
        <item x="559"/>
        <item x="359"/>
        <item x="324"/>
        <item x="295"/>
        <item x="314"/>
        <item x="175"/>
        <item x="434"/>
        <item x="469"/>
        <item x="84"/>
        <item x="424"/>
        <item x="407"/>
        <item x="542"/>
        <item x="33"/>
        <item x="622"/>
        <item x="389"/>
        <item x="68"/>
        <item x="24"/>
        <item x="225"/>
        <item x="577"/>
        <item x="564"/>
        <item x="61"/>
        <item x="401"/>
        <item x="535"/>
        <item x="505"/>
        <item x="10"/>
        <item x="279"/>
        <item x="475"/>
        <item x="176"/>
        <item x="81"/>
        <item x="187"/>
        <item x="330"/>
        <item x="90"/>
        <item x="3"/>
        <item x="38"/>
        <item x="356"/>
        <item x="593"/>
        <item x="256"/>
        <item x="614"/>
        <item x="85"/>
        <item x="195"/>
        <item x="143"/>
        <item x="418"/>
        <item x="94"/>
        <item x="292"/>
        <item x="347"/>
        <item x="386"/>
        <item x="346"/>
        <item x="41"/>
        <item x="236"/>
        <item x="412"/>
        <item x="83"/>
        <item x="536"/>
        <item x="151"/>
        <item x="105"/>
        <item x="36"/>
        <item x="145"/>
        <item x="438"/>
        <item x="239"/>
        <item x="51"/>
        <item x="99"/>
        <item x="383"/>
        <item x="387"/>
        <item x="599"/>
        <item x="437"/>
        <item x="74"/>
        <item x="466"/>
        <item x="627"/>
        <item x="45"/>
        <item x="88"/>
        <item x="89"/>
        <item x="509"/>
        <item x="406"/>
        <item x="417"/>
        <item x="231"/>
        <item x="619"/>
        <item x="260"/>
        <item x="448"/>
        <item x="112"/>
        <item x="603"/>
        <item x="344"/>
        <item x="419"/>
        <item x="572"/>
        <item x="468"/>
        <item x="350"/>
        <item x="616"/>
        <item x="534"/>
        <item x="544"/>
        <item x="271"/>
        <item x="304"/>
        <item x="199"/>
        <item x="42"/>
        <item x="555"/>
        <item x="513"/>
        <item x="558"/>
        <item x="137"/>
        <item x="37"/>
        <item x="182"/>
        <item x="532"/>
        <item x="362"/>
        <item x="576"/>
        <item x="214"/>
        <item x="106"/>
        <item x="624"/>
        <item x="8"/>
        <item x="591"/>
        <item x="164"/>
        <item x="560"/>
        <item x="67"/>
        <item x="223"/>
        <item x="450"/>
        <item x="518"/>
        <item x="354"/>
        <item x="133"/>
        <item x="100"/>
        <item x="503"/>
        <item x="429"/>
        <item x="588"/>
        <item x="18"/>
        <item x="179"/>
        <item x="374"/>
        <item x="77"/>
        <item x="203"/>
        <item x="208"/>
        <item x="136"/>
        <item x="109"/>
        <item x="285"/>
        <item x="129"/>
        <item x="549"/>
        <item x="460"/>
        <item x="605"/>
        <item x="290"/>
        <item x="52"/>
        <item x="328"/>
        <item x="190"/>
        <item x="107"/>
        <item x="141"/>
        <item x="102"/>
        <item x="215"/>
        <item x="296"/>
        <item x="135"/>
        <item x="566"/>
        <item x="54"/>
        <item x="286"/>
        <item x="254"/>
        <item x="399"/>
        <item x="261"/>
        <item x="104"/>
        <item x="488"/>
        <item x="408"/>
        <item x="382"/>
        <item x="23"/>
        <item x="320"/>
        <item x="422"/>
        <item x="380"/>
        <item x="200"/>
        <item x="332"/>
        <item x="39"/>
        <item x="185"/>
        <item x="443"/>
        <item x="400"/>
        <item x="553"/>
        <item x="75"/>
        <item x="114"/>
        <item x="12"/>
        <item x="423"/>
        <item x="520"/>
        <item x="310"/>
        <item x="459"/>
        <item x="378"/>
        <item x="425"/>
        <item x="221"/>
        <item x="548"/>
        <item x="305"/>
        <item x="644"/>
        <item x="72"/>
        <item x="243"/>
        <item x="284"/>
        <item x="473"/>
        <item x="80"/>
        <item x="613"/>
        <item x="293"/>
        <item x="299"/>
        <item x="66"/>
        <item x="15"/>
        <item x="319"/>
        <item x="529"/>
        <item x="322"/>
        <item x="302"/>
        <item x="524"/>
        <item x="573"/>
        <item x="563"/>
        <item x="17"/>
        <item x="257"/>
        <item x="590"/>
        <item x="511"/>
        <item x="582"/>
        <item x="242"/>
        <item x="431"/>
        <item x="98"/>
        <item x="545"/>
        <item x="274"/>
        <item x="259"/>
        <item x="370"/>
        <item x="541"/>
        <item x="22"/>
        <item x="269"/>
        <item x="327"/>
        <item x="9"/>
        <item x="522"/>
        <item x="192"/>
        <item x="565"/>
        <item x="148"/>
        <item x="110"/>
        <item x="647"/>
        <item x="268"/>
        <item x="131"/>
        <item x="196"/>
        <item x="500"/>
        <item x="652"/>
        <item x="82"/>
        <item x="648"/>
        <item x="313"/>
        <item x="390"/>
        <item x="57"/>
        <item x="510"/>
        <item x="376"/>
        <item x="55"/>
        <item x="612"/>
        <item x="372"/>
        <item x="169"/>
        <item x="277"/>
        <item x="267"/>
        <item x="375"/>
        <item x="53"/>
        <item x="628"/>
        <item x="571"/>
        <item x="625"/>
        <item x="607"/>
        <item x="220"/>
        <item x="633"/>
        <item x="557"/>
        <item x="363"/>
        <item x="415"/>
        <item x="596"/>
        <item x="127"/>
        <item x="49"/>
        <item x="298"/>
        <item x="201"/>
        <item x="307"/>
        <item x="34"/>
        <item x="453"/>
        <item x="209"/>
        <item x="69"/>
        <item x="498"/>
        <item x="113"/>
        <item x="574"/>
        <item x="533"/>
        <item x="447"/>
        <item x="189"/>
        <item x="436"/>
        <item x="154"/>
        <item x="140"/>
        <item x="656"/>
        <item x="594"/>
        <item x="202"/>
        <item x="540"/>
        <item x="499"/>
        <item x="20"/>
        <item x="368"/>
        <item x="396"/>
        <item x="435"/>
        <item x="266"/>
        <item x="426"/>
        <item x="646"/>
        <item x="59"/>
        <item x="334"/>
        <item x="525"/>
        <item x="7"/>
        <item x="166"/>
        <item x="618"/>
        <item x="318"/>
        <item x="121"/>
        <item x="463"/>
        <item x="405"/>
        <item x="146"/>
        <item x="234"/>
        <item x="496"/>
        <item x="91"/>
        <item x="162"/>
        <item x="6"/>
        <item x="348"/>
        <item x="11"/>
        <item x="60"/>
        <item x="445"/>
        <item x="73"/>
        <item x="207"/>
        <item x="43"/>
        <item x="219"/>
        <item x="276"/>
        <item x="538"/>
        <item x="366"/>
        <item x="472"/>
        <item x="483"/>
        <item x="360"/>
        <item x="539"/>
        <item x="163"/>
        <item x="193"/>
        <item x="561"/>
        <item x="30"/>
        <item x="351"/>
        <item x="579"/>
        <item x="637"/>
        <item x="28"/>
        <item x="335"/>
        <item x="116"/>
        <item x="492"/>
        <item x="589"/>
        <item x="635"/>
        <item x="421"/>
        <item x="556"/>
        <item x="227"/>
        <item x="174"/>
        <item x="62"/>
        <item x="444"/>
        <item x="562"/>
        <item x="413"/>
        <item x="517"/>
        <item x="126"/>
        <item x="230"/>
        <item x="245"/>
        <item x="316"/>
        <item x="291"/>
        <item x="238"/>
        <item x="262"/>
        <item x="428"/>
        <item x="273"/>
        <item x="493"/>
        <item x="178"/>
        <item x="117"/>
        <item x="173"/>
        <item x="229"/>
        <item x="456"/>
        <item x="92"/>
        <item x="168"/>
        <item x="258"/>
        <item x="357"/>
        <item x="391"/>
        <item x="631"/>
        <item x="76"/>
        <item x="543"/>
        <item x="611"/>
        <item x="340"/>
        <item x="25"/>
        <item x="1"/>
        <item x="170"/>
        <item x="329"/>
        <item x="410"/>
        <item x="241"/>
        <item x="253"/>
        <item x="338"/>
        <item x="470"/>
        <item x="144"/>
        <item x="439"/>
        <item x="495"/>
        <item x="617"/>
        <item x="159"/>
        <item x="501"/>
        <item x="264"/>
        <item x="352"/>
        <item x="461"/>
        <item x="630"/>
        <item x="462"/>
        <item x="537"/>
        <item x="95"/>
        <item x="312"/>
        <item x="600"/>
        <item x="155"/>
        <item x="598"/>
        <item x="311"/>
        <item x="14"/>
        <item x="161"/>
        <item x="171"/>
        <item x="632"/>
        <item x="651"/>
        <item x="160"/>
        <item x="26"/>
        <item x="32"/>
        <item x="224"/>
        <item x="339"/>
        <item x="40"/>
        <item x="393"/>
        <item x="248"/>
        <item x="465"/>
        <item x="188"/>
        <item x="233"/>
        <item x="300"/>
        <item x="653"/>
        <item x="70"/>
        <item x="514"/>
        <item x="507"/>
        <item x="392"/>
        <item x="604"/>
        <item x="64"/>
        <item x="411"/>
        <item x="497"/>
        <item x="156"/>
        <item x="634"/>
        <item x="79"/>
        <item x="123"/>
        <item x="336"/>
        <item x="657"/>
        <item x="249"/>
        <item x="621"/>
        <item x="303"/>
        <item x="481"/>
        <item x="353"/>
        <item x="645"/>
        <item x="120"/>
        <item x="222"/>
        <item x="252"/>
        <item x="416"/>
        <item x="119"/>
        <item x="610"/>
        <item x="623"/>
        <item x="388"/>
        <item x="218"/>
        <item x="128"/>
        <item x="597"/>
        <item x="601"/>
        <item x="341"/>
        <item x="71"/>
        <item x="5"/>
        <item x="16"/>
        <item x="494"/>
        <item x="655"/>
        <item x="333"/>
        <item x="0"/>
        <item x="265"/>
        <item x="489"/>
        <item x="228"/>
        <item x="317"/>
        <item x="47"/>
        <item x="21"/>
        <item x="464"/>
        <item x="87"/>
        <item x="103"/>
        <item x="433"/>
        <item x="118"/>
        <item x="512"/>
        <item x="432"/>
        <item x="56"/>
        <item x="358"/>
        <item x="654"/>
        <item x="528"/>
        <item x="454"/>
        <item x="638"/>
        <item x="142"/>
        <item x="250"/>
        <item x="575"/>
        <item x="270"/>
        <item x="615"/>
        <item x="342"/>
        <item x="108"/>
        <item x="467"/>
        <item x="186"/>
        <item x="569"/>
        <item x="420"/>
        <item x="642"/>
        <item x="442"/>
        <item x="455"/>
        <item x="586"/>
        <item x="355"/>
        <item x="323"/>
        <item x="584"/>
        <item x="315"/>
        <item x="441"/>
        <item x="167"/>
        <item x="31"/>
        <item x="211"/>
        <item x="394"/>
        <item x="263"/>
        <item x="606"/>
        <item x="523"/>
        <item x="19"/>
        <item x="177"/>
        <item x="592"/>
        <item x="477"/>
        <item x="546"/>
        <item x="361"/>
        <item x="44"/>
        <item x="27"/>
        <item x="516"/>
        <item x="369"/>
        <item x="474"/>
        <item x="602"/>
        <item x="247"/>
        <item x="232"/>
        <item x="297"/>
        <item x="138"/>
        <item x="487"/>
        <item x="198"/>
        <item x="515"/>
        <item x="504"/>
        <item x="158"/>
        <item x="471"/>
        <item x="587"/>
        <item x="280"/>
        <item x="212"/>
        <item x="476"/>
        <item x="183"/>
        <item x="272"/>
        <item x="482"/>
        <item x="153"/>
        <item x="480"/>
        <item x="345"/>
        <item x="427"/>
        <item x="101"/>
        <item x="379"/>
        <item x="29"/>
        <item x="609"/>
        <item x="321"/>
        <item x="451"/>
        <item x="50"/>
        <item x="365"/>
        <item x="508"/>
        <item x="308"/>
        <item x="398"/>
        <item x="130"/>
        <item x="629"/>
        <item x="458"/>
        <item x="93"/>
        <item x="364"/>
        <item x="531"/>
        <item x="547"/>
        <item x="440"/>
        <item x="134"/>
        <item x="636"/>
        <item x="255"/>
        <item x="331"/>
        <item x="551"/>
        <item x="197"/>
        <item x="409"/>
        <item x="125"/>
        <item x="217"/>
        <item x="373"/>
        <item x="414"/>
        <item x="281"/>
        <item x="63"/>
        <item x="251"/>
        <item x="608"/>
        <item x="65"/>
        <item x="48"/>
        <item x="506"/>
        <item x="210"/>
        <item x="367"/>
        <item x="385"/>
        <item x="96"/>
        <item x="115"/>
        <item x="152"/>
        <item x="275"/>
        <item x="165"/>
        <item x="552"/>
        <item x="206"/>
        <item x="237"/>
        <item x="147"/>
        <item x="139"/>
        <item x="58"/>
        <item x="449"/>
        <item x="326"/>
        <item x="649"/>
        <item x="479"/>
        <item x="640"/>
        <item x="244"/>
        <item x="132"/>
        <item x="172"/>
        <item x="395"/>
        <item x="404"/>
        <item x="371"/>
        <item x="650"/>
        <item x="288"/>
        <item x="180"/>
        <item x="581"/>
        <item x="567"/>
        <item x="397"/>
        <item x="381"/>
        <item x="527"/>
        <item x="325"/>
        <item x="526"/>
        <item x="478"/>
        <item x="289"/>
        <item x="309"/>
        <item x="28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6"/>
  </rowFields>
  <rowItems count="327">
    <i>
      <x v="77"/>
    </i>
    <i>
      <x v="319"/>
    </i>
    <i>
      <x v="11"/>
    </i>
    <i>
      <x v="201"/>
    </i>
    <i>
      <x v="292"/>
    </i>
    <i>
      <x v="131"/>
    </i>
    <i>
      <x v="272"/>
    </i>
    <i>
      <x v="231"/>
    </i>
    <i>
      <x v="46"/>
    </i>
    <i>
      <x v="106"/>
    </i>
    <i>
      <x v="232"/>
    </i>
    <i>
      <x v="187"/>
    </i>
    <i>
      <x v="325"/>
    </i>
    <i>
      <x v="258"/>
    </i>
    <i>
      <x v="73"/>
    </i>
    <i>
      <x v="30"/>
    </i>
    <i>
      <x v="63"/>
    </i>
    <i>
      <x v="116"/>
    </i>
    <i>
      <x v="210"/>
    </i>
    <i>
      <x v="27"/>
    </i>
    <i>
      <x v="56"/>
    </i>
    <i>
      <x v="288"/>
    </i>
    <i>
      <x v="20"/>
    </i>
    <i>
      <x v="45"/>
    </i>
    <i>
      <x v="257"/>
    </i>
    <i>
      <x v="157"/>
    </i>
    <i>
      <x v="253"/>
    </i>
    <i>
      <x v="8"/>
    </i>
    <i>
      <x v="28"/>
    </i>
    <i>
      <x v="271"/>
    </i>
    <i>
      <x v="120"/>
    </i>
    <i>
      <x v="282"/>
    </i>
    <i>
      <x v="291"/>
    </i>
    <i>
      <x v="26"/>
    </i>
    <i>
      <x v="9"/>
    </i>
    <i>
      <x v="314"/>
    </i>
    <i>
      <x v="126"/>
    </i>
    <i>
      <x v="123"/>
    </i>
    <i>
      <x v="136"/>
    </i>
    <i>
      <x v="267"/>
    </i>
    <i>
      <x v="65"/>
    </i>
    <i>
      <x v="115"/>
    </i>
    <i>
      <x v="66"/>
    </i>
    <i>
      <x v="92"/>
    </i>
    <i>
      <x v="129"/>
    </i>
    <i>
      <x v="280"/>
    </i>
    <i>
      <x v="67"/>
    </i>
    <i>
      <x v="297"/>
    </i>
    <i>
      <x v="320"/>
    </i>
    <i>
      <x v="242"/>
    </i>
    <i>
      <x v="137"/>
    </i>
    <i>
      <x v="265"/>
    </i>
    <i>
      <x v="141"/>
    </i>
    <i>
      <x v="98"/>
    </i>
    <i>
      <x v="68"/>
    </i>
    <i>
      <x v="108"/>
    </i>
    <i>
      <x v="72"/>
    </i>
    <i>
      <x v="60"/>
    </i>
    <i>
      <x v="163"/>
    </i>
    <i>
      <x v="311"/>
    </i>
    <i>
      <x v="170"/>
    </i>
    <i>
      <x v="233"/>
    </i>
    <i>
      <x v="173"/>
    </i>
    <i>
      <x v="89"/>
    </i>
    <i>
      <x v="183"/>
    </i>
    <i>
      <x v="96"/>
    </i>
    <i>
      <x v="186"/>
    </i>
    <i>
      <x v="266"/>
    </i>
    <i>
      <x v="4"/>
    </i>
    <i>
      <x v="270"/>
    </i>
    <i>
      <x v="190"/>
    </i>
    <i>
      <x v="35"/>
    </i>
    <i>
      <x v="194"/>
    </i>
    <i>
      <x v="281"/>
    </i>
    <i>
      <x v="200"/>
    </i>
    <i>
      <x v="286"/>
    </i>
    <i>
      <x v="74"/>
    </i>
    <i>
      <x v="289"/>
    </i>
    <i>
      <x v="207"/>
    </i>
    <i>
      <x v="117"/>
    </i>
    <i>
      <x v="23"/>
    </i>
    <i>
      <x v="310"/>
    </i>
    <i>
      <x v="229"/>
    </i>
    <i>
      <x v="44"/>
    </i>
    <i>
      <x v="84"/>
    </i>
    <i>
      <x v="125"/>
    </i>
    <i>
      <x v="87"/>
    </i>
    <i>
      <x/>
    </i>
    <i>
      <x v="75"/>
    </i>
    <i>
      <x v="241"/>
    </i>
    <i>
      <x v="308"/>
    </i>
    <i>
      <x v="29"/>
    </i>
    <i>
      <x v="259"/>
    </i>
    <i>
      <x v="94"/>
    </i>
    <i>
      <x v="290"/>
    </i>
    <i>
      <x v="31"/>
    </i>
    <i>
      <x v="225"/>
    </i>
    <i>
      <x v="105"/>
    </i>
    <i>
      <x v="248"/>
    </i>
    <i>
      <x v="32"/>
    </i>
    <i>
      <x v="273"/>
    </i>
    <i>
      <x v="112"/>
    </i>
    <i>
      <x v="25"/>
    </i>
    <i>
      <x v="34"/>
    </i>
    <i>
      <x v="299"/>
    </i>
    <i>
      <x v="36"/>
    </i>
    <i>
      <x v="86"/>
    </i>
    <i>
      <x v="121"/>
    </i>
    <i>
      <x v="238"/>
    </i>
    <i>
      <x v="39"/>
    </i>
    <i>
      <x v="244"/>
    </i>
    <i>
      <x v="130"/>
    </i>
    <i>
      <x v="251"/>
    </i>
    <i>
      <x v="132"/>
    </i>
    <i>
      <x v="69"/>
    </i>
    <i>
      <x v="135"/>
    </i>
    <i>
      <x v="279"/>
    </i>
    <i>
      <x v="12"/>
    </i>
    <i>
      <x v="283"/>
    </i>
    <i>
      <x v="140"/>
    </i>
    <i>
      <x v="78"/>
    </i>
    <i>
      <x v="144"/>
    </i>
    <i>
      <x v="293"/>
    </i>
    <i>
      <x v="145"/>
    </i>
    <i>
      <x v="305"/>
    </i>
    <i>
      <x v="146"/>
    </i>
    <i>
      <x v="312"/>
    </i>
    <i>
      <x v="147"/>
    </i>
    <i>
      <x v="321"/>
    </i>
    <i>
      <x v="151"/>
    </i>
    <i>
      <x v="227"/>
    </i>
    <i>
      <x v="152"/>
    </i>
    <i>
      <x v="239"/>
    </i>
    <i>
      <x v="153"/>
    </i>
    <i>
      <x v="243"/>
    </i>
    <i>
      <x v="155"/>
    </i>
    <i>
      <x v="247"/>
    </i>
    <i>
      <x v="156"/>
    </i>
    <i>
      <x v="249"/>
    </i>
    <i>
      <x v="14"/>
    </i>
    <i>
      <x v="252"/>
    </i>
    <i>
      <x v="161"/>
    </i>
    <i>
      <x v="21"/>
    </i>
    <i>
      <x v="165"/>
    </i>
    <i>
      <x v="269"/>
    </i>
    <i>
      <x v="167"/>
    </i>
    <i>
      <x v="278"/>
    </i>
    <i>
      <x v="171"/>
    </i>
    <i>
      <x v="24"/>
    </i>
    <i>
      <x v="174"/>
    </i>
    <i>
      <x v="76"/>
    </i>
    <i>
      <x v="177"/>
    </i>
    <i>
      <x v="285"/>
    </i>
    <i>
      <x v="185"/>
    </i>
    <i>
      <x v="287"/>
    </i>
    <i>
      <x v="52"/>
    </i>
    <i>
      <x v="79"/>
    </i>
    <i>
      <x v="189"/>
    </i>
    <i>
      <x v="80"/>
    </i>
    <i>
      <x v="196"/>
    </i>
    <i>
      <x v="295"/>
    </i>
    <i>
      <x v="57"/>
    </i>
    <i>
      <x v="302"/>
    </i>
    <i>
      <x v="58"/>
    </i>
    <i>
      <x v="306"/>
    </i>
    <i>
      <x v="211"/>
    </i>
    <i>
      <x v="83"/>
    </i>
    <i>
      <x v="214"/>
    </i>
    <i>
      <x v="316"/>
    </i>
    <i>
      <x v="215"/>
    </i>
    <i>
      <x v="2"/>
    </i>
    <i>
      <x v="222"/>
    </i>
    <i>
      <x v="223"/>
    </i>
    <i>
      <x v="206"/>
    </i>
    <i>
      <x v="301"/>
    </i>
    <i>
      <x v="93"/>
    </i>
    <i>
      <x v="18"/>
    </i>
    <i>
      <x v="175"/>
    </i>
    <i>
      <x v="154"/>
    </i>
    <i>
      <x v="176"/>
    </i>
    <i>
      <x v="317"/>
    </i>
    <i>
      <x v="119"/>
    </i>
    <i>
      <x v="261"/>
    </i>
    <i>
      <x v="178"/>
    </i>
    <i>
      <x v="277"/>
    </i>
    <i>
      <x v="179"/>
    </i>
    <i>
      <x v="114"/>
    </i>
    <i>
      <x v="180"/>
    </i>
    <i>
      <x v="309"/>
    </i>
    <i>
      <x v="181"/>
    </i>
    <i>
      <x v="118"/>
    </i>
    <i>
      <x v="182"/>
    </i>
    <i>
      <x v="19"/>
    </i>
    <i>
      <x v="51"/>
    </i>
    <i>
      <x v="104"/>
    </i>
    <i>
      <x v="184"/>
    </i>
    <i>
      <x v="107"/>
    </i>
    <i>
      <x v="37"/>
    </i>
    <i>
      <x v="33"/>
    </i>
    <i>
      <x v="97"/>
    </i>
    <i>
      <x v="158"/>
    </i>
    <i>
      <x v="53"/>
    </i>
    <i>
      <x v="82"/>
    </i>
    <i>
      <x v="188"/>
    </i>
    <i>
      <x v="95"/>
    </i>
    <i>
      <x v="122"/>
    </i>
    <i>
      <x v="313"/>
    </i>
    <i>
      <x v="54"/>
    </i>
    <i>
      <x v="50"/>
    </i>
    <i>
      <x v="191"/>
    </i>
    <i>
      <x v="13"/>
    </i>
    <i>
      <x v="192"/>
    </i>
    <i>
      <x v="255"/>
    </i>
    <i>
      <x v="193"/>
    </i>
    <i>
      <x v="143"/>
    </i>
    <i>
      <x v="55"/>
    </i>
    <i>
      <x v="263"/>
    </i>
    <i>
      <x v="195"/>
    </i>
    <i>
      <x v="70"/>
    </i>
    <i>
      <x v="38"/>
    </i>
    <i>
      <x v="22"/>
    </i>
    <i>
      <x v="197"/>
    </i>
    <i>
      <x v="275"/>
    </i>
    <i>
      <x v="198"/>
    </i>
    <i>
      <x v="149"/>
    </i>
    <i>
      <x v="199"/>
    </i>
    <i>
      <x v="110"/>
    </i>
    <i>
      <x v="15"/>
    </i>
    <i>
      <x v="90"/>
    </i>
    <i>
      <x v="124"/>
    </i>
    <i>
      <x v="160"/>
    </i>
    <i>
      <x v="202"/>
    </i>
    <i>
      <x v="47"/>
    </i>
    <i>
      <x v="203"/>
    </i>
    <i>
      <x v="48"/>
    </i>
    <i>
      <x v="204"/>
    </i>
    <i>
      <x v="303"/>
    </i>
    <i>
      <x v="205"/>
    </i>
    <i>
      <x v="307"/>
    </i>
    <i>
      <x v="88"/>
    </i>
    <i>
      <x v="7"/>
    </i>
    <i>
      <x v="91"/>
    </i>
    <i>
      <x v="315"/>
    </i>
    <i>
      <x v="208"/>
    </i>
    <i>
      <x v="10"/>
    </i>
    <i>
      <x v="209"/>
    </i>
    <i>
      <x v="323"/>
    </i>
    <i>
      <x v="59"/>
    </i>
    <i>
      <x v="250"/>
    </i>
    <i>
      <x v="40"/>
    </i>
    <i>
      <x v="142"/>
    </i>
    <i>
      <x v="212"/>
    </i>
    <i>
      <x v="254"/>
    </i>
    <i>
      <x v="213"/>
    </i>
    <i>
      <x v="256"/>
    </i>
    <i>
      <x v="127"/>
    </i>
    <i>
      <x v="5"/>
    </i>
    <i>
      <x v="128"/>
    </i>
    <i>
      <x v="260"/>
    </i>
    <i>
      <x v="216"/>
    </i>
    <i>
      <x v="262"/>
    </i>
    <i>
      <x v="217"/>
    </i>
    <i>
      <x v="264"/>
    </i>
    <i>
      <x v="218"/>
    </i>
    <i>
      <x v="3"/>
    </i>
    <i>
      <x v="219"/>
    </i>
    <i>
      <x v="268"/>
    </i>
    <i>
      <x v="220"/>
    </i>
    <i>
      <x v="71"/>
    </i>
    <i>
      <x v="221"/>
    </i>
    <i>
      <x v="6"/>
    </i>
    <i>
      <x v="41"/>
    </i>
    <i>
      <x v="274"/>
    </i>
    <i>
      <x v="99"/>
    </i>
    <i>
      <x v="276"/>
    </i>
    <i>
      <x v="224"/>
    </i>
    <i>
      <x v="148"/>
    </i>
    <i>
      <x v="42"/>
    </i>
    <i>
      <x v="150"/>
    </i>
    <i>
      <x v="226"/>
    </i>
    <i>
      <x v="109"/>
    </i>
    <i>
      <x v="100"/>
    </i>
    <i>
      <x v="284"/>
    </i>
    <i>
      <x v="228"/>
    </i>
    <i>
      <x v="111"/>
    </i>
    <i>
      <x v="16"/>
    </i>
    <i>
      <x v="113"/>
    </i>
    <i>
      <x v="230"/>
    </i>
    <i>
      <x v="159"/>
    </i>
    <i>
      <x v="61"/>
    </i>
    <i>
      <x v="81"/>
    </i>
    <i>
      <x v="62"/>
    </i>
    <i>
      <x v="294"/>
    </i>
    <i>
      <x v="17"/>
    </i>
    <i>
      <x v="296"/>
    </i>
    <i>
      <x v="234"/>
    </i>
    <i>
      <x v="298"/>
    </i>
    <i>
      <x v="235"/>
    </i>
    <i>
      <x v="300"/>
    </i>
    <i>
      <x v="236"/>
    </i>
    <i>
      <x v="164"/>
    </i>
    <i>
      <x v="237"/>
    </i>
    <i>
      <x v="304"/>
    </i>
    <i>
      <x v="133"/>
    </i>
    <i>
      <x v="166"/>
    </i>
    <i>
      <x v="134"/>
    </i>
    <i>
      <x v="1"/>
    </i>
    <i>
      <x v="240"/>
    </i>
    <i>
      <x v="168"/>
    </i>
    <i>
      <x v="101"/>
    </i>
    <i>
      <x v="169"/>
    </i>
    <i>
      <x v="64"/>
    </i>
    <i>
      <x v="85"/>
    </i>
    <i>
      <x v="43"/>
    </i>
    <i>
      <x v="49"/>
    </i>
    <i>
      <x v="102"/>
    </i>
    <i>
      <x v="318"/>
    </i>
    <i>
      <x v="245"/>
    </i>
    <i>
      <x v="172"/>
    </i>
    <i>
      <x v="246"/>
    </i>
    <i>
      <x v="322"/>
    </i>
    <i>
      <x v="138"/>
    </i>
    <i>
      <x v="324"/>
    </i>
    <i>
      <x v="139"/>
    </i>
    <i>
      <x v="103"/>
    </i>
    <i>
      <x v="162"/>
    </i>
    <i t="grand">
      <x/>
    </i>
  </rowItems>
  <colItems count="1">
    <i/>
  </colItems>
  <dataFields count="1">
    <dataField name="Count of Start Sta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23B5A-5182-4008-B1A2-38004D43E6D1}" name="PivotTable1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7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ge group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3722B-A0E9-49F2-AD5E-59226E8D13D7}" name="PivotTable45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9:O12" firstHeaderRow="1" firstDataRow="1" firstDataCol="1"/>
  <pivotFields count="17">
    <pivotField showAll="0"/>
    <pivotField numFmtId="166" showAll="0"/>
    <pivotField numFmtId="20" showAll="0"/>
    <pivotField numFmtId="14" showAll="0"/>
    <pivotField numFmtId="20"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Trip Duration" fld="5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9E0CE-35CB-4DEA-8FB3-432ED3499648}" name="PivotTable44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2:O5" firstHeaderRow="1" firstDataRow="1" firstDataCol="1"/>
  <pivotFields count="17">
    <pivotField showAll="0"/>
    <pivotField numFmtId="166" showAll="0"/>
    <pivotField numFmtId="20" showAll="0"/>
    <pivotField numFmtId="14" showAll="0"/>
    <pivotField numFmtId="20"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 sortType="descending">
      <items count="56">
        <item x="54"/>
        <item x="38"/>
        <item x="0"/>
        <item x="12"/>
        <item x="37"/>
        <item x="20"/>
        <item x="27"/>
        <item x="9"/>
        <item x="4"/>
        <item x="35"/>
        <item x="25"/>
        <item x="33"/>
        <item x="14"/>
        <item x="2"/>
        <item x="3"/>
        <item x="23"/>
        <item x="6"/>
        <item x="10"/>
        <item x="5"/>
        <item x="1"/>
        <item x="29"/>
        <item x="13"/>
        <item x="15"/>
        <item x="34"/>
        <item x="24"/>
        <item x="17"/>
        <item x="21"/>
        <item x="28"/>
        <item x="11"/>
        <item x="8"/>
        <item x="50"/>
        <item x="46"/>
        <item x="22"/>
        <item x="44"/>
        <item x="30"/>
        <item x="16"/>
        <item x="45"/>
        <item x="32"/>
        <item x="42"/>
        <item x="39"/>
        <item x="18"/>
        <item x="43"/>
        <item x="48"/>
        <item x="41"/>
        <item x="31"/>
        <item x="7"/>
        <item x="26"/>
        <item x="47"/>
        <item x="51"/>
        <item x="19"/>
        <item x="52"/>
        <item x="40"/>
        <item x="5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8">
        <item x="0"/>
        <item x="2"/>
        <item x="1"/>
        <item x="4"/>
        <item x="3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Average of Trip Duration" fld="5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4BF38-51AF-4793-AFA1-8D3F424F230C}" name="PivotTable43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2:L669" firstHeaderRow="1" firstDataRow="1" firstDataCol="1"/>
  <pivotFields count="17">
    <pivotField axis="axisRow" dataField="1" showAll="0" sortType="descending">
      <items count="667">
        <item x="19"/>
        <item x="575"/>
        <item x="326"/>
        <item x="168"/>
        <item x="561"/>
        <item x="311"/>
        <item x="150"/>
        <item x="249"/>
        <item x="198"/>
        <item x="67"/>
        <item x="346"/>
        <item x="602"/>
        <item x="313"/>
        <item x="573"/>
        <item x="477"/>
        <item x="539"/>
        <item x="656"/>
        <item x="427"/>
        <item x="328"/>
        <item x="562"/>
        <item x="15"/>
        <item x="493"/>
        <item x="593"/>
        <item x="199"/>
        <item x="599"/>
        <item x="154"/>
        <item x="641"/>
        <item x="416"/>
        <item x="274"/>
        <item x="290"/>
        <item x="471"/>
        <item x="411"/>
        <item x="212"/>
        <item x="332"/>
        <item x="71"/>
        <item x="649"/>
        <item x="121"/>
        <item x="100"/>
        <item x="526"/>
        <item x="578"/>
        <item x="385"/>
        <item x="214"/>
        <item x="625"/>
        <item x="72"/>
        <item x="253"/>
        <item x="359"/>
        <item x="478"/>
        <item x="571"/>
        <item x="523"/>
        <item x="324"/>
        <item x="444"/>
        <item x="594"/>
        <item x="363"/>
        <item x="574"/>
        <item x="382"/>
        <item x="260"/>
        <item x="50"/>
        <item x="418"/>
        <item x="401"/>
        <item x="492"/>
        <item x="319"/>
        <item x="37"/>
        <item x="608"/>
        <item x="227"/>
        <item x="185"/>
        <item x="173"/>
        <item x="605"/>
        <item x="143"/>
        <item x="543"/>
        <item x="381"/>
        <item x="458"/>
        <item x="460"/>
        <item x="297"/>
        <item x="525"/>
        <item x="144"/>
        <item x="126"/>
        <item x="567"/>
        <item x="494"/>
        <item x="513"/>
        <item x="289"/>
        <item x="569"/>
        <item x="35"/>
        <item x="645"/>
        <item x="393"/>
        <item x="166"/>
        <item x="13"/>
        <item x="254"/>
        <item x="439"/>
        <item x="564"/>
        <item x="534"/>
        <item x="20"/>
        <item x="216"/>
        <item x="383"/>
        <item x="435"/>
        <item x="113"/>
        <item x="431"/>
        <item x="251"/>
        <item x="339"/>
        <item x="512"/>
        <item x="528"/>
        <item x="395"/>
        <item x="615"/>
        <item x="420"/>
        <item x="5"/>
        <item x="135"/>
        <item x="343"/>
        <item x="257"/>
        <item x="271"/>
        <item x="189"/>
        <item x="80"/>
        <item x="200"/>
        <item x="33"/>
        <item x="537"/>
        <item x="653"/>
        <item x="238"/>
        <item x="610"/>
        <item x="570"/>
        <item x="262"/>
        <item x="239"/>
        <item x="445"/>
        <item x="601"/>
        <item x="384"/>
        <item x="490"/>
        <item x="54"/>
        <item x="14"/>
        <item x="650"/>
        <item x="314"/>
        <item x="296"/>
        <item x="9"/>
        <item x="120"/>
        <item x="500"/>
        <item x="576"/>
        <item x="451"/>
        <item x="349"/>
        <item x="647"/>
        <item x="620"/>
        <item x="354"/>
        <item x="206"/>
        <item x="335"/>
        <item x="582"/>
        <item x="137"/>
        <item x="70"/>
        <item x="6"/>
        <item x="229"/>
        <item x="269"/>
        <item x="7"/>
        <item x="235"/>
        <item x="550"/>
        <item x="390"/>
        <item x="510"/>
        <item x="302"/>
        <item x="459"/>
        <item x="122"/>
        <item x="432"/>
        <item x="386"/>
        <item x="22"/>
        <item x="136"/>
        <item x="237"/>
        <item x="455"/>
        <item x="306"/>
        <item x="287"/>
        <item x="99"/>
        <item x="504"/>
        <item x="651"/>
        <item x="591"/>
        <item x="165"/>
        <item x="538"/>
        <item x="659"/>
        <item x="425"/>
        <item x="546"/>
        <item x="285"/>
        <item x="284"/>
        <item x="301"/>
        <item x="588"/>
        <item x="600"/>
        <item x="116"/>
        <item x="309"/>
        <item x="155"/>
        <item x="541"/>
        <item x="456"/>
        <item x="43"/>
        <item x="436"/>
        <item x="93"/>
        <item x="192"/>
        <item x="476"/>
        <item x="540"/>
        <item x="36"/>
        <item x="304"/>
        <item x="338"/>
        <item x="79"/>
        <item x="491"/>
        <item x="662"/>
        <item x="31"/>
        <item x="272"/>
        <item x="351"/>
        <item x="27"/>
        <item x="213"/>
        <item x="612"/>
        <item x="595"/>
        <item x="209"/>
        <item x="603"/>
        <item x="151"/>
        <item x="348"/>
        <item x="181"/>
        <item x="565"/>
        <item x="2"/>
        <item x="68"/>
        <item x="16"/>
        <item x="355"/>
        <item x="434"/>
        <item x="8"/>
        <item x="10"/>
        <item x="176"/>
        <item x="406"/>
        <item x="159"/>
        <item x="473"/>
        <item x="197"/>
        <item x="279"/>
        <item x="300"/>
        <item x="377"/>
        <item x="353"/>
        <item x="655"/>
        <item x="409"/>
        <item x="90"/>
        <item x="572"/>
        <item x="552"/>
        <item x="218"/>
        <item x="145"/>
        <item x="246"/>
        <item x="413"/>
        <item x="616"/>
        <item x="511"/>
        <item x="618"/>
        <item x="606"/>
        <item x="517"/>
        <item x="179"/>
        <item x="205"/>
        <item x="191"/>
        <item x="85"/>
        <item x="23"/>
        <item x="188"/>
        <item x="367"/>
        <item x="261"/>
        <item x="428"/>
        <item x="178"/>
        <item x="430"/>
        <item x="125"/>
        <item x="398"/>
        <item x="41"/>
        <item x="457"/>
        <item x="299"/>
        <item x="417"/>
        <item x="509"/>
        <item x="475"/>
        <item x="598"/>
        <item x="370"/>
        <item x="553"/>
        <item x="294"/>
        <item x="96"/>
        <item x="366"/>
        <item x="330"/>
        <item x="217"/>
        <item x="295"/>
        <item x="270"/>
        <item x="207"/>
        <item x="11"/>
        <item x="89"/>
        <item x="187"/>
        <item x="115"/>
        <item x="259"/>
        <item x="404"/>
        <item x="123"/>
        <item x="352"/>
        <item x="664"/>
        <item x="69"/>
        <item x="501"/>
        <item x="489"/>
        <item x="506"/>
        <item x="52"/>
        <item x="24"/>
        <item x="333"/>
        <item x="463"/>
        <item x="26"/>
        <item x="48"/>
        <item x="104"/>
        <item x="256"/>
        <item x="281"/>
        <item x="358"/>
        <item x="94"/>
        <item x="124"/>
        <item x="161"/>
        <item x="158"/>
        <item x="133"/>
        <item x="196"/>
        <item x="250"/>
        <item x="530"/>
        <item x="114"/>
        <item x="106"/>
        <item x="441"/>
        <item x="524"/>
        <item x="499"/>
        <item x="230"/>
        <item x="25"/>
        <item x="169"/>
        <item x="374"/>
        <item x="30"/>
        <item x="469"/>
        <item x="657"/>
        <item x="568"/>
        <item x="580"/>
        <item x="233"/>
        <item x="134"/>
        <item x="583"/>
        <item x="305"/>
        <item x="102"/>
        <item x="293"/>
        <item x="75"/>
        <item x="222"/>
        <item x="215"/>
        <item x="551"/>
        <item x="172"/>
        <item x="604"/>
        <item x="62"/>
        <item x="208"/>
        <item x="337"/>
        <item x="448"/>
        <item x="637"/>
        <item x="21"/>
        <item x="12"/>
        <item x="402"/>
        <item x="376"/>
        <item x="663"/>
        <item x="82"/>
        <item x="283"/>
        <item x="344"/>
        <item x="28"/>
        <item x="472"/>
        <item x="53"/>
        <item x="514"/>
        <item x="255"/>
        <item x="275"/>
        <item x="252"/>
        <item x="32"/>
        <item x="350"/>
        <item x="555"/>
        <item x="579"/>
        <item x="468"/>
        <item x="483"/>
        <item x="563"/>
        <item x="139"/>
        <item x="633"/>
        <item x="341"/>
        <item x="157"/>
        <item x="180"/>
        <item x="258"/>
        <item x="128"/>
        <item x="288"/>
        <item x="665"/>
        <item x="190"/>
        <item x="73"/>
        <item x="315"/>
        <item x="60"/>
        <item x="498"/>
        <item x="40"/>
        <item x="542"/>
        <item x="98"/>
        <item x="433"/>
        <item x="520"/>
        <item x="461"/>
        <item x="3"/>
        <item x="466"/>
        <item x="421"/>
        <item x="437"/>
        <item x="109"/>
        <item x="59"/>
        <item x="426"/>
        <item x="630"/>
        <item x="307"/>
        <item x="529"/>
        <item x="488"/>
        <item x="361"/>
        <item x="264"/>
        <item x="373"/>
        <item x="66"/>
        <item x="453"/>
        <item x="554"/>
        <item x="1"/>
        <item x="234"/>
        <item x="211"/>
        <item x="454"/>
        <item x="415"/>
        <item x="186"/>
        <item x="242"/>
        <item x="95"/>
        <item x="203"/>
        <item x="486"/>
        <item x="387"/>
        <item x="622"/>
        <item x="76"/>
        <item x="495"/>
        <item x="88"/>
        <item x="103"/>
        <item x="228"/>
        <item x="245"/>
        <item x="545"/>
        <item x="613"/>
        <item x="77"/>
        <item x="609"/>
        <item x="389"/>
        <item x="639"/>
        <item x="474"/>
        <item x="243"/>
        <item x="626"/>
        <item x="535"/>
        <item x="265"/>
        <item x="97"/>
        <item x="419"/>
        <item x="286"/>
        <item x="403"/>
        <item x="544"/>
        <item x="364"/>
        <item x="45"/>
        <item x="78"/>
        <item x="195"/>
        <item x="225"/>
        <item x="519"/>
        <item x="621"/>
        <item x="56"/>
        <item x="624"/>
        <item x="61"/>
        <item x="481"/>
        <item x="316"/>
        <item x="394"/>
        <item x="462"/>
        <item x="282"/>
        <item x="241"/>
        <item x="449"/>
        <item x="558"/>
        <item x="101"/>
        <item x="505"/>
        <item x="277"/>
        <item x="64"/>
        <item x="18"/>
        <item x="244"/>
        <item x="112"/>
        <item x="342"/>
        <item x="515"/>
        <item x="278"/>
        <item x="480"/>
        <item x="130"/>
        <item x="597"/>
        <item x="547"/>
        <item x="450"/>
        <item x="118"/>
        <item x="240"/>
        <item x="148"/>
        <item x="340"/>
        <item x="327"/>
        <item x="627"/>
        <item x="298"/>
        <item x="58"/>
        <item x="587"/>
        <item x="44"/>
        <item x="632"/>
        <item x="592"/>
        <item x="590"/>
        <item x="347"/>
        <item x="368"/>
        <item x="556"/>
        <item x="516"/>
        <item x="623"/>
        <item x="581"/>
        <item x="660"/>
        <item x="210"/>
        <item x="276"/>
        <item x="464"/>
        <item x="584"/>
        <item x="531"/>
        <item x="378"/>
        <item x="119"/>
        <item x="345"/>
        <item x="356"/>
        <item x="648"/>
        <item x="559"/>
        <item x="323"/>
        <item x="167"/>
        <item x="219"/>
        <item x="263"/>
        <item x="156"/>
        <item x="503"/>
        <item x="49"/>
        <item x="129"/>
        <item x="292"/>
        <item x="470"/>
        <item x="391"/>
        <item x="29"/>
        <item x="303"/>
        <item x="399"/>
        <item x="646"/>
        <item x="614"/>
        <item x="331"/>
        <item x="55"/>
        <item x="291"/>
        <item x="507"/>
        <item x="149"/>
        <item x="92"/>
        <item x="39"/>
        <item x="408"/>
        <item x="175"/>
        <item x="57"/>
        <item x="336"/>
        <item x="140"/>
        <item x="412"/>
        <item x="429"/>
        <item x="533"/>
        <item x="397"/>
        <item x="465"/>
        <item x="174"/>
        <item x="423"/>
        <item x="479"/>
        <item x="317"/>
        <item x="629"/>
        <item x="321"/>
        <item x="334"/>
        <item x="658"/>
        <item x="619"/>
        <item x="38"/>
        <item x="236"/>
        <item x="369"/>
        <item x="152"/>
        <item x="634"/>
        <item x="127"/>
        <item x="267"/>
        <item x="0"/>
        <item x="407"/>
        <item x="371"/>
        <item x="548"/>
        <item x="652"/>
        <item x="536"/>
        <item x="320"/>
        <item x="247"/>
        <item x="414"/>
        <item x="661"/>
        <item x="91"/>
        <item x="163"/>
        <item x="442"/>
        <item x="443"/>
        <item x="532"/>
        <item x="248"/>
        <item x="193"/>
        <item x="440"/>
        <item x="160"/>
        <item x="84"/>
        <item x="182"/>
        <item x="496"/>
        <item x="105"/>
        <item x="607"/>
        <item x="362"/>
        <item x="375"/>
        <item x="74"/>
        <item x="549"/>
        <item x="557"/>
        <item x="51"/>
        <item x="392"/>
        <item x="268"/>
        <item x="527"/>
        <item x="280"/>
        <item x="65"/>
        <item x="508"/>
        <item x="447"/>
        <item x="171"/>
        <item x="438"/>
        <item x="223"/>
        <item x="522"/>
        <item x="232"/>
        <item x="487"/>
        <item x="83"/>
        <item x="518"/>
        <item x="325"/>
        <item x="617"/>
        <item x="577"/>
        <item x="644"/>
        <item x="357"/>
        <item x="410"/>
        <item x="310"/>
        <item x="312"/>
        <item x="231"/>
        <item x="111"/>
        <item x="194"/>
        <item x="138"/>
        <item x="147"/>
        <item x="202"/>
        <item x="642"/>
        <item x="221"/>
        <item x="365"/>
        <item x="4"/>
        <item x="220"/>
        <item x="131"/>
        <item x="170"/>
        <item x="640"/>
        <item x="201"/>
        <item x="485"/>
        <item x="631"/>
        <item x="586"/>
        <item x="484"/>
        <item x="34"/>
        <item x="585"/>
        <item x="308"/>
        <item x="502"/>
        <item x="117"/>
        <item x="204"/>
        <item x="521"/>
        <item x="162"/>
        <item x="142"/>
        <item x="452"/>
        <item x="628"/>
        <item x="107"/>
        <item x="596"/>
        <item x="422"/>
        <item x="467"/>
        <item x="17"/>
        <item x="87"/>
        <item x="424"/>
        <item x="177"/>
        <item x="47"/>
        <item x="611"/>
        <item x="86"/>
        <item x="132"/>
        <item x="110"/>
        <item x="372"/>
        <item x="42"/>
        <item x="108"/>
        <item x="400"/>
        <item x="183"/>
        <item x="224"/>
        <item x="141"/>
        <item x="396"/>
        <item x="329"/>
        <item x="360"/>
        <item x="482"/>
        <item x="635"/>
        <item x="380"/>
        <item x="638"/>
        <item x="273"/>
        <item x="589"/>
        <item x="636"/>
        <item x="379"/>
        <item x="388"/>
        <item x="184"/>
        <item x="643"/>
        <item x="146"/>
        <item x="153"/>
        <item x="322"/>
        <item x="560"/>
        <item x="46"/>
        <item x="63"/>
        <item x="226"/>
        <item x="405"/>
        <item x="318"/>
        <item x="164"/>
        <item x="81"/>
        <item x="497"/>
        <item x="446"/>
        <item x="654"/>
        <item x="266"/>
        <item x="5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20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667">
    <i>
      <x v="588"/>
    </i>
    <i>
      <x v="524"/>
    </i>
    <i>
      <x v="652"/>
    </i>
    <i>
      <x v="334"/>
    </i>
    <i>
      <x v="556"/>
    </i>
    <i>
      <x v="335"/>
    </i>
    <i>
      <x v="620"/>
    </i>
    <i>
      <x v="336"/>
    </i>
    <i>
      <x v="508"/>
    </i>
    <i>
      <x v="337"/>
    </i>
    <i>
      <x v="540"/>
    </i>
    <i>
      <x v="338"/>
    </i>
    <i>
      <x v="572"/>
    </i>
    <i>
      <x v="339"/>
    </i>
    <i>
      <x v="604"/>
    </i>
    <i>
      <x v="340"/>
    </i>
    <i>
      <x v="636"/>
    </i>
    <i>
      <x v="341"/>
    </i>
    <i>
      <x v="500"/>
    </i>
    <i>
      <x v="342"/>
    </i>
    <i>
      <x v="516"/>
    </i>
    <i>
      <x v="343"/>
    </i>
    <i>
      <x v="532"/>
    </i>
    <i>
      <x v="344"/>
    </i>
    <i>
      <x v="548"/>
    </i>
    <i>
      <x v="345"/>
    </i>
    <i>
      <x v="564"/>
    </i>
    <i>
      <x v="346"/>
    </i>
    <i>
      <x v="580"/>
    </i>
    <i>
      <x v="347"/>
    </i>
    <i>
      <x v="596"/>
    </i>
    <i>
      <x v="348"/>
    </i>
    <i>
      <x v="612"/>
    </i>
    <i>
      <x v="349"/>
    </i>
    <i>
      <x v="628"/>
    </i>
    <i>
      <x v="350"/>
    </i>
    <i>
      <x v="644"/>
    </i>
    <i>
      <x v="351"/>
    </i>
    <i>
      <x v="660"/>
    </i>
    <i>
      <x v="352"/>
    </i>
    <i>
      <x v="504"/>
    </i>
    <i>
      <x v="353"/>
    </i>
    <i>
      <x v="512"/>
    </i>
    <i>
      <x v="354"/>
    </i>
    <i>
      <x v="520"/>
    </i>
    <i>
      <x v="355"/>
    </i>
    <i>
      <x v="528"/>
    </i>
    <i>
      <x v="356"/>
    </i>
    <i>
      <x v="536"/>
    </i>
    <i>
      <x v="357"/>
    </i>
    <i>
      <x v="544"/>
    </i>
    <i>
      <x v="358"/>
    </i>
    <i>
      <x v="552"/>
    </i>
    <i>
      <x v="359"/>
    </i>
    <i>
      <x v="560"/>
    </i>
    <i>
      <x v="360"/>
    </i>
    <i>
      <x v="568"/>
    </i>
    <i>
      <x v="361"/>
    </i>
    <i>
      <x v="576"/>
    </i>
    <i>
      <x v="362"/>
    </i>
    <i>
      <x v="584"/>
    </i>
    <i>
      <x v="363"/>
    </i>
    <i>
      <x v="592"/>
    </i>
    <i>
      <x v="364"/>
    </i>
    <i>
      <x v="600"/>
    </i>
    <i>
      <x v="365"/>
    </i>
    <i>
      <x v="608"/>
    </i>
    <i>
      <x v="366"/>
    </i>
    <i>
      <x v="616"/>
    </i>
    <i>
      <x v="367"/>
    </i>
    <i>
      <x v="624"/>
    </i>
    <i>
      <x v="368"/>
    </i>
    <i>
      <x v="632"/>
    </i>
    <i>
      <x v="369"/>
    </i>
    <i>
      <x v="640"/>
    </i>
    <i>
      <x v="370"/>
    </i>
    <i>
      <x v="648"/>
    </i>
    <i>
      <x v="371"/>
    </i>
    <i>
      <x v="656"/>
    </i>
    <i>
      <x v="372"/>
    </i>
    <i>
      <x v="664"/>
    </i>
    <i>
      <x v="373"/>
    </i>
    <i>
      <x v="502"/>
    </i>
    <i>
      <x v="374"/>
    </i>
    <i>
      <x v="506"/>
    </i>
    <i>
      <x v="375"/>
    </i>
    <i>
      <x v="510"/>
    </i>
    <i>
      <x v="376"/>
    </i>
    <i>
      <x v="514"/>
    </i>
    <i>
      <x v="377"/>
    </i>
    <i>
      <x v="518"/>
    </i>
    <i>
      <x v="378"/>
    </i>
    <i>
      <x v="522"/>
    </i>
    <i>
      <x v="379"/>
    </i>
    <i>
      <x v="526"/>
    </i>
    <i>
      <x v="380"/>
    </i>
    <i>
      <x v="530"/>
    </i>
    <i>
      <x v="381"/>
    </i>
    <i>
      <x v="534"/>
    </i>
    <i>
      <x v="382"/>
    </i>
    <i>
      <x v="538"/>
    </i>
    <i>
      <x v="383"/>
    </i>
    <i>
      <x v="542"/>
    </i>
    <i>
      <x v="384"/>
    </i>
    <i>
      <x v="546"/>
    </i>
    <i>
      <x v="385"/>
    </i>
    <i>
      <x v="550"/>
    </i>
    <i>
      <x v="386"/>
    </i>
    <i>
      <x v="554"/>
    </i>
    <i>
      <x v="387"/>
    </i>
    <i>
      <x v="558"/>
    </i>
    <i>
      <x v="388"/>
    </i>
    <i>
      <x v="562"/>
    </i>
    <i>
      <x v="389"/>
    </i>
    <i>
      <x v="566"/>
    </i>
    <i>
      <x v="390"/>
    </i>
    <i>
      <x v="570"/>
    </i>
    <i>
      <x v="391"/>
    </i>
    <i>
      <x v="574"/>
    </i>
    <i>
      <x v="392"/>
    </i>
    <i>
      <x v="578"/>
    </i>
    <i>
      <x v="393"/>
    </i>
    <i>
      <x v="582"/>
    </i>
    <i>
      <x v="394"/>
    </i>
    <i>
      <x v="586"/>
    </i>
    <i>
      <x v="395"/>
    </i>
    <i>
      <x v="590"/>
    </i>
    <i>
      <x v="396"/>
    </i>
    <i>
      <x v="594"/>
    </i>
    <i>
      <x v="397"/>
    </i>
    <i>
      <x v="598"/>
    </i>
    <i>
      <x v="398"/>
    </i>
    <i>
      <x v="602"/>
    </i>
    <i>
      <x v="399"/>
    </i>
    <i>
      <x v="606"/>
    </i>
    <i>
      <x v="400"/>
    </i>
    <i>
      <x v="610"/>
    </i>
    <i>
      <x v="401"/>
    </i>
    <i>
      <x v="614"/>
    </i>
    <i>
      <x v="402"/>
    </i>
    <i>
      <x v="618"/>
    </i>
    <i>
      <x v="403"/>
    </i>
    <i>
      <x v="622"/>
    </i>
    <i>
      <x v="404"/>
    </i>
    <i>
      <x v="626"/>
    </i>
    <i>
      <x v="405"/>
    </i>
    <i>
      <x v="630"/>
    </i>
    <i>
      <x v="406"/>
    </i>
    <i>
      <x v="634"/>
    </i>
    <i>
      <x v="407"/>
    </i>
    <i>
      <x v="638"/>
    </i>
    <i>
      <x v="408"/>
    </i>
    <i>
      <x v="642"/>
    </i>
    <i>
      <x v="409"/>
    </i>
    <i>
      <x v="646"/>
    </i>
    <i>
      <x v="410"/>
    </i>
    <i>
      <x v="650"/>
    </i>
    <i>
      <x v="411"/>
    </i>
    <i>
      <x v="654"/>
    </i>
    <i>
      <x v="412"/>
    </i>
    <i>
      <x v="658"/>
    </i>
    <i>
      <x v="413"/>
    </i>
    <i>
      <x v="662"/>
    </i>
    <i>
      <x v="414"/>
    </i>
    <i>
      <x v="333"/>
    </i>
    <i>
      <x v="415"/>
    </i>
    <i>
      <x v="501"/>
    </i>
    <i>
      <x v="416"/>
    </i>
    <i>
      <x v="503"/>
    </i>
    <i>
      <x v="417"/>
    </i>
    <i>
      <x v="505"/>
    </i>
    <i>
      <x v="418"/>
    </i>
    <i>
      <x v="507"/>
    </i>
    <i>
      <x v="419"/>
    </i>
    <i>
      <x v="509"/>
    </i>
    <i>
      <x v="420"/>
    </i>
    <i>
      <x v="511"/>
    </i>
    <i>
      <x v="421"/>
    </i>
    <i>
      <x v="513"/>
    </i>
    <i>
      <x v="422"/>
    </i>
    <i>
      <x v="515"/>
    </i>
    <i>
      <x v="423"/>
    </i>
    <i>
      <x v="517"/>
    </i>
    <i>
      <x v="424"/>
    </i>
    <i>
      <x v="519"/>
    </i>
    <i>
      <x v="425"/>
    </i>
    <i>
      <x v="521"/>
    </i>
    <i>
      <x v="426"/>
    </i>
    <i>
      <x v="523"/>
    </i>
    <i>
      <x v="427"/>
    </i>
    <i>
      <x v="525"/>
    </i>
    <i>
      <x v="428"/>
    </i>
    <i>
      <x v="527"/>
    </i>
    <i>
      <x v="429"/>
    </i>
    <i>
      <x v="529"/>
    </i>
    <i>
      <x v="430"/>
    </i>
    <i>
      <x v="531"/>
    </i>
    <i>
      <x v="431"/>
    </i>
    <i>
      <x v="533"/>
    </i>
    <i>
      <x v="432"/>
    </i>
    <i>
      <x v="535"/>
    </i>
    <i>
      <x v="433"/>
    </i>
    <i>
      <x v="537"/>
    </i>
    <i>
      <x v="434"/>
    </i>
    <i>
      <x v="539"/>
    </i>
    <i>
      <x v="435"/>
    </i>
    <i>
      <x v="541"/>
    </i>
    <i>
      <x v="436"/>
    </i>
    <i>
      <x v="543"/>
    </i>
    <i>
      <x v="437"/>
    </i>
    <i>
      <x v="545"/>
    </i>
    <i>
      <x v="438"/>
    </i>
    <i>
      <x v="547"/>
    </i>
    <i>
      <x v="439"/>
    </i>
    <i>
      <x v="549"/>
    </i>
    <i>
      <x v="440"/>
    </i>
    <i>
      <x v="551"/>
    </i>
    <i>
      <x v="441"/>
    </i>
    <i>
      <x v="553"/>
    </i>
    <i>
      <x v="442"/>
    </i>
    <i>
      <x v="555"/>
    </i>
    <i>
      <x v="443"/>
    </i>
    <i>
      <x v="557"/>
    </i>
    <i>
      <x v="444"/>
    </i>
    <i>
      <x v="559"/>
    </i>
    <i>
      <x v="445"/>
    </i>
    <i>
      <x v="561"/>
    </i>
    <i>
      <x v="446"/>
    </i>
    <i>
      <x v="563"/>
    </i>
    <i>
      <x v="447"/>
    </i>
    <i>
      <x v="565"/>
    </i>
    <i>
      <x v="448"/>
    </i>
    <i>
      <x v="567"/>
    </i>
    <i>
      <x v="449"/>
    </i>
    <i>
      <x v="569"/>
    </i>
    <i>
      <x v="450"/>
    </i>
    <i>
      <x v="571"/>
    </i>
    <i>
      <x v="451"/>
    </i>
    <i>
      <x v="573"/>
    </i>
    <i>
      <x v="452"/>
    </i>
    <i>
      <x v="575"/>
    </i>
    <i>
      <x v="453"/>
    </i>
    <i>
      <x v="577"/>
    </i>
    <i>
      <x v="454"/>
    </i>
    <i>
      <x v="579"/>
    </i>
    <i>
      <x v="455"/>
    </i>
    <i>
      <x v="581"/>
    </i>
    <i>
      <x v="456"/>
    </i>
    <i>
      <x v="583"/>
    </i>
    <i>
      <x v="457"/>
    </i>
    <i>
      <x v="585"/>
    </i>
    <i>
      <x v="458"/>
    </i>
    <i>
      <x v="587"/>
    </i>
    <i>
      <x v="459"/>
    </i>
    <i>
      <x v="589"/>
    </i>
    <i>
      <x v="460"/>
    </i>
    <i>
      <x v="591"/>
    </i>
    <i>
      <x v="461"/>
    </i>
    <i>
      <x v="593"/>
    </i>
    <i>
      <x v="462"/>
    </i>
    <i>
      <x v="595"/>
    </i>
    <i>
      <x v="463"/>
    </i>
    <i>
      <x v="597"/>
    </i>
    <i>
      <x v="464"/>
    </i>
    <i>
      <x v="599"/>
    </i>
    <i>
      <x v="465"/>
    </i>
    <i>
      <x v="601"/>
    </i>
    <i>
      <x v="466"/>
    </i>
    <i>
      <x v="603"/>
    </i>
    <i>
      <x v="467"/>
    </i>
    <i>
      <x v="605"/>
    </i>
    <i>
      <x v="468"/>
    </i>
    <i>
      <x v="607"/>
    </i>
    <i>
      <x v="469"/>
    </i>
    <i>
      <x v="609"/>
    </i>
    <i>
      <x v="470"/>
    </i>
    <i>
      <x v="611"/>
    </i>
    <i>
      <x v="471"/>
    </i>
    <i>
      <x v="613"/>
    </i>
    <i>
      <x v="472"/>
    </i>
    <i>
      <x v="615"/>
    </i>
    <i>
      <x v="473"/>
    </i>
    <i>
      <x v="617"/>
    </i>
    <i>
      <x v="474"/>
    </i>
    <i>
      <x v="619"/>
    </i>
    <i>
      <x v="475"/>
    </i>
    <i>
      <x v="621"/>
    </i>
    <i>
      <x v="476"/>
    </i>
    <i>
      <x v="623"/>
    </i>
    <i>
      <x v="477"/>
    </i>
    <i>
      <x v="625"/>
    </i>
    <i>
      <x v="478"/>
    </i>
    <i>
      <x v="627"/>
    </i>
    <i>
      <x v="479"/>
    </i>
    <i>
      <x v="629"/>
    </i>
    <i>
      <x v="480"/>
    </i>
    <i>
      <x v="631"/>
    </i>
    <i>
      <x v="481"/>
    </i>
    <i>
      <x v="633"/>
    </i>
    <i>
      <x v="482"/>
    </i>
    <i>
      <x v="635"/>
    </i>
    <i>
      <x v="483"/>
    </i>
    <i>
      <x v="637"/>
    </i>
    <i>
      <x v="484"/>
    </i>
    <i>
      <x v="639"/>
    </i>
    <i>
      <x v="485"/>
    </i>
    <i>
      <x v="641"/>
    </i>
    <i>
      <x v="486"/>
    </i>
    <i>
      <x v="643"/>
    </i>
    <i>
      <x v="487"/>
    </i>
    <i>
      <x v="645"/>
    </i>
    <i>
      <x v="488"/>
    </i>
    <i>
      <x v="647"/>
    </i>
    <i>
      <x v="489"/>
    </i>
    <i>
      <x v="649"/>
    </i>
    <i>
      <x v="490"/>
    </i>
    <i>
      <x v="651"/>
    </i>
    <i>
      <x v="491"/>
    </i>
    <i>
      <x v="653"/>
    </i>
    <i>
      <x v="492"/>
    </i>
    <i>
      <x v="655"/>
    </i>
    <i>
      <x v="493"/>
    </i>
    <i>
      <x v="657"/>
    </i>
    <i>
      <x v="494"/>
    </i>
    <i>
      <x v="659"/>
    </i>
    <i>
      <x v="495"/>
    </i>
    <i>
      <x v="661"/>
    </i>
    <i>
      <x v="496"/>
    </i>
    <i>
      <x v="663"/>
    </i>
    <i>
      <x v="497"/>
    </i>
    <i>
      <x v="665"/>
    </i>
    <i>
      <x v="498"/>
    </i>
    <i>
      <x v="499"/>
    </i>
    <i>
      <x v="255"/>
    </i>
    <i>
      <x v="191"/>
    </i>
    <i>
      <x v="319"/>
    </i>
    <i>
      <x v="1"/>
    </i>
    <i>
      <x v="223"/>
    </i>
    <i>
      <x v="2"/>
    </i>
    <i>
      <x v="287"/>
    </i>
    <i>
      <x v="3"/>
    </i>
    <i>
      <x v="175"/>
    </i>
    <i>
      <x v="4"/>
    </i>
    <i>
      <x v="207"/>
    </i>
    <i>
      <x v="5"/>
    </i>
    <i>
      <x v="239"/>
    </i>
    <i>
      <x v="6"/>
    </i>
    <i>
      <x v="271"/>
    </i>
    <i>
      <x v="7"/>
    </i>
    <i>
      <x v="303"/>
    </i>
    <i>
      <x v="8"/>
    </i>
    <i>
      <x v="167"/>
    </i>
    <i>
      <x v="9"/>
    </i>
    <i>
      <x v="183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247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311"/>
    </i>
    <i>
      <x v="18"/>
    </i>
    <i>
      <x v="327"/>
    </i>
    <i>
      <x v="19"/>
    </i>
    <i>
      <x v="171"/>
    </i>
    <i>
      <x v="20"/>
    </i>
    <i>
      <x v="179"/>
    </i>
    <i>
      <x v="21"/>
    </i>
    <i>
      <x v="187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235"/>
    </i>
    <i>
      <x v="28"/>
    </i>
    <i>
      <x v="243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 v="299"/>
    </i>
    <i>
      <x v="36"/>
    </i>
    <i>
      <x v="307"/>
    </i>
    <i>
      <x v="37"/>
    </i>
    <i>
      <x v="315"/>
    </i>
    <i>
      <x v="38"/>
    </i>
    <i>
      <x v="323"/>
    </i>
    <i>
      <x v="39"/>
    </i>
    <i>
      <x v="331"/>
    </i>
    <i>
      <x v="40"/>
    </i>
    <i>
      <x v="169"/>
    </i>
    <i>
      <x v="41"/>
    </i>
    <i>
      <x v="173"/>
    </i>
    <i>
      <x v="42"/>
    </i>
    <i>
      <x v="177"/>
    </i>
    <i>
      <x v="43"/>
    </i>
    <i>
      <x v="181"/>
    </i>
    <i>
      <x v="44"/>
    </i>
    <i>
      <x v="185"/>
    </i>
    <i>
      <x v="45"/>
    </i>
    <i>
      <x v="189"/>
    </i>
    <i>
      <x v="46"/>
    </i>
    <i>
      <x v="193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301"/>
    </i>
    <i>
      <x v="74"/>
    </i>
    <i>
      <x v="305"/>
    </i>
    <i>
      <x v="75"/>
    </i>
    <i>
      <x v="309"/>
    </i>
    <i>
      <x v="76"/>
    </i>
    <i>
      <x v="313"/>
    </i>
    <i>
      <x v="77"/>
    </i>
    <i>
      <x v="317"/>
    </i>
    <i>
      <x v="78"/>
    </i>
    <i>
      <x v="321"/>
    </i>
    <i>
      <x v="79"/>
    </i>
    <i>
      <x v="325"/>
    </i>
    <i>
      <x v="80"/>
    </i>
    <i>
      <x v="329"/>
    </i>
    <i>
      <x v="81"/>
    </i>
    <i>
      <x/>
    </i>
    <i>
      <x v="82"/>
    </i>
    <i>
      <x v="168"/>
    </i>
    <i>
      <x v="83"/>
    </i>
    <i>
      <x v="170"/>
    </i>
    <i>
      <x v="84"/>
    </i>
    <i>
      <x v="172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326"/>
    </i>
    <i>
      <x v="162"/>
    </i>
    <i>
      <x v="328"/>
    </i>
    <i>
      <x v="163"/>
    </i>
    <i>
      <x v="330"/>
    </i>
    <i>
      <x v="164"/>
    </i>
    <i>
      <x v="332"/>
    </i>
    <i>
      <x v="165"/>
    </i>
    <i>
      <x v="166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56206-3820-4120-93B6-7F53AC4B6290}" name="PivotTable41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0:B148" firstHeaderRow="1" firstDataRow="1" firstDataCol="1"/>
  <pivotFields count="17">
    <pivotField showAll="0"/>
    <pivotField numFmtId="166" showAll="0"/>
    <pivotField numFmtId="20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4"/>
        <item x="2"/>
        <item x="1"/>
        <item x="5"/>
        <item x="6"/>
        <item x="0"/>
        <item t="default"/>
      </items>
    </pivotField>
    <pivotField showAll="0"/>
    <pivotField showAll="0" defaultSubtotal="0"/>
    <pivotField showAll="0" defaultSubtota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eekday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0E82F-F155-4BED-9E13-FF3DE9506CA1}" name="PivotTable38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3:B137" firstHeaderRow="1" firstDataRow="1" firstDataCol="1"/>
  <pivotFields count="17">
    <pivotField showAll="0"/>
    <pivotField numFmtId="166" showAll="0"/>
    <pivotField axis="axisRow"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6"/>
    <field x="2"/>
  </rowFields>
  <rowItems count="24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StartTi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C03B7-F94B-4D14-9F6C-281180CCCFB2}" name="PivotTable37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3:B110" firstHeaderRow="1" firstDataRow="1" firstDataCol="1"/>
  <pivotFields count="17">
    <pivotField showAll="0"/>
    <pivotField axis="axisRow" dataField="1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15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rt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C6FF8-B35A-4A38-9EFC-61B0A2038A0C}" name="PivotTable36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3:B100" firstHeaderRow="1" firstDataRow="1" firstDataCol="1"/>
  <pivotFields count="17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numFmtId="20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9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Gender" fld="9" subtotal="count" baseField="9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56860-24B0-4C99-92CC-1A28D0EC24FC}" name="PivotTable35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3:B90" firstHeaderRow="1" firstDataRow="1" firstDataCol="1"/>
  <pivotFields count="17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4" showAll="0"/>
    <pivotField numFmtId="20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9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Gender" fld="9" subtotal="count" showDataAs="percentOfTota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DC14A9-6996-4DDA-8E8C-4E4D2C18F764}" autoFormatId="16" applyNumberFormats="0" applyBorderFormats="0" applyFontFormats="0" applyPatternFormats="0" applyAlignmentFormats="0" applyWidthHeightFormats="0">
  <queryTableRefresh nextId="17" unboundColumnsRight="4">
    <queryTableFields count="15">
      <queryTableField id="1" name="ID" tableColumnId="10"/>
      <queryTableField id="2" name="Start Time" tableColumnId="2"/>
      <queryTableField id="12" dataBound="0" tableColumnId="13"/>
      <queryTableField id="3" name="End Time" tableColumnId="3"/>
      <queryTableField id="13" dataBound="0" tableColumnId="14"/>
      <queryTableField id="4" name="Trip Duration" tableColumnId="4"/>
      <queryTableField id="5" name="Start Station" tableColumnId="5"/>
      <queryTableField id="6" name="End Station" tableColumnId="6"/>
      <queryTableField id="7" name="User Type" tableColumnId="7"/>
      <queryTableField id="8" name="Gender" tableColumnId="8"/>
      <queryTableField id="9" name="Birth Year" tableColumnId="9"/>
      <queryTableField id="10" dataBound="0" tableColumnId="11"/>
      <queryTableField id="16" dataBound="0" tableColumnId="19"/>
      <queryTableField id="11" dataBound="0" tableColumnId="12"/>
      <queryTableField id="15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2B306-22F2-46D3-817B-FBA8A9A279F1}" name="Wofai_Eyong___Bikeshare_data___Sheet1" displayName="Wofai_Eyong___Bikeshare_data___Sheet1" ref="A1:O668" tableType="queryTable" totalsRowCount="1">
  <tableColumns count="15">
    <tableColumn id="10" xr3:uid="{61C0C86A-437D-4245-A6C0-4D364649D381}" uniqueName="10" name="ID" queryTableFieldId="1"/>
    <tableColumn id="2" xr3:uid="{49299A09-A558-4D1A-B2D5-39E8BB4F6C16}" uniqueName="2" name="StartDate" queryTableFieldId="2" dataDxfId="23" totalsRowDxfId="11"/>
    <tableColumn id="13" xr3:uid="{3388F495-2DBD-4B42-A3D6-D1A2AF511F1E}" uniqueName="13" name="StartTime" queryTableFieldId="12" dataDxfId="22" totalsRowDxfId="10"/>
    <tableColumn id="3" xr3:uid="{0A4A8C64-F19F-4D94-B988-8A86E69AFF5C}" uniqueName="3" name="EndDate" queryTableFieldId="3" dataDxfId="21" totalsRowDxfId="9"/>
    <tableColumn id="14" xr3:uid="{1493D3C2-8622-4372-8CA8-6ED7F75069D6}" uniqueName="14" name="EndTime" queryTableFieldId="13" dataDxfId="20" totalsRowDxfId="8"/>
    <tableColumn id="4" xr3:uid="{9FD57C72-1E8A-4597-8A15-DB6083E1A9A6}" uniqueName="4" name="Trip Duration" queryTableFieldId="4"/>
    <tableColumn id="5" xr3:uid="{ECE86258-CD20-460B-B64C-DFEDF3437DBE}" uniqueName="5" name="Start Station" queryTableFieldId="5" dataDxfId="19" totalsRowDxfId="7"/>
    <tableColumn id="6" xr3:uid="{639F209F-7107-4ADD-963C-63F0D9CE3CDC}" uniqueName="6" name="End Station" queryTableFieldId="6" dataDxfId="18" totalsRowDxfId="6"/>
    <tableColumn id="7" xr3:uid="{6F44B8B5-87D1-4469-878F-C881BE4FF65A}" uniqueName="7" name="User Type" queryTableFieldId="7" dataDxfId="17" totalsRowDxfId="5"/>
    <tableColumn id="8" xr3:uid="{2EF59BFD-4403-4943-9BA1-0F23107AF432}" uniqueName="8" name="Gender" queryTableFieldId="8" dataDxfId="16" totalsRowDxfId="4"/>
    <tableColumn id="9" xr3:uid="{7AE451B1-662C-4FE8-B91A-49BE671CD8D7}" uniqueName="9" name="Birth Year" queryTableFieldId="9"/>
    <tableColumn id="11" xr3:uid="{D8B2149A-E729-409B-B35E-DF81592A4AD1}" uniqueName="11" name="Age" queryTableFieldId="10" dataDxfId="15" totalsRowDxfId="3">
      <calculatedColumnFormula>current_year-Wofai_Eyong___Bikeshare_data___Sheet1[[#This Row],[Birth Year]]</calculatedColumnFormula>
    </tableColumn>
    <tableColumn id="19" xr3:uid="{AC313202-E4B3-4B21-8BB9-56B1A7BD64F7}" uniqueName="19" name="Age group" queryTableFieldId="16" dataDxfId="12" totalsRowDxfId="2">
      <calculatedColumnFormula>LOOKUP(L2,{0,"0-19";20,"20-29";30,"30-39";40,"40-49";50,"50-59";60,"60-69";70,"70-79";80,"80-89"})</calculatedColumnFormula>
    </tableColumn>
    <tableColumn id="12" xr3:uid="{195D946F-88D4-4500-9D22-AD75F036692A}" uniqueName="12" name="Weekday" queryTableFieldId="11" dataDxfId="14" totalsRowDxfId="1">
      <calculatedColumnFormula>TEXT(Wofai_Eyong___Bikeshare_data___Sheet1[[#This Row],[StartDate]], "dddd")</calculatedColumnFormula>
    </tableColumn>
    <tableColumn id="16" xr3:uid="{F465DF6B-74B0-4647-86F3-749CEFF15FF8}" uniqueName="16" name="Start station to end station" queryTableFieldId="15" dataDxfId="13" totalsRowDxfId="0">
      <calculatedColumnFormula>CONCATENATE(Wofai_Eyong___Bikeshare_data___Sheet1[[#This Row],[Start Station]], " to ", Wofai_Eyong___Bikeshare_data___Sheet1[[#This Row],[End Station]])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comments" Target="../comments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vmlDrawing" Target="../drawings/vmlDrawing1.v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EB25-F205-4F02-9EDC-A3506C9B5C47}">
  <dimension ref="A1:B10"/>
  <sheetViews>
    <sheetView workbookViewId="0">
      <selection activeCell="C22" sqref="C22"/>
    </sheetView>
  </sheetViews>
  <sheetFormatPr defaultRowHeight="15" x14ac:dyDescent="0.25"/>
  <cols>
    <col min="1" max="1" width="12.28515625" bestFit="1" customWidth="1"/>
  </cols>
  <sheetData>
    <row r="1" spans="1:2" x14ac:dyDescent="0.25">
      <c r="A1" t="s">
        <v>449</v>
      </c>
      <c r="B1">
        <v>2022</v>
      </c>
    </row>
    <row r="2" spans="1:2" x14ac:dyDescent="0.25">
      <c r="A2" t="s">
        <v>456</v>
      </c>
      <c r="B2">
        <v>1981</v>
      </c>
    </row>
    <row r="3" spans="1:2" x14ac:dyDescent="0.25">
      <c r="A3" t="s">
        <v>10</v>
      </c>
      <c r="B3">
        <v>540</v>
      </c>
    </row>
    <row r="4" spans="1:2" x14ac:dyDescent="0.25">
      <c r="A4" t="s">
        <v>17</v>
      </c>
      <c r="B4">
        <v>126</v>
      </c>
    </row>
    <row r="5" spans="1:2" x14ac:dyDescent="0.25">
      <c r="A5" t="s">
        <v>457</v>
      </c>
      <c r="B5">
        <v>593</v>
      </c>
    </row>
    <row r="6" spans="1:2" x14ac:dyDescent="0.25">
      <c r="A6" t="s">
        <v>459</v>
      </c>
      <c r="B6">
        <v>73</v>
      </c>
    </row>
    <row r="7" spans="1:2" x14ac:dyDescent="0.25">
      <c r="A7" t="s">
        <v>461</v>
      </c>
      <c r="B7">
        <v>22</v>
      </c>
    </row>
    <row r="8" spans="1:2" x14ac:dyDescent="0.25">
      <c r="A8" t="s">
        <v>462</v>
      </c>
      <c r="B8">
        <v>80</v>
      </c>
    </row>
    <row r="9" spans="1:2" x14ac:dyDescent="0.25">
      <c r="A9" t="s">
        <v>1132</v>
      </c>
      <c r="B9">
        <v>814.69819819819816</v>
      </c>
    </row>
    <row r="10" spans="1:2" x14ac:dyDescent="0.25">
      <c r="A10" t="s">
        <v>1180</v>
      </c>
      <c r="B10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1F90-2390-4A07-80E7-9EBF9B6E0204}">
  <dimension ref="A2:Q675"/>
  <sheetViews>
    <sheetView zoomScale="98" zoomScaleNormal="98" workbookViewId="0"/>
  </sheetViews>
  <sheetFormatPr defaultRowHeight="15" x14ac:dyDescent="0.25"/>
  <cols>
    <col min="1" max="1" width="16" bestFit="1" customWidth="1"/>
    <col min="2" max="2" width="25.28515625" bestFit="1" customWidth="1"/>
    <col min="4" max="4" width="34.140625" bestFit="1" customWidth="1"/>
    <col min="5" max="5" width="21.28515625" bestFit="1" customWidth="1"/>
    <col min="7" max="7" width="45.7109375" customWidth="1"/>
    <col min="8" max="8" width="19.85546875" customWidth="1"/>
    <col min="10" max="10" width="60.85546875" bestFit="1" customWidth="1"/>
    <col min="11" max="11" width="33.140625" bestFit="1" customWidth="1"/>
    <col min="12" max="12" width="17.42578125" bestFit="1" customWidth="1"/>
    <col min="13" max="13" width="11.85546875" bestFit="1" customWidth="1"/>
    <col min="14" max="14" width="17.42578125" bestFit="1" customWidth="1"/>
  </cols>
  <sheetData>
    <row r="2" spans="1:11" x14ac:dyDescent="0.25">
      <c r="A2" s="12" t="s">
        <v>463</v>
      </c>
      <c r="B2" s="12" t="s">
        <v>472</v>
      </c>
      <c r="D2" t="s">
        <v>463</v>
      </c>
      <c r="E2" t="s">
        <v>1133</v>
      </c>
      <c r="G2" t="s">
        <v>463</v>
      </c>
      <c r="H2" t="s">
        <v>1134</v>
      </c>
      <c r="J2" t="s">
        <v>463</v>
      </c>
      <c r="K2" t="s">
        <v>1178</v>
      </c>
    </row>
    <row r="3" spans="1:11" x14ac:dyDescent="0.25">
      <c r="A3" t="s">
        <v>464</v>
      </c>
      <c r="B3">
        <v>44</v>
      </c>
      <c r="D3" t="s">
        <v>26</v>
      </c>
      <c r="E3">
        <v>12</v>
      </c>
      <c r="G3" t="s">
        <v>39</v>
      </c>
      <c r="H3">
        <v>10</v>
      </c>
      <c r="J3" t="s">
        <v>17</v>
      </c>
      <c r="K3">
        <v>726.85714285714289</v>
      </c>
    </row>
    <row r="4" spans="1:11" x14ac:dyDescent="0.25">
      <c r="A4" t="s">
        <v>465</v>
      </c>
      <c r="B4">
        <v>219</v>
      </c>
      <c r="D4" t="s">
        <v>111</v>
      </c>
      <c r="E4">
        <v>8</v>
      </c>
      <c r="G4" t="s">
        <v>237</v>
      </c>
      <c r="H4">
        <v>10</v>
      </c>
      <c r="J4" t="s">
        <v>10</v>
      </c>
      <c r="K4">
        <v>835.19444444444446</v>
      </c>
    </row>
    <row r="5" spans="1:11" x14ac:dyDescent="0.25">
      <c r="A5" t="s">
        <v>466</v>
      </c>
      <c r="B5">
        <v>233</v>
      </c>
      <c r="D5" t="s">
        <v>195</v>
      </c>
      <c r="E5">
        <v>7</v>
      </c>
      <c r="G5" t="s">
        <v>286</v>
      </c>
      <c r="H5">
        <v>8</v>
      </c>
      <c r="J5" t="s">
        <v>471</v>
      </c>
      <c r="K5">
        <v>814.69819819819816</v>
      </c>
    </row>
    <row r="6" spans="1:11" x14ac:dyDescent="0.25">
      <c r="A6" t="s">
        <v>467</v>
      </c>
      <c r="B6">
        <v>101</v>
      </c>
      <c r="D6" t="s">
        <v>157</v>
      </c>
      <c r="E6">
        <v>7</v>
      </c>
      <c r="G6" t="s">
        <v>58</v>
      </c>
      <c r="H6">
        <v>8</v>
      </c>
    </row>
    <row r="7" spans="1:11" x14ac:dyDescent="0.25">
      <c r="A7" t="s">
        <v>468</v>
      </c>
      <c r="B7">
        <v>52</v>
      </c>
      <c r="D7" t="s">
        <v>95</v>
      </c>
      <c r="E7">
        <v>7</v>
      </c>
      <c r="G7" t="s">
        <v>141</v>
      </c>
      <c r="H7">
        <v>6</v>
      </c>
    </row>
    <row r="8" spans="1:11" x14ac:dyDescent="0.25">
      <c r="A8" t="s">
        <v>469</v>
      </c>
      <c r="B8">
        <v>15</v>
      </c>
      <c r="D8" t="s">
        <v>205</v>
      </c>
      <c r="E8">
        <v>6</v>
      </c>
      <c r="G8" t="s">
        <v>35</v>
      </c>
      <c r="H8">
        <v>6</v>
      </c>
    </row>
    <row r="9" spans="1:11" x14ac:dyDescent="0.25">
      <c r="A9" t="s">
        <v>470</v>
      </c>
      <c r="B9">
        <v>2</v>
      </c>
      <c r="D9" t="s">
        <v>64</v>
      </c>
      <c r="E9">
        <v>6</v>
      </c>
      <c r="G9" t="s">
        <v>143</v>
      </c>
      <c r="H9">
        <v>6</v>
      </c>
      <c r="J9" t="s">
        <v>463</v>
      </c>
      <c r="K9" t="s">
        <v>1178</v>
      </c>
    </row>
    <row r="10" spans="1:11" x14ac:dyDescent="0.25">
      <c r="A10" s="12" t="s">
        <v>471</v>
      </c>
      <c r="B10" s="12">
        <v>666</v>
      </c>
      <c r="D10" t="s">
        <v>252</v>
      </c>
      <c r="E10">
        <v>6</v>
      </c>
      <c r="G10" t="s">
        <v>115</v>
      </c>
      <c r="H10">
        <v>6</v>
      </c>
      <c r="J10" t="s">
        <v>458</v>
      </c>
      <c r="K10">
        <v>1546.3013698630136</v>
      </c>
    </row>
    <row r="11" spans="1:11" x14ac:dyDescent="0.25">
      <c r="D11" t="s">
        <v>76</v>
      </c>
      <c r="E11">
        <v>6</v>
      </c>
      <c r="G11" t="s">
        <v>111</v>
      </c>
      <c r="H11">
        <v>6</v>
      </c>
      <c r="J11" t="s">
        <v>9</v>
      </c>
      <c r="K11">
        <v>724.63575042158516</v>
      </c>
    </row>
    <row r="12" spans="1:11" x14ac:dyDescent="0.25">
      <c r="D12" t="s">
        <v>132</v>
      </c>
      <c r="E12">
        <v>6</v>
      </c>
      <c r="G12" t="s">
        <v>184</v>
      </c>
      <c r="H12">
        <v>6</v>
      </c>
      <c r="J12" t="s">
        <v>471</v>
      </c>
      <c r="K12">
        <v>814.69819819819816</v>
      </c>
    </row>
    <row r="13" spans="1:11" x14ac:dyDescent="0.25">
      <c r="A13" s="12" t="s">
        <v>463</v>
      </c>
      <c r="B13" s="12" t="s">
        <v>1135</v>
      </c>
      <c r="D13" t="s">
        <v>82</v>
      </c>
      <c r="E13">
        <v>5</v>
      </c>
      <c r="G13" t="s">
        <v>209</v>
      </c>
      <c r="H13">
        <v>5</v>
      </c>
    </row>
    <row r="14" spans="1:11" x14ac:dyDescent="0.25">
      <c r="A14">
        <v>22</v>
      </c>
      <c r="B14">
        <v>1</v>
      </c>
      <c r="D14" t="s">
        <v>141</v>
      </c>
      <c r="E14">
        <v>5</v>
      </c>
      <c r="G14" t="s">
        <v>28</v>
      </c>
      <c r="H14">
        <v>5</v>
      </c>
    </row>
    <row r="15" spans="1:11" x14ac:dyDescent="0.25">
      <c r="A15">
        <v>23</v>
      </c>
      <c r="B15">
        <v>2</v>
      </c>
      <c r="D15" t="s">
        <v>189</v>
      </c>
      <c r="E15">
        <v>5</v>
      </c>
      <c r="G15" t="s">
        <v>7</v>
      </c>
      <c r="H15">
        <v>5</v>
      </c>
    </row>
    <row r="16" spans="1:11" x14ac:dyDescent="0.25">
      <c r="A16">
        <v>24</v>
      </c>
      <c r="B16">
        <v>4</v>
      </c>
      <c r="D16" t="s">
        <v>153</v>
      </c>
      <c r="E16">
        <v>5</v>
      </c>
      <c r="G16" t="s">
        <v>43</v>
      </c>
      <c r="H16">
        <v>5</v>
      </c>
      <c r="J16" t="s">
        <v>463</v>
      </c>
      <c r="K16" t="s">
        <v>1131</v>
      </c>
    </row>
    <row r="17" spans="1:11" x14ac:dyDescent="0.25">
      <c r="A17">
        <v>25</v>
      </c>
      <c r="B17">
        <v>3</v>
      </c>
      <c r="D17" t="s">
        <v>83</v>
      </c>
      <c r="E17">
        <v>5</v>
      </c>
      <c r="G17" t="s">
        <v>140</v>
      </c>
      <c r="H17">
        <v>5</v>
      </c>
      <c r="J17" t="s">
        <v>981</v>
      </c>
      <c r="K17">
        <v>2</v>
      </c>
    </row>
    <row r="18" spans="1:11" x14ac:dyDescent="0.25">
      <c r="A18">
        <v>26</v>
      </c>
      <c r="B18">
        <v>5</v>
      </c>
      <c r="D18" t="s">
        <v>176</v>
      </c>
      <c r="E18">
        <v>5</v>
      </c>
      <c r="G18" t="s">
        <v>26</v>
      </c>
      <c r="H18">
        <v>5</v>
      </c>
      <c r="J18" t="s">
        <v>1029</v>
      </c>
      <c r="K18">
        <v>2</v>
      </c>
    </row>
    <row r="19" spans="1:11" x14ac:dyDescent="0.25">
      <c r="A19">
        <v>27</v>
      </c>
      <c r="B19">
        <v>7</v>
      </c>
      <c r="D19" t="s">
        <v>131</v>
      </c>
      <c r="E19">
        <v>5</v>
      </c>
      <c r="G19" t="s">
        <v>8</v>
      </c>
      <c r="H19">
        <v>5</v>
      </c>
      <c r="J19" t="s">
        <v>1019</v>
      </c>
      <c r="K19">
        <v>2</v>
      </c>
    </row>
    <row r="20" spans="1:11" x14ac:dyDescent="0.25">
      <c r="A20">
        <v>28</v>
      </c>
      <c r="B20">
        <v>9</v>
      </c>
      <c r="D20" t="s">
        <v>138</v>
      </c>
      <c r="E20">
        <v>5</v>
      </c>
      <c r="G20" t="s">
        <v>69</v>
      </c>
      <c r="H20">
        <v>4</v>
      </c>
      <c r="J20" t="s">
        <v>933</v>
      </c>
      <c r="K20">
        <v>2</v>
      </c>
    </row>
    <row r="21" spans="1:11" x14ac:dyDescent="0.25">
      <c r="A21">
        <v>29</v>
      </c>
      <c r="B21">
        <v>13</v>
      </c>
      <c r="D21" t="s">
        <v>127</v>
      </c>
      <c r="E21">
        <v>4</v>
      </c>
      <c r="G21" t="s">
        <v>173</v>
      </c>
      <c r="H21">
        <v>4</v>
      </c>
      <c r="J21" t="s">
        <v>954</v>
      </c>
      <c r="K21">
        <v>2</v>
      </c>
    </row>
    <row r="22" spans="1:11" x14ac:dyDescent="0.25">
      <c r="A22">
        <v>30</v>
      </c>
      <c r="B22">
        <v>22</v>
      </c>
      <c r="D22" t="s">
        <v>152</v>
      </c>
      <c r="E22">
        <v>4</v>
      </c>
      <c r="G22" t="s">
        <v>106</v>
      </c>
      <c r="H22">
        <v>4</v>
      </c>
      <c r="J22" t="s">
        <v>1130</v>
      </c>
      <c r="K22">
        <v>2</v>
      </c>
    </row>
    <row r="23" spans="1:11" x14ac:dyDescent="0.25">
      <c r="A23">
        <v>31</v>
      </c>
      <c r="B23">
        <v>14</v>
      </c>
      <c r="D23" t="s">
        <v>146</v>
      </c>
      <c r="E23">
        <v>4</v>
      </c>
      <c r="G23" t="s">
        <v>80</v>
      </c>
      <c r="H23">
        <v>4</v>
      </c>
      <c r="J23" t="s">
        <v>642</v>
      </c>
      <c r="K23">
        <v>2</v>
      </c>
    </row>
    <row r="24" spans="1:11" x14ac:dyDescent="0.25">
      <c r="A24">
        <v>32</v>
      </c>
      <c r="B24">
        <v>28</v>
      </c>
      <c r="D24" t="s">
        <v>246</v>
      </c>
      <c r="E24">
        <v>4</v>
      </c>
      <c r="G24" t="s">
        <v>78</v>
      </c>
      <c r="H24">
        <v>4</v>
      </c>
      <c r="J24" t="s">
        <v>572</v>
      </c>
      <c r="K24">
        <v>2</v>
      </c>
    </row>
    <row r="25" spans="1:11" x14ac:dyDescent="0.25">
      <c r="A25">
        <v>33</v>
      </c>
      <c r="B25">
        <v>11</v>
      </c>
      <c r="D25" t="s">
        <v>318</v>
      </c>
      <c r="E25">
        <v>4</v>
      </c>
      <c r="G25" t="s">
        <v>61</v>
      </c>
      <c r="H25">
        <v>4</v>
      </c>
      <c r="J25" t="s">
        <v>1063</v>
      </c>
      <c r="K25">
        <v>1</v>
      </c>
    </row>
    <row r="26" spans="1:11" x14ac:dyDescent="0.25">
      <c r="A26">
        <v>34</v>
      </c>
      <c r="B26">
        <v>27</v>
      </c>
      <c r="D26" t="s">
        <v>15</v>
      </c>
      <c r="E26">
        <v>4</v>
      </c>
      <c r="G26" t="s">
        <v>98</v>
      </c>
      <c r="H26">
        <v>4</v>
      </c>
      <c r="J26" t="s">
        <v>999</v>
      </c>
      <c r="K26">
        <v>1</v>
      </c>
    </row>
    <row r="27" spans="1:11" x14ac:dyDescent="0.25">
      <c r="A27">
        <v>35</v>
      </c>
      <c r="B27">
        <v>33</v>
      </c>
      <c r="D27" t="s">
        <v>49</v>
      </c>
      <c r="E27">
        <v>4</v>
      </c>
      <c r="G27" t="s">
        <v>76</v>
      </c>
      <c r="H27">
        <v>4</v>
      </c>
      <c r="J27" t="s">
        <v>1127</v>
      </c>
      <c r="K27">
        <v>1</v>
      </c>
    </row>
    <row r="28" spans="1:11" x14ac:dyDescent="0.25">
      <c r="A28">
        <v>36</v>
      </c>
      <c r="B28">
        <v>26</v>
      </c>
      <c r="D28" t="s">
        <v>237</v>
      </c>
      <c r="E28">
        <v>4</v>
      </c>
      <c r="G28" t="s">
        <v>46</v>
      </c>
      <c r="H28">
        <v>4</v>
      </c>
      <c r="J28" t="s">
        <v>809</v>
      </c>
      <c r="K28">
        <v>1</v>
      </c>
    </row>
    <row r="29" spans="1:11" x14ac:dyDescent="0.25">
      <c r="A29">
        <v>37</v>
      </c>
      <c r="B29">
        <v>25</v>
      </c>
      <c r="D29" t="s">
        <v>7</v>
      </c>
      <c r="E29">
        <v>4</v>
      </c>
      <c r="G29" t="s">
        <v>167</v>
      </c>
      <c r="H29">
        <v>4</v>
      </c>
      <c r="J29" t="s">
        <v>1031</v>
      </c>
      <c r="K29">
        <v>1</v>
      </c>
    </row>
    <row r="30" spans="1:11" x14ac:dyDescent="0.25">
      <c r="A30">
        <v>38</v>
      </c>
      <c r="B30">
        <v>10</v>
      </c>
      <c r="D30" t="s">
        <v>183</v>
      </c>
      <c r="E30">
        <v>4</v>
      </c>
      <c r="G30" t="s">
        <v>228</v>
      </c>
      <c r="H30">
        <v>4</v>
      </c>
      <c r="J30" t="s">
        <v>810</v>
      </c>
      <c r="K30">
        <v>1</v>
      </c>
    </row>
    <row r="31" spans="1:11" x14ac:dyDescent="0.25">
      <c r="A31">
        <v>39</v>
      </c>
      <c r="B31">
        <v>23</v>
      </c>
      <c r="D31" t="s">
        <v>72</v>
      </c>
      <c r="E31">
        <v>4</v>
      </c>
      <c r="G31" t="s">
        <v>109</v>
      </c>
      <c r="H31">
        <v>4</v>
      </c>
      <c r="J31" t="s">
        <v>1095</v>
      </c>
      <c r="K31">
        <v>1</v>
      </c>
    </row>
    <row r="32" spans="1:11" x14ac:dyDescent="0.25">
      <c r="A32">
        <v>40</v>
      </c>
      <c r="B32">
        <v>17</v>
      </c>
      <c r="D32" t="s">
        <v>272</v>
      </c>
      <c r="E32">
        <v>4</v>
      </c>
      <c r="G32" t="s">
        <v>252</v>
      </c>
      <c r="H32">
        <v>4</v>
      </c>
      <c r="J32" t="s">
        <v>811</v>
      </c>
      <c r="K32">
        <v>1</v>
      </c>
    </row>
    <row r="33" spans="1:11" x14ac:dyDescent="0.25">
      <c r="A33">
        <v>41</v>
      </c>
      <c r="B33">
        <v>104</v>
      </c>
      <c r="D33" t="s">
        <v>324</v>
      </c>
      <c r="E33">
        <v>4</v>
      </c>
      <c r="G33" t="s">
        <v>81</v>
      </c>
      <c r="H33">
        <v>4</v>
      </c>
      <c r="J33" t="s">
        <v>983</v>
      </c>
      <c r="K33">
        <v>1</v>
      </c>
    </row>
    <row r="34" spans="1:11" x14ac:dyDescent="0.25">
      <c r="A34">
        <v>42</v>
      </c>
      <c r="B34">
        <v>14</v>
      </c>
      <c r="D34" t="s">
        <v>253</v>
      </c>
      <c r="E34">
        <v>4</v>
      </c>
      <c r="G34" t="s">
        <v>136</v>
      </c>
      <c r="H34">
        <v>4</v>
      </c>
      <c r="J34" t="s">
        <v>812</v>
      </c>
      <c r="K34">
        <v>1</v>
      </c>
    </row>
    <row r="35" spans="1:11" x14ac:dyDescent="0.25">
      <c r="A35">
        <v>43</v>
      </c>
      <c r="B35">
        <v>13</v>
      </c>
      <c r="D35" t="s">
        <v>60</v>
      </c>
      <c r="E35">
        <v>4</v>
      </c>
      <c r="G35" t="s">
        <v>96</v>
      </c>
      <c r="H35">
        <v>4</v>
      </c>
      <c r="J35" t="s">
        <v>1015</v>
      </c>
      <c r="K35">
        <v>1</v>
      </c>
    </row>
    <row r="36" spans="1:11" x14ac:dyDescent="0.25">
      <c r="A36">
        <v>44</v>
      </c>
      <c r="B36">
        <v>13</v>
      </c>
      <c r="D36" t="s">
        <v>80</v>
      </c>
      <c r="E36">
        <v>4</v>
      </c>
      <c r="G36" t="s">
        <v>219</v>
      </c>
      <c r="H36">
        <v>4</v>
      </c>
      <c r="J36" t="s">
        <v>813</v>
      </c>
      <c r="K36">
        <v>1</v>
      </c>
    </row>
    <row r="37" spans="1:11" x14ac:dyDescent="0.25">
      <c r="A37">
        <v>45</v>
      </c>
      <c r="B37">
        <v>14</v>
      </c>
      <c r="D37" t="s">
        <v>151</v>
      </c>
      <c r="E37">
        <v>4</v>
      </c>
      <c r="G37" t="s">
        <v>197</v>
      </c>
      <c r="H37">
        <v>4</v>
      </c>
      <c r="J37" t="s">
        <v>1047</v>
      </c>
      <c r="K37">
        <v>1</v>
      </c>
    </row>
    <row r="38" spans="1:11" x14ac:dyDescent="0.25">
      <c r="A38">
        <v>46</v>
      </c>
      <c r="B38">
        <v>8</v>
      </c>
      <c r="D38" t="s">
        <v>110</v>
      </c>
      <c r="E38">
        <v>4</v>
      </c>
      <c r="G38" t="s">
        <v>64</v>
      </c>
      <c r="H38">
        <v>4</v>
      </c>
      <c r="J38" t="s">
        <v>814</v>
      </c>
      <c r="K38">
        <v>1</v>
      </c>
    </row>
    <row r="39" spans="1:11" x14ac:dyDescent="0.25">
      <c r="A39">
        <v>47</v>
      </c>
      <c r="B39">
        <v>19</v>
      </c>
      <c r="D39" t="s">
        <v>28</v>
      </c>
      <c r="E39">
        <v>4</v>
      </c>
      <c r="G39" t="s">
        <v>83</v>
      </c>
      <c r="H39">
        <v>4</v>
      </c>
      <c r="J39" t="s">
        <v>1079</v>
      </c>
      <c r="K39">
        <v>1</v>
      </c>
    </row>
    <row r="40" spans="1:11" x14ac:dyDescent="0.25">
      <c r="A40">
        <v>48</v>
      </c>
      <c r="B40">
        <v>15</v>
      </c>
      <c r="D40" t="s">
        <v>184</v>
      </c>
      <c r="E40">
        <v>4</v>
      </c>
      <c r="G40" t="s">
        <v>177</v>
      </c>
      <c r="H40">
        <v>4</v>
      </c>
      <c r="J40" t="s">
        <v>815</v>
      </c>
      <c r="K40">
        <v>1</v>
      </c>
    </row>
    <row r="41" spans="1:11" x14ac:dyDescent="0.25">
      <c r="A41">
        <v>49</v>
      </c>
      <c r="B41">
        <v>16</v>
      </c>
      <c r="D41" t="s">
        <v>104</v>
      </c>
      <c r="E41">
        <v>4</v>
      </c>
      <c r="G41" t="s">
        <v>156</v>
      </c>
      <c r="H41">
        <v>4</v>
      </c>
      <c r="J41" t="s">
        <v>1111</v>
      </c>
      <c r="K41">
        <v>1</v>
      </c>
    </row>
    <row r="42" spans="1:11" x14ac:dyDescent="0.25">
      <c r="A42">
        <v>50</v>
      </c>
      <c r="B42">
        <v>13</v>
      </c>
      <c r="D42" t="s">
        <v>90</v>
      </c>
      <c r="E42">
        <v>3</v>
      </c>
      <c r="G42" t="s">
        <v>89</v>
      </c>
      <c r="H42">
        <v>4</v>
      </c>
      <c r="J42" t="s">
        <v>816</v>
      </c>
      <c r="K42">
        <v>1</v>
      </c>
    </row>
    <row r="43" spans="1:11" x14ac:dyDescent="0.25">
      <c r="A43">
        <v>51</v>
      </c>
      <c r="B43">
        <v>18</v>
      </c>
      <c r="D43" t="s">
        <v>154</v>
      </c>
      <c r="E43">
        <v>3</v>
      </c>
      <c r="G43" t="s">
        <v>247</v>
      </c>
      <c r="H43">
        <v>4</v>
      </c>
      <c r="J43" t="s">
        <v>975</v>
      </c>
      <c r="K43">
        <v>1</v>
      </c>
    </row>
    <row r="44" spans="1:11" x14ac:dyDescent="0.25">
      <c r="A44">
        <v>52</v>
      </c>
      <c r="B44">
        <v>7</v>
      </c>
      <c r="D44" t="s">
        <v>115</v>
      </c>
      <c r="E44">
        <v>3</v>
      </c>
      <c r="G44" t="s">
        <v>138</v>
      </c>
      <c r="H44">
        <v>4</v>
      </c>
      <c r="J44" t="s">
        <v>817</v>
      </c>
      <c r="K44">
        <v>1</v>
      </c>
    </row>
    <row r="45" spans="1:11" x14ac:dyDescent="0.25">
      <c r="A45">
        <v>53</v>
      </c>
      <c r="B45">
        <v>8</v>
      </c>
      <c r="D45" t="s">
        <v>285</v>
      </c>
      <c r="E45">
        <v>3</v>
      </c>
      <c r="G45" t="s">
        <v>50</v>
      </c>
      <c r="H45">
        <v>4</v>
      </c>
      <c r="J45" t="s">
        <v>991</v>
      </c>
      <c r="K45">
        <v>1</v>
      </c>
    </row>
    <row r="46" spans="1:11" x14ac:dyDescent="0.25">
      <c r="A46">
        <v>54</v>
      </c>
      <c r="B46">
        <v>13</v>
      </c>
      <c r="D46" t="s">
        <v>171</v>
      </c>
      <c r="E46">
        <v>3</v>
      </c>
      <c r="G46" t="s">
        <v>180</v>
      </c>
      <c r="H46">
        <v>3</v>
      </c>
      <c r="J46" t="s">
        <v>818</v>
      </c>
      <c r="K46">
        <v>1</v>
      </c>
    </row>
    <row r="47" spans="1:11" x14ac:dyDescent="0.25">
      <c r="A47">
        <v>55</v>
      </c>
      <c r="B47">
        <v>11</v>
      </c>
      <c r="D47" t="s">
        <v>258</v>
      </c>
      <c r="E47">
        <v>3</v>
      </c>
      <c r="G47" t="s">
        <v>200</v>
      </c>
      <c r="H47">
        <v>3</v>
      </c>
      <c r="J47" t="s">
        <v>1007</v>
      </c>
      <c r="K47">
        <v>1</v>
      </c>
    </row>
    <row r="48" spans="1:11" x14ac:dyDescent="0.25">
      <c r="A48">
        <v>56</v>
      </c>
      <c r="B48">
        <v>9</v>
      </c>
      <c r="D48" t="s">
        <v>57</v>
      </c>
      <c r="E48">
        <v>3</v>
      </c>
      <c r="G48" t="s">
        <v>246</v>
      </c>
      <c r="H48">
        <v>3</v>
      </c>
      <c r="J48" t="s">
        <v>819</v>
      </c>
      <c r="K48">
        <v>1</v>
      </c>
    </row>
    <row r="49" spans="1:11" x14ac:dyDescent="0.25">
      <c r="A49">
        <v>57</v>
      </c>
      <c r="B49">
        <v>8</v>
      </c>
      <c r="D49" t="s">
        <v>300</v>
      </c>
      <c r="E49">
        <v>3</v>
      </c>
      <c r="G49" t="s">
        <v>172</v>
      </c>
      <c r="H49">
        <v>3</v>
      </c>
      <c r="J49" t="s">
        <v>1023</v>
      </c>
      <c r="K49">
        <v>1</v>
      </c>
    </row>
    <row r="50" spans="1:11" x14ac:dyDescent="0.25">
      <c r="A50">
        <v>58</v>
      </c>
      <c r="B50">
        <v>6</v>
      </c>
      <c r="D50" t="s">
        <v>207</v>
      </c>
      <c r="E50">
        <v>3</v>
      </c>
      <c r="G50" t="s">
        <v>218</v>
      </c>
      <c r="H50">
        <v>3</v>
      </c>
      <c r="J50" t="s">
        <v>820</v>
      </c>
      <c r="K50">
        <v>1</v>
      </c>
    </row>
    <row r="51" spans="1:11" x14ac:dyDescent="0.25">
      <c r="A51">
        <v>59</v>
      </c>
      <c r="B51">
        <v>8</v>
      </c>
      <c r="D51" t="s">
        <v>245</v>
      </c>
      <c r="E51">
        <v>3</v>
      </c>
      <c r="G51" t="s">
        <v>235</v>
      </c>
      <c r="H51">
        <v>3</v>
      </c>
      <c r="J51" t="s">
        <v>1039</v>
      </c>
      <c r="K51">
        <v>1</v>
      </c>
    </row>
    <row r="52" spans="1:11" x14ac:dyDescent="0.25">
      <c r="A52">
        <v>60</v>
      </c>
      <c r="B52">
        <v>9</v>
      </c>
      <c r="D52" t="s">
        <v>69</v>
      </c>
      <c r="E52">
        <v>3</v>
      </c>
      <c r="G52" t="s">
        <v>194</v>
      </c>
      <c r="H52">
        <v>3</v>
      </c>
      <c r="J52" t="s">
        <v>821</v>
      </c>
      <c r="K52">
        <v>1</v>
      </c>
    </row>
    <row r="53" spans="1:11" x14ac:dyDescent="0.25">
      <c r="A53">
        <v>61</v>
      </c>
      <c r="B53">
        <v>4</v>
      </c>
      <c r="D53" t="s">
        <v>238</v>
      </c>
      <c r="E53">
        <v>3</v>
      </c>
      <c r="G53" t="s">
        <v>334</v>
      </c>
      <c r="H53">
        <v>3</v>
      </c>
      <c r="J53" t="s">
        <v>1055</v>
      </c>
      <c r="K53">
        <v>1</v>
      </c>
    </row>
    <row r="54" spans="1:11" x14ac:dyDescent="0.25">
      <c r="A54">
        <v>62</v>
      </c>
      <c r="B54">
        <v>13</v>
      </c>
      <c r="D54" t="s">
        <v>218</v>
      </c>
      <c r="E54">
        <v>3</v>
      </c>
      <c r="G54" t="s">
        <v>204</v>
      </c>
      <c r="H54">
        <v>3</v>
      </c>
      <c r="J54" t="s">
        <v>822</v>
      </c>
      <c r="K54">
        <v>1</v>
      </c>
    </row>
    <row r="55" spans="1:11" x14ac:dyDescent="0.25">
      <c r="A55">
        <v>63</v>
      </c>
      <c r="B55">
        <v>4</v>
      </c>
      <c r="D55" t="s">
        <v>36</v>
      </c>
      <c r="E55">
        <v>3</v>
      </c>
      <c r="G55" t="s">
        <v>303</v>
      </c>
      <c r="H55">
        <v>3</v>
      </c>
      <c r="J55" t="s">
        <v>1071</v>
      </c>
      <c r="K55">
        <v>1</v>
      </c>
    </row>
    <row r="56" spans="1:11" x14ac:dyDescent="0.25">
      <c r="A56">
        <v>64</v>
      </c>
      <c r="B56">
        <v>4</v>
      </c>
      <c r="D56" t="s">
        <v>173</v>
      </c>
      <c r="E56">
        <v>3</v>
      </c>
      <c r="G56" t="s">
        <v>152</v>
      </c>
      <c r="H56">
        <v>3</v>
      </c>
      <c r="J56" t="s">
        <v>823</v>
      </c>
      <c r="K56">
        <v>1</v>
      </c>
    </row>
    <row r="57" spans="1:11" x14ac:dyDescent="0.25">
      <c r="A57">
        <v>65</v>
      </c>
      <c r="B57">
        <v>3</v>
      </c>
      <c r="D57" t="s">
        <v>180</v>
      </c>
      <c r="E57">
        <v>3</v>
      </c>
      <c r="G57" t="s">
        <v>189</v>
      </c>
      <c r="H57">
        <v>3</v>
      </c>
      <c r="J57" t="s">
        <v>1087</v>
      </c>
      <c r="K57">
        <v>1</v>
      </c>
    </row>
    <row r="58" spans="1:11" x14ac:dyDescent="0.25">
      <c r="A58">
        <v>66</v>
      </c>
      <c r="B58">
        <v>5</v>
      </c>
      <c r="D58" t="s">
        <v>140</v>
      </c>
      <c r="E58">
        <v>3</v>
      </c>
      <c r="G58" t="s">
        <v>126</v>
      </c>
      <c r="H58">
        <v>3</v>
      </c>
      <c r="J58" t="s">
        <v>824</v>
      </c>
      <c r="K58">
        <v>1</v>
      </c>
    </row>
    <row r="59" spans="1:11" x14ac:dyDescent="0.25">
      <c r="A59">
        <v>67</v>
      </c>
      <c r="B59">
        <v>4</v>
      </c>
      <c r="D59" t="s">
        <v>225</v>
      </c>
      <c r="E59">
        <v>3</v>
      </c>
      <c r="G59" t="s">
        <v>142</v>
      </c>
      <c r="H59">
        <v>3</v>
      </c>
      <c r="J59" t="s">
        <v>1103</v>
      </c>
      <c r="K59">
        <v>1</v>
      </c>
    </row>
    <row r="60" spans="1:11" x14ac:dyDescent="0.25">
      <c r="A60">
        <v>68</v>
      </c>
      <c r="B60">
        <v>3</v>
      </c>
      <c r="D60" t="s">
        <v>96</v>
      </c>
      <c r="E60">
        <v>3</v>
      </c>
      <c r="G60" t="s">
        <v>242</v>
      </c>
      <c r="H60">
        <v>3</v>
      </c>
      <c r="J60" t="s">
        <v>825</v>
      </c>
      <c r="K60">
        <v>1</v>
      </c>
    </row>
    <row r="61" spans="1:11" x14ac:dyDescent="0.25">
      <c r="A61">
        <v>69</v>
      </c>
      <c r="B61">
        <v>3</v>
      </c>
      <c r="D61" t="s">
        <v>112</v>
      </c>
      <c r="E61">
        <v>3</v>
      </c>
      <c r="G61" t="s">
        <v>233</v>
      </c>
      <c r="H61">
        <v>3</v>
      </c>
      <c r="J61" t="s">
        <v>1119</v>
      </c>
      <c r="K61">
        <v>1</v>
      </c>
    </row>
    <row r="62" spans="1:11" x14ac:dyDescent="0.25">
      <c r="A62">
        <v>70</v>
      </c>
      <c r="B62">
        <v>4</v>
      </c>
      <c r="D62" t="s">
        <v>8</v>
      </c>
      <c r="E62">
        <v>3</v>
      </c>
      <c r="G62" t="s">
        <v>75</v>
      </c>
      <c r="H62">
        <v>3</v>
      </c>
      <c r="J62" t="s">
        <v>826</v>
      </c>
      <c r="K62">
        <v>1</v>
      </c>
    </row>
    <row r="63" spans="1:11" x14ac:dyDescent="0.25">
      <c r="A63">
        <v>71</v>
      </c>
      <c r="B63">
        <v>5</v>
      </c>
      <c r="D63" t="s">
        <v>222</v>
      </c>
      <c r="E63">
        <v>3</v>
      </c>
      <c r="G63" t="s">
        <v>183</v>
      </c>
      <c r="H63">
        <v>3</v>
      </c>
      <c r="J63" t="s">
        <v>971</v>
      </c>
      <c r="K63">
        <v>1</v>
      </c>
    </row>
    <row r="64" spans="1:11" x14ac:dyDescent="0.25">
      <c r="A64">
        <v>72</v>
      </c>
      <c r="B64">
        <v>3</v>
      </c>
      <c r="D64" t="s">
        <v>119</v>
      </c>
      <c r="E64">
        <v>3</v>
      </c>
      <c r="G64" t="s">
        <v>175</v>
      </c>
      <c r="H64">
        <v>3</v>
      </c>
      <c r="J64" t="s">
        <v>827</v>
      </c>
      <c r="K64">
        <v>1</v>
      </c>
    </row>
    <row r="65" spans="1:11" x14ac:dyDescent="0.25">
      <c r="A65">
        <v>74</v>
      </c>
      <c r="B65">
        <v>1</v>
      </c>
      <c r="D65" t="s">
        <v>31</v>
      </c>
      <c r="E65">
        <v>3</v>
      </c>
      <c r="G65" t="s">
        <v>86</v>
      </c>
      <c r="H65">
        <v>3</v>
      </c>
      <c r="J65" t="s">
        <v>979</v>
      </c>
      <c r="K65">
        <v>1</v>
      </c>
    </row>
    <row r="66" spans="1:11" x14ac:dyDescent="0.25">
      <c r="A66">
        <v>75</v>
      </c>
      <c r="B66">
        <v>1</v>
      </c>
      <c r="D66" t="s">
        <v>98</v>
      </c>
      <c r="E66">
        <v>3</v>
      </c>
      <c r="G66" t="s">
        <v>314</v>
      </c>
      <c r="H66">
        <v>3</v>
      </c>
      <c r="J66" t="s">
        <v>828</v>
      </c>
      <c r="K66">
        <v>1</v>
      </c>
    </row>
    <row r="67" spans="1:11" x14ac:dyDescent="0.25">
      <c r="A67">
        <v>76</v>
      </c>
      <c r="B67">
        <v>1</v>
      </c>
      <c r="D67" t="s">
        <v>233</v>
      </c>
      <c r="E67">
        <v>3</v>
      </c>
      <c r="G67" t="s">
        <v>14</v>
      </c>
      <c r="H67">
        <v>3</v>
      </c>
      <c r="J67" t="s">
        <v>987</v>
      </c>
      <c r="K67">
        <v>1</v>
      </c>
    </row>
    <row r="68" spans="1:11" x14ac:dyDescent="0.25">
      <c r="A68">
        <v>80</v>
      </c>
      <c r="B68">
        <v>2</v>
      </c>
      <c r="D68" t="s">
        <v>34</v>
      </c>
      <c r="E68">
        <v>3</v>
      </c>
      <c r="G68" t="s">
        <v>364</v>
      </c>
      <c r="H68">
        <v>3</v>
      </c>
      <c r="J68" t="s">
        <v>829</v>
      </c>
      <c r="K68">
        <v>1</v>
      </c>
    </row>
    <row r="69" spans="1:11" x14ac:dyDescent="0.25">
      <c r="A69" s="12" t="s">
        <v>471</v>
      </c>
      <c r="B69" s="12">
        <v>666</v>
      </c>
      <c r="D69" t="s">
        <v>59</v>
      </c>
      <c r="E69">
        <v>3</v>
      </c>
      <c r="G69" t="s">
        <v>198</v>
      </c>
      <c r="H69">
        <v>3</v>
      </c>
      <c r="J69" t="s">
        <v>995</v>
      </c>
      <c r="K69">
        <v>1</v>
      </c>
    </row>
    <row r="70" spans="1:11" x14ac:dyDescent="0.25">
      <c r="D70" t="s">
        <v>310</v>
      </c>
      <c r="E70">
        <v>3</v>
      </c>
      <c r="G70" t="s">
        <v>264</v>
      </c>
      <c r="H70">
        <v>3</v>
      </c>
      <c r="J70" t="s">
        <v>830</v>
      </c>
      <c r="K70">
        <v>1</v>
      </c>
    </row>
    <row r="71" spans="1:11" x14ac:dyDescent="0.25">
      <c r="D71" t="s">
        <v>35</v>
      </c>
      <c r="E71">
        <v>3</v>
      </c>
      <c r="G71" t="s">
        <v>321</v>
      </c>
      <c r="H71">
        <v>3</v>
      </c>
      <c r="J71" t="s">
        <v>1003</v>
      </c>
      <c r="K71">
        <v>1</v>
      </c>
    </row>
    <row r="72" spans="1:11" x14ac:dyDescent="0.25">
      <c r="A72" s="12" t="s">
        <v>463</v>
      </c>
      <c r="B72" s="13" t="s">
        <v>1136</v>
      </c>
      <c r="D72" t="s">
        <v>40</v>
      </c>
      <c r="E72">
        <v>3</v>
      </c>
      <c r="G72" t="s">
        <v>90</v>
      </c>
      <c r="H72">
        <v>3</v>
      </c>
      <c r="J72" t="s">
        <v>831</v>
      </c>
      <c r="K72">
        <v>1</v>
      </c>
    </row>
    <row r="73" spans="1:11" x14ac:dyDescent="0.25">
      <c r="A73">
        <v>41</v>
      </c>
      <c r="B73">
        <v>104</v>
      </c>
      <c r="D73" t="s">
        <v>87</v>
      </c>
      <c r="E73">
        <v>3</v>
      </c>
      <c r="G73" t="s">
        <v>30</v>
      </c>
      <c r="H73">
        <v>3</v>
      </c>
      <c r="J73" t="s">
        <v>1011</v>
      </c>
      <c r="K73">
        <v>1</v>
      </c>
    </row>
    <row r="74" spans="1:11" x14ac:dyDescent="0.25">
      <c r="A74">
        <v>35</v>
      </c>
      <c r="B74">
        <v>33</v>
      </c>
      <c r="D74" t="s">
        <v>123</v>
      </c>
      <c r="E74">
        <v>3</v>
      </c>
      <c r="G74" t="s">
        <v>272</v>
      </c>
      <c r="H74">
        <v>3</v>
      </c>
      <c r="J74" t="s">
        <v>832</v>
      </c>
      <c r="K74">
        <v>1</v>
      </c>
    </row>
    <row r="75" spans="1:11" x14ac:dyDescent="0.25">
      <c r="A75">
        <v>32</v>
      </c>
      <c r="B75">
        <v>28</v>
      </c>
      <c r="D75" t="s">
        <v>198</v>
      </c>
      <c r="E75">
        <v>3</v>
      </c>
      <c r="G75" t="s">
        <v>243</v>
      </c>
      <c r="H75">
        <v>3</v>
      </c>
      <c r="J75" t="s">
        <v>806</v>
      </c>
      <c r="K75">
        <v>1</v>
      </c>
    </row>
    <row r="76" spans="1:11" x14ac:dyDescent="0.25">
      <c r="A76">
        <v>34</v>
      </c>
      <c r="B76">
        <v>27</v>
      </c>
      <c r="D76" t="s">
        <v>361</v>
      </c>
      <c r="E76">
        <v>3</v>
      </c>
      <c r="G76" t="s">
        <v>42</v>
      </c>
      <c r="H76">
        <v>3</v>
      </c>
      <c r="J76" t="s">
        <v>833</v>
      </c>
      <c r="K76">
        <v>1</v>
      </c>
    </row>
    <row r="77" spans="1:11" x14ac:dyDescent="0.25">
      <c r="A77">
        <v>36</v>
      </c>
      <c r="B77">
        <v>26</v>
      </c>
      <c r="D77" t="s">
        <v>185</v>
      </c>
      <c r="E77">
        <v>3</v>
      </c>
      <c r="G77" t="s">
        <v>54</v>
      </c>
      <c r="H77">
        <v>3</v>
      </c>
      <c r="J77" t="s">
        <v>1027</v>
      </c>
      <c r="K77">
        <v>1</v>
      </c>
    </row>
    <row r="78" spans="1:11" x14ac:dyDescent="0.25">
      <c r="A78">
        <v>37</v>
      </c>
      <c r="B78">
        <v>25</v>
      </c>
      <c r="D78" t="s">
        <v>58</v>
      </c>
      <c r="E78">
        <v>3</v>
      </c>
      <c r="G78" t="s">
        <v>361</v>
      </c>
      <c r="H78">
        <v>3</v>
      </c>
      <c r="J78" t="s">
        <v>834</v>
      </c>
      <c r="K78">
        <v>1</v>
      </c>
    </row>
    <row r="79" spans="1:11" x14ac:dyDescent="0.25">
      <c r="A79">
        <v>39</v>
      </c>
      <c r="B79">
        <v>23</v>
      </c>
      <c r="D79" t="s">
        <v>212</v>
      </c>
      <c r="E79">
        <v>3</v>
      </c>
      <c r="G79" t="s">
        <v>34</v>
      </c>
      <c r="H79">
        <v>3</v>
      </c>
      <c r="J79" t="s">
        <v>1035</v>
      </c>
      <c r="K79">
        <v>1</v>
      </c>
    </row>
    <row r="80" spans="1:11" x14ac:dyDescent="0.25">
      <c r="A80">
        <v>30</v>
      </c>
      <c r="B80">
        <v>22</v>
      </c>
      <c r="D80" t="s">
        <v>224</v>
      </c>
      <c r="E80">
        <v>3</v>
      </c>
      <c r="G80" t="s">
        <v>101</v>
      </c>
      <c r="H80">
        <v>3</v>
      </c>
      <c r="J80" t="s">
        <v>835</v>
      </c>
      <c r="K80">
        <v>1</v>
      </c>
    </row>
    <row r="81" spans="1:11" x14ac:dyDescent="0.25">
      <c r="A81">
        <v>47</v>
      </c>
      <c r="B81">
        <v>19</v>
      </c>
      <c r="D81" t="s">
        <v>11</v>
      </c>
      <c r="E81">
        <v>3</v>
      </c>
      <c r="G81" t="s">
        <v>67</v>
      </c>
      <c r="H81">
        <v>3</v>
      </c>
      <c r="J81" t="s">
        <v>1043</v>
      </c>
      <c r="K81">
        <v>1</v>
      </c>
    </row>
    <row r="82" spans="1:11" x14ac:dyDescent="0.25">
      <c r="A82">
        <v>51</v>
      </c>
      <c r="B82">
        <v>18</v>
      </c>
      <c r="D82" t="s">
        <v>39</v>
      </c>
      <c r="E82">
        <v>3</v>
      </c>
      <c r="G82" t="s">
        <v>187</v>
      </c>
      <c r="H82">
        <v>3</v>
      </c>
      <c r="J82" t="s">
        <v>836</v>
      </c>
      <c r="K82">
        <v>1</v>
      </c>
    </row>
    <row r="83" spans="1:11" x14ac:dyDescent="0.25">
      <c r="A83">
        <v>40</v>
      </c>
      <c r="B83">
        <v>17</v>
      </c>
      <c r="D83" t="s">
        <v>194</v>
      </c>
      <c r="E83">
        <v>3</v>
      </c>
      <c r="G83" t="s">
        <v>66</v>
      </c>
      <c r="H83">
        <v>3</v>
      </c>
      <c r="J83" t="s">
        <v>1051</v>
      </c>
      <c r="K83">
        <v>1</v>
      </c>
    </row>
    <row r="84" spans="1:11" x14ac:dyDescent="0.25">
      <c r="A84">
        <v>49</v>
      </c>
      <c r="B84">
        <v>16</v>
      </c>
      <c r="D84" t="s">
        <v>163</v>
      </c>
      <c r="E84">
        <v>3</v>
      </c>
      <c r="G84" t="s">
        <v>214</v>
      </c>
      <c r="H84">
        <v>3</v>
      </c>
      <c r="J84" t="s">
        <v>837</v>
      </c>
      <c r="K84">
        <v>1</v>
      </c>
    </row>
    <row r="85" spans="1:11" x14ac:dyDescent="0.25">
      <c r="A85">
        <v>48</v>
      </c>
      <c r="B85">
        <v>15</v>
      </c>
      <c r="D85" t="s">
        <v>66</v>
      </c>
      <c r="E85">
        <v>3</v>
      </c>
      <c r="G85" t="s">
        <v>148</v>
      </c>
      <c r="H85">
        <v>3</v>
      </c>
      <c r="J85" t="s">
        <v>1059</v>
      </c>
      <c r="K85">
        <v>1</v>
      </c>
    </row>
    <row r="86" spans="1:11" x14ac:dyDescent="0.25">
      <c r="A86">
        <v>45</v>
      </c>
      <c r="B86">
        <v>14</v>
      </c>
      <c r="D86" t="s">
        <v>142</v>
      </c>
      <c r="E86">
        <v>3</v>
      </c>
      <c r="G86" t="s">
        <v>388</v>
      </c>
      <c r="H86">
        <v>3</v>
      </c>
      <c r="J86" t="s">
        <v>838</v>
      </c>
      <c r="K86">
        <v>1</v>
      </c>
    </row>
    <row r="87" spans="1:11" x14ac:dyDescent="0.25">
      <c r="A87">
        <v>31</v>
      </c>
      <c r="B87">
        <v>14</v>
      </c>
      <c r="D87" t="s">
        <v>136</v>
      </c>
      <c r="E87">
        <v>3</v>
      </c>
      <c r="G87" t="s">
        <v>82</v>
      </c>
      <c r="H87">
        <v>3</v>
      </c>
      <c r="J87" t="s">
        <v>1067</v>
      </c>
      <c r="K87">
        <v>1</v>
      </c>
    </row>
    <row r="88" spans="1:11" x14ac:dyDescent="0.25">
      <c r="A88">
        <v>42</v>
      </c>
      <c r="B88">
        <v>14</v>
      </c>
      <c r="D88" t="s">
        <v>299</v>
      </c>
      <c r="E88">
        <v>3</v>
      </c>
      <c r="G88" t="s">
        <v>118</v>
      </c>
      <c r="H88">
        <v>3</v>
      </c>
      <c r="J88" t="s">
        <v>839</v>
      </c>
      <c r="K88">
        <v>1</v>
      </c>
    </row>
    <row r="89" spans="1:11" x14ac:dyDescent="0.25">
      <c r="A89">
        <v>50</v>
      </c>
      <c r="B89">
        <v>13</v>
      </c>
      <c r="D89" t="s">
        <v>202</v>
      </c>
      <c r="E89">
        <v>3</v>
      </c>
      <c r="G89" t="s">
        <v>271</v>
      </c>
      <c r="H89">
        <v>3</v>
      </c>
      <c r="J89" t="s">
        <v>1075</v>
      </c>
      <c r="K89">
        <v>1</v>
      </c>
    </row>
    <row r="90" spans="1:11" x14ac:dyDescent="0.25">
      <c r="A90">
        <v>29</v>
      </c>
      <c r="B90">
        <v>13</v>
      </c>
      <c r="D90" t="s">
        <v>137</v>
      </c>
      <c r="E90">
        <v>3</v>
      </c>
      <c r="G90" t="s">
        <v>144</v>
      </c>
      <c r="H90">
        <v>3</v>
      </c>
      <c r="J90" t="s">
        <v>840</v>
      </c>
      <c r="K90">
        <v>1</v>
      </c>
    </row>
    <row r="91" spans="1:11" x14ac:dyDescent="0.25">
      <c r="A91">
        <v>54</v>
      </c>
      <c r="B91">
        <v>13</v>
      </c>
      <c r="D91" t="s">
        <v>75</v>
      </c>
      <c r="E91">
        <v>2</v>
      </c>
      <c r="G91" t="s">
        <v>165</v>
      </c>
      <c r="H91">
        <v>3</v>
      </c>
      <c r="J91" t="s">
        <v>1083</v>
      </c>
      <c r="K91">
        <v>1</v>
      </c>
    </row>
    <row r="92" spans="1:11" x14ac:dyDescent="0.25">
      <c r="A92">
        <v>62</v>
      </c>
      <c r="B92">
        <v>13</v>
      </c>
      <c r="D92" t="s">
        <v>325</v>
      </c>
      <c r="E92">
        <v>2</v>
      </c>
      <c r="G92" t="s">
        <v>169</v>
      </c>
      <c r="H92">
        <v>3</v>
      </c>
      <c r="J92" t="s">
        <v>841</v>
      </c>
      <c r="K92">
        <v>1</v>
      </c>
    </row>
    <row r="93" spans="1:11" x14ac:dyDescent="0.25">
      <c r="A93">
        <v>43</v>
      </c>
      <c r="B93">
        <v>13</v>
      </c>
      <c r="D93" t="s">
        <v>91</v>
      </c>
      <c r="E93">
        <v>2</v>
      </c>
      <c r="G93" t="s">
        <v>45</v>
      </c>
      <c r="H93">
        <v>3</v>
      </c>
      <c r="J93" t="s">
        <v>1091</v>
      </c>
      <c r="K93">
        <v>1</v>
      </c>
    </row>
    <row r="94" spans="1:11" x14ac:dyDescent="0.25">
      <c r="A94">
        <v>44</v>
      </c>
      <c r="B94">
        <v>13</v>
      </c>
      <c r="D94" t="s">
        <v>398</v>
      </c>
      <c r="E94">
        <v>2</v>
      </c>
      <c r="G94" t="s">
        <v>316</v>
      </c>
      <c r="H94">
        <v>2</v>
      </c>
      <c r="J94" t="s">
        <v>842</v>
      </c>
      <c r="K94">
        <v>1</v>
      </c>
    </row>
    <row r="95" spans="1:11" x14ac:dyDescent="0.25">
      <c r="A95">
        <v>33</v>
      </c>
      <c r="B95">
        <v>11</v>
      </c>
      <c r="D95" t="s">
        <v>386</v>
      </c>
      <c r="E95">
        <v>2</v>
      </c>
      <c r="G95" t="s">
        <v>241</v>
      </c>
      <c r="H95">
        <v>2</v>
      </c>
      <c r="J95" t="s">
        <v>1099</v>
      </c>
      <c r="K95">
        <v>1</v>
      </c>
    </row>
    <row r="96" spans="1:11" x14ac:dyDescent="0.25">
      <c r="A96">
        <v>55</v>
      </c>
      <c r="B96">
        <v>11</v>
      </c>
      <c r="D96" t="s">
        <v>208</v>
      </c>
      <c r="E96">
        <v>2</v>
      </c>
      <c r="G96" t="s">
        <v>137</v>
      </c>
      <c r="H96">
        <v>2</v>
      </c>
      <c r="J96" t="s">
        <v>843</v>
      </c>
      <c r="K96">
        <v>1</v>
      </c>
    </row>
    <row r="97" spans="1:11" x14ac:dyDescent="0.25">
      <c r="A97">
        <v>38</v>
      </c>
      <c r="B97">
        <v>10</v>
      </c>
      <c r="D97" t="s">
        <v>170</v>
      </c>
      <c r="E97">
        <v>2</v>
      </c>
      <c r="G97" t="s">
        <v>391</v>
      </c>
      <c r="H97">
        <v>2</v>
      </c>
      <c r="J97" t="s">
        <v>1107</v>
      </c>
      <c r="K97">
        <v>1</v>
      </c>
    </row>
    <row r="98" spans="1:11" x14ac:dyDescent="0.25">
      <c r="A98">
        <v>28</v>
      </c>
      <c r="B98">
        <v>9</v>
      </c>
      <c r="D98" t="s">
        <v>61</v>
      </c>
      <c r="E98">
        <v>2</v>
      </c>
      <c r="G98" t="s">
        <v>108</v>
      </c>
      <c r="H98">
        <v>2</v>
      </c>
      <c r="J98" t="s">
        <v>844</v>
      </c>
      <c r="K98">
        <v>1</v>
      </c>
    </row>
    <row r="99" spans="1:11" x14ac:dyDescent="0.25">
      <c r="A99">
        <v>56</v>
      </c>
      <c r="B99">
        <v>9</v>
      </c>
      <c r="D99" t="s">
        <v>186</v>
      </c>
      <c r="E99">
        <v>2</v>
      </c>
      <c r="G99" t="s">
        <v>240</v>
      </c>
      <c r="H99">
        <v>2</v>
      </c>
      <c r="J99" t="s">
        <v>1115</v>
      </c>
      <c r="K99">
        <v>1</v>
      </c>
    </row>
    <row r="100" spans="1:11" x14ac:dyDescent="0.25">
      <c r="A100">
        <v>60</v>
      </c>
      <c r="B100">
        <v>9</v>
      </c>
      <c r="D100" t="s">
        <v>77</v>
      </c>
      <c r="E100">
        <v>2</v>
      </c>
      <c r="G100" t="s">
        <v>73</v>
      </c>
      <c r="H100">
        <v>2</v>
      </c>
      <c r="J100" t="s">
        <v>845</v>
      </c>
      <c r="K100">
        <v>1</v>
      </c>
    </row>
    <row r="101" spans="1:11" x14ac:dyDescent="0.25">
      <c r="A101">
        <v>59</v>
      </c>
      <c r="B101">
        <v>8</v>
      </c>
      <c r="D101" t="s">
        <v>143</v>
      </c>
      <c r="E101">
        <v>2</v>
      </c>
      <c r="G101" t="s">
        <v>31</v>
      </c>
      <c r="H101">
        <v>2</v>
      </c>
      <c r="J101" t="s">
        <v>1123</v>
      </c>
      <c r="K101">
        <v>1</v>
      </c>
    </row>
    <row r="102" spans="1:11" x14ac:dyDescent="0.25">
      <c r="A102">
        <v>46</v>
      </c>
      <c r="B102">
        <v>8</v>
      </c>
      <c r="D102" t="s">
        <v>147</v>
      </c>
      <c r="E102">
        <v>2</v>
      </c>
      <c r="G102" t="s">
        <v>49</v>
      </c>
      <c r="H102">
        <v>2</v>
      </c>
      <c r="J102" t="s">
        <v>846</v>
      </c>
      <c r="K102">
        <v>1</v>
      </c>
    </row>
    <row r="103" spans="1:11" x14ac:dyDescent="0.25">
      <c r="A103">
        <v>53</v>
      </c>
      <c r="B103">
        <v>8</v>
      </c>
      <c r="D103" t="s">
        <v>16</v>
      </c>
      <c r="E103">
        <v>2</v>
      </c>
      <c r="G103" t="s">
        <v>213</v>
      </c>
      <c r="H103">
        <v>2</v>
      </c>
      <c r="J103" t="s">
        <v>969</v>
      </c>
      <c r="K103">
        <v>1</v>
      </c>
    </row>
    <row r="104" spans="1:11" x14ac:dyDescent="0.25">
      <c r="A104">
        <v>57</v>
      </c>
      <c r="B104">
        <v>8</v>
      </c>
      <c r="D104" t="s">
        <v>278</v>
      </c>
      <c r="E104">
        <v>2</v>
      </c>
      <c r="G104" t="s">
        <v>105</v>
      </c>
      <c r="H104">
        <v>2</v>
      </c>
      <c r="J104" t="s">
        <v>847</v>
      </c>
      <c r="K104">
        <v>1</v>
      </c>
    </row>
    <row r="105" spans="1:11" x14ac:dyDescent="0.25">
      <c r="A105">
        <v>52</v>
      </c>
      <c r="B105">
        <v>7</v>
      </c>
      <c r="D105" t="s">
        <v>89</v>
      </c>
      <c r="E105">
        <v>2</v>
      </c>
      <c r="G105" t="s">
        <v>276</v>
      </c>
      <c r="H105">
        <v>2</v>
      </c>
      <c r="J105" t="s">
        <v>973</v>
      </c>
      <c r="K105">
        <v>1</v>
      </c>
    </row>
    <row r="106" spans="1:11" x14ac:dyDescent="0.25">
      <c r="A106">
        <v>27</v>
      </c>
      <c r="B106">
        <v>7</v>
      </c>
      <c r="D106" t="s">
        <v>68</v>
      </c>
      <c r="E106">
        <v>2</v>
      </c>
      <c r="G106" t="s">
        <v>72</v>
      </c>
      <c r="H106">
        <v>2</v>
      </c>
      <c r="J106" t="s">
        <v>848</v>
      </c>
      <c r="K106">
        <v>1</v>
      </c>
    </row>
    <row r="107" spans="1:11" x14ac:dyDescent="0.25">
      <c r="A107">
        <v>58</v>
      </c>
      <c r="B107">
        <v>6</v>
      </c>
      <c r="D107" t="s">
        <v>167</v>
      </c>
      <c r="E107">
        <v>2</v>
      </c>
      <c r="G107" t="s">
        <v>344</v>
      </c>
      <c r="H107">
        <v>2</v>
      </c>
      <c r="J107" t="s">
        <v>977</v>
      </c>
      <c r="K107">
        <v>1</v>
      </c>
    </row>
    <row r="108" spans="1:11" x14ac:dyDescent="0.25">
      <c r="A108">
        <v>66</v>
      </c>
      <c r="B108">
        <v>5</v>
      </c>
      <c r="D108" t="s">
        <v>53</v>
      </c>
      <c r="E108">
        <v>2</v>
      </c>
      <c r="G108" t="s">
        <v>403</v>
      </c>
      <c r="H108">
        <v>2</v>
      </c>
      <c r="J108" t="s">
        <v>849</v>
      </c>
      <c r="K108">
        <v>1</v>
      </c>
    </row>
    <row r="109" spans="1:11" x14ac:dyDescent="0.25">
      <c r="A109">
        <v>71</v>
      </c>
      <c r="B109">
        <v>5</v>
      </c>
      <c r="D109" t="s">
        <v>145</v>
      </c>
      <c r="E109">
        <v>2</v>
      </c>
      <c r="G109" t="s">
        <v>59</v>
      </c>
      <c r="H109">
        <v>2</v>
      </c>
      <c r="J109" t="s">
        <v>805</v>
      </c>
      <c r="K109">
        <v>1</v>
      </c>
    </row>
    <row r="110" spans="1:11" x14ac:dyDescent="0.25">
      <c r="A110">
        <v>26</v>
      </c>
      <c r="B110">
        <v>5</v>
      </c>
      <c r="D110" t="s">
        <v>42</v>
      </c>
      <c r="E110">
        <v>2</v>
      </c>
      <c r="G110" t="s">
        <v>250</v>
      </c>
      <c r="H110">
        <v>2</v>
      </c>
      <c r="J110" t="s">
        <v>850</v>
      </c>
      <c r="K110">
        <v>1</v>
      </c>
    </row>
    <row r="111" spans="1:11" x14ac:dyDescent="0.25">
      <c r="A111">
        <v>67</v>
      </c>
      <c r="B111">
        <v>4</v>
      </c>
      <c r="D111" t="s">
        <v>139</v>
      </c>
      <c r="E111">
        <v>2</v>
      </c>
      <c r="G111" t="s">
        <v>339</v>
      </c>
      <c r="H111">
        <v>2</v>
      </c>
      <c r="J111" t="s">
        <v>985</v>
      </c>
      <c r="K111">
        <v>1</v>
      </c>
    </row>
    <row r="112" spans="1:11" x14ac:dyDescent="0.25">
      <c r="A112">
        <v>63</v>
      </c>
      <c r="B112">
        <v>4</v>
      </c>
      <c r="D112" t="s">
        <v>114</v>
      </c>
      <c r="E112">
        <v>2</v>
      </c>
      <c r="G112" t="s">
        <v>217</v>
      </c>
      <c r="H112">
        <v>2</v>
      </c>
      <c r="J112" t="s">
        <v>851</v>
      </c>
      <c r="K112">
        <v>1</v>
      </c>
    </row>
    <row r="113" spans="1:14" x14ac:dyDescent="0.25">
      <c r="A113">
        <v>70</v>
      </c>
      <c r="B113">
        <v>4</v>
      </c>
      <c r="D113" t="s">
        <v>279</v>
      </c>
      <c r="E113">
        <v>2</v>
      </c>
      <c r="G113" t="s">
        <v>87</v>
      </c>
      <c r="H113">
        <v>2</v>
      </c>
      <c r="J113" t="s">
        <v>989</v>
      </c>
      <c r="K113">
        <v>1</v>
      </c>
    </row>
    <row r="114" spans="1:14" x14ac:dyDescent="0.25">
      <c r="A114">
        <v>64</v>
      </c>
      <c r="B114">
        <v>4</v>
      </c>
      <c r="D114" t="s">
        <v>178</v>
      </c>
      <c r="E114">
        <v>2</v>
      </c>
      <c r="G114" t="s">
        <v>12</v>
      </c>
      <c r="H114">
        <v>2</v>
      </c>
      <c r="J114" t="s">
        <v>852</v>
      </c>
      <c r="K114">
        <v>1</v>
      </c>
    </row>
    <row r="115" spans="1:14" x14ac:dyDescent="0.25">
      <c r="A115">
        <v>24</v>
      </c>
      <c r="B115">
        <v>4</v>
      </c>
      <c r="D115" t="s">
        <v>124</v>
      </c>
      <c r="E115">
        <v>2</v>
      </c>
      <c r="G115" t="s">
        <v>116</v>
      </c>
      <c r="H115">
        <v>2</v>
      </c>
      <c r="J115" t="s">
        <v>993</v>
      </c>
      <c r="K115">
        <v>1</v>
      </c>
    </row>
    <row r="116" spans="1:14" x14ac:dyDescent="0.25">
      <c r="A116">
        <v>61</v>
      </c>
      <c r="B116">
        <v>4</v>
      </c>
      <c r="D116" t="s">
        <v>144</v>
      </c>
      <c r="E116">
        <v>2</v>
      </c>
      <c r="G116" t="s">
        <v>40</v>
      </c>
      <c r="H116">
        <v>2</v>
      </c>
      <c r="J116" t="s">
        <v>853</v>
      </c>
      <c r="K116">
        <v>1</v>
      </c>
    </row>
    <row r="117" spans="1:14" x14ac:dyDescent="0.25">
      <c r="A117">
        <v>25</v>
      </c>
      <c r="B117">
        <v>3</v>
      </c>
      <c r="D117" t="s">
        <v>38</v>
      </c>
      <c r="E117">
        <v>2</v>
      </c>
      <c r="G117" t="s">
        <v>305</v>
      </c>
      <c r="H117">
        <v>2</v>
      </c>
      <c r="J117" t="s">
        <v>997</v>
      </c>
      <c r="K117">
        <v>1</v>
      </c>
    </row>
    <row r="118" spans="1:14" x14ac:dyDescent="0.25">
      <c r="A118">
        <v>69</v>
      </c>
      <c r="B118">
        <v>3</v>
      </c>
      <c r="D118" t="s">
        <v>108</v>
      </c>
      <c r="E118">
        <v>2</v>
      </c>
      <c r="G118" t="s">
        <v>371</v>
      </c>
      <c r="H118">
        <v>2</v>
      </c>
      <c r="J118" t="s">
        <v>854</v>
      </c>
      <c r="K118">
        <v>1</v>
      </c>
    </row>
    <row r="119" spans="1:14" x14ac:dyDescent="0.25">
      <c r="A119">
        <v>72</v>
      </c>
      <c r="B119">
        <v>3</v>
      </c>
      <c r="D119" t="s">
        <v>356</v>
      </c>
      <c r="E119">
        <v>2</v>
      </c>
      <c r="G119" t="s">
        <v>123</v>
      </c>
      <c r="H119">
        <v>2</v>
      </c>
      <c r="J119" t="s">
        <v>1001</v>
      </c>
      <c r="K119">
        <v>1</v>
      </c>
    </row>
    <row r="120" spans="1:14" x14ac:dyDescent="0.25">
      <c r="A120">
        <v>68</v>
      </c>
      <c r="B120">
        <v>3</v>
      </c>
      <c r="D120" t="s">
        <v>179</v>
      </c>
      <c r="E120">
        <v>2</v>
      </c>
      <c r="G120" t="s">
        <v>356</v>
      </c>
      <c r="H120">
        <v>2</v>
      </c>
      <c r="J120" t="s">
        <v>855</v>
      </c>
      <c r="K120">
        <v>1</v>
      </c>
    </row>
    <row r="121" spans="1:14" x14ac:dyDescent="0.25">
      <c r="A121">
        <v>65</v>
      </c>
      <c r="B121">
        <v>3</v>
      </c>
      <c r="D121" t="s">
        <v>101</v>
      </c>
      <c r="E121">
        <v>2</v>
      </c>
      <c r="G121" t="s">
        <v>161</v>
      </c>
      <c r="H121">
        <v>2</v>
      </c>
      <c r="J121" t="s">
        <v>1005</v>
      </c>
      <c r="K121">
        <v>1</v>
      </c>
    </row>
    <row r="122" spans="1:14" x14ac:dyDescent="0.25">
      <c r="A122">
        <v>80</v>
      </c>
      <c r="B122">
        <v>2</v>
      </c>
      <c r="D122" t="s">
        <v>172</v>
      </c>
      <c r="E122">
        <v>2</v>
      </c>
      <c r="G122" t="s">
        <v>36</v>
      </c>
      <c r="H122">
        <v>2</v>
      </c>
      <c r="J122" t="s">
        <v>856</v>
      </c>
      <c r="K122">
        <v>1</v>
      </c>
    </row>
    <row r="123" spans="1:14" x14ac:dyDescent="0.25">
      <c r="A123">
        <v>23</v>
      </c>
      <c r="B123">
        <v>2</v>
      </c>
      <c r="D123" t="s">
        <v>334</v>
      </c>
      <c r="E123">
        <v>2</v>
      </c>
      <c r="G123" t="s">
        <v>23</v>
      </c>
      <c r="H123">
        <v>2</v>
      </c>
      <c r="J123" t="s">
        <v>1009</v>
      </c>
      <c r="K123">
        <v>1</v>
      </c>
    </row>
    <row r="124" spans="1:14" x14ac:dyDescent="0.25">
      <c r="A124">
        <v>22</v>
      </c>
      <c r="B124">
        <v>1</v>
      </c>
      <c r="D124" t="s">
        <v>316</v>
      </c>
      <c r="E124">
        <v>2</v>
      </c>
      <c r="G124" t="s">
        <v>267</v>
      </c>
      <c r="H124">
        <v>2</v>
      </c>
      <c r="J124" t="s">
        <v>857</v>
      </c>
      <c r="K124">
        <v>1</v>
      </c>
    </row>
    <row r="125" spans="1:14" x14ac:dyDescent="0.25">
      <c r="A125">
        <v>76</v>
      </c>
      <c r="B125">
        <v>1</v>
      </c>
      <c r="D125" t="s">
        <v>159</v>
      </c>
      <c r="E125">
        <v>2</v>
      </c>
      <c r="G125" t="s">
        <v>423</v>
      </c>
      <c r="H125">
        <v>2</v>
      </c>
      <c r="J125" t="s">
        <v>1013</v>
      </c>
      <c r="K125">
        <v>1</v>
      </c>
    </row>
    <row r="126" spans="1:14" x14ac:dyDescent="0.25">
      <c r="A126">
        <v>75</v>
      </c>
      <c r="B126">
        <v>1</v>
      </c>
      <c r="D126" t="s">
        <v>162</v>
      </c>
      <c r="E126">
        <v>2</v>
      </c>
      <c r="G126" t="s">
        <v>358</v>
      </c>
      <c r="H126">
        <v>2</v>
      </c>
      <c r="J126" t="s">
        <v>858</v>
      </c>
      <c r="K126">
        <v>1</v>
      </c>
    </row>
    <row r="127" spans="1:14" x14ac:dyDescent="0.25">
      <c r="A127">
        <v>74</v>
      </c>
      <c r="B127">
        <v>1</v>
      </c>
      <c r="D127" t="s">
        <v>117</v>
      </c>
      <c r="E127">
        <v>2</v>
      </c>
      <c r="G127" t="s">
        <v>32</v>
      </c>
      <c r="H127">
        <v>2</v>
      </c>
      <c r="J127" t="s">
        <v>1017</v>
      </c>
      <c r="K127">
        <v>1</v>
      </c>
    </row>
    <row r="128" spans="1:14" x14ac:dyDescent="0.25">
      <c r="A128" s="12" t="s">
        <v>471</v>
      </c>
      <c r="B128" s="12">
        <v>666</v>
      </c>
      <c r="D128" t="s">
        <v>93</v>
      </c>
      <c r="E128">
        <v>2</v>
      </c>
      <c r="G128" t="s">
        <v>259</v>
      </c>
      <c r="H128">
        <v>2</v>
      </c>
      <c r="J128" t="s">
        <v>859</v>
      </c>
      <c r="K128">
        <v>1</v>
      </c>
      <c r="M128" t="s">
        <v>17</v>
      </c>
      <c r="N128" t="s">
        <v>10</v>
      </c>
    </row>
    <row r="129" spans="1:17" x14ac:dyDescent="0.25">
      <c r="D129" t="s">
        <v>235</v>
      </c>
      <c r="E129">
        <v>2</v>
      </c>
      <c r="G129" t="s">
        <v>426</v>
      </c>
      <c r="H129">
        <v>2</v>
      </c>
      <c r="J129" t="s">
        <v>1021</v>
      </c>
      <c r="K129" s="13">
        <v>1</v>
      </c>
      <c r="L129" t="s">
        <v>458</v>
      </c>
      <c r="M129">
        <v>1</v>
      </c>
      <c r="N129">
        <v>72</v>
      </c>
      <c r="Q129" s="12"/>
    </row>
    <row r="130" spans="1:17" x14ac:dyDescent="0.25">
      <c r="D130" t="s">
        <v>267</v>
      </c>
      <c r="E130">
        <v>2</v>
      </c>
      <c r="G130" t="s">
        <v>307</v>
      </c>
      <c r="H130">
        <v>2</v>
      </c>
      <c r="J130" t="s">
        <v>860</v>
      </c>
      <c r="K130" s="12">
        <v>1</v>
      </c>
      <c r="L130" t="s">
        <v>9</v>
      </c>
      <c r="M130">
        <v>125</v>
      </c>
      <c r="N130">
        <v>468</v>
      </c>
      <c r="Q130" s="12"/>
    </row>
    <row r="131" spans="1:17" x14ac:dyDescent="0.25">
      <c r="A131" s="13" t="s">
        <v>17</v>
      </c>
      <c r="B131" s="12">
        <v>126</v>
      </c>
      <c r="D131" t="s">
        <v>365</v>
      </c>
      <c r="E131">
        <v>2</v>
      </c>
      <c r="G131" t="s">
        <v>360</v>
      </c>
      <c r="H131">
        <v>2</v>
      </c>
      <c r="J131" t="s">
        <v>1025</v>
      </c>
      <c r="K131">
        <v>1</v>
      </c>
      <c r="L131" s="9" t="s">
        <v>1179</v>
      </c>
      <c r="M131">
        <v>126</v>
      </c>
      <c r="N131">
        <v>540</v>
      </c>
    </row>
    <row r="132" spans="1:17" x14ac:dyDescent="0.25">
      <c r="A132" t="s">
        <v>458</v>
      </c>
      <c r="B132">
        <v>1</v>
      </c>
      <c r="D132" t="s">
        <v>125</v>
      </c>
      <c r="E132">
        <v>2</v>
      </c>
      <c r="G132" t="s">
        <v>124</v>
      </c>
      <c r="H132">
        <v>2</v>
      </c>
      <c r="J132" t="s">
        <v>861</v>
      </c>
      <c r="K132">
        <v>1</v>
      </c>
    </row>
    <row r="133" spans="1:17" x14ac:dyDescent="0.25">
      <c r="A133" t="s">
        <v>9</v>
      </c>
      <c r="B133">
        <v>125</v>
      </c>
      <c r="D133" t="s">
        <v>231</v>
      </c>
      <c r="E133">
        <v>2</v>
      </c>
      <c r="G133" t="s">
        <v>127</v>
      </c>
      <c r="H133">
        <v>2</v>
      </c>
      <c r="J133" t="s">
        <v>807</v>
      </c>
      <c r="K133">
        <v>1</v>
      </c>
      <c r="M133" s="14"/>
    </row>
    <row r="134" spans="1:17" x14ac:dyDescent="0.25">
      <c r="A134" s="12" t="s">
        <v>10</v>
      </c>
      <c r="B134" s="12">
        <v>540</v>
      </c>
      <c r="D134" t="s">
        <v>181</v>
      </c>
      <c r="E134">
        <v>2</v>
      </c>
      <c r="G134" t="s">
        <v>257</v>
      </c>
      <c r="H134">
        <v>2</v>
      </c>
      <c r="J134" t="s">
        <v>862</v>
      </c>
      <c r="K134">
        <v>1</v>
      </c>
      <c r="M134" s="14"/>
    </row>
    <row r="135" spans="1:17" x14ac:dyDescent="0.25">
      <c r="A135" t="s">
        <v>458</v>
      </c>
      <c r="B135">
        <v>72</v>
      </c>
      <c r="D135" t="s">
        <v>342</v>
      </c>
      <c r="E135">
        <v>2</v>
      </c>
      <c r="G135" t="s">
        <v>261</v>
      </c>
      <c r="H135">
        <v>2</v>
      </c>
      <c r="J135" t="s">
        <v>1033</v>
      </c>
      <c r="K135">
        <v>1</v>
      </c>
      <c r="M135" s="14"/>
    </row>
    <row r="136" spans="1:17" x14ac:dyDescent="0.25">
      <c r="A136" t="s">
        <v>9</v>
      </c>
      <c r="B136">
        <v>468</v>
      </c>
      <c r="D136" t="s">
        <v>394</v>
      </c>
      <c r="E136">
        <v>2</v>
      </c>
      <c r="G136" t="s">
        <v>225</v>
      </c>
      <c r="H136">
        <v>2</v>
      </c>
      <c r="J136" t="s">
        <v>863</v>
      </c>
      <c r="K136">
        <v>1</v>
      </c>
      <c r="M136" t="s">
        <v>17</v>
      </c>
      <c r="N136" t="s">
        <v>10</v>
      </c>
    </row>
    <row r="137" spans="1:17" x14ac:dyDescent="0.25">
      <c r="A137" s="12" t="s">
        <v>471</v>
      </c>
      <c r="B137" s="12">
        <v>666</v>
      </c>
      <c r="D137" t="s">
        <v>190</v>
      </c>
      <c r="E137">
        <v>2</v>
      </c>
      <c r="G137" t="s">
        <v>53</v>
      </c>
      <c r="H137">
        <v>2</v>
      </c>
      <c r="J137" t="s">
        <v>1037</v>
      </c>
      <c r="K137">
        <v>1</v>
      </c>
      <c r="L137" t="s">
        <v>458</v>
      </c>
      <c r="M137" s="14">
        <v>7.9000000000000008E-3</v>
      </c>
      <c r="N137" s="14">
        <v>0.1333</v>
      </c>
    </row>
    <row r="138" spans="1:17" x14ac:dyDescent="0.25">
      <c r="D138" t="s">
        <v>227</v>
      </c>
      <c r="E138">
        <v>2</v>
      </c>
      <c r="G138" t="s">
        <v>310</v>
      </c>
      <c r="H138">
        <v>2</v>
      </c>
      <c r="J138" t="s">
        <v>864</v>
      </c>
      <c r="K138">
        <v>1</v>
      </c>
      <c r="L138" t="s">
        <v>9</v>
      </c>
      <c r="M138" s="14">
        <v>0.99209999999999998</v>
      </c>
      <c r="N138" s="14">
        <v>0.86670000000000003</v>
      </c>
    </row>
    <row r="139" spans="1:17" x14ac:dyDescent="0.25">
      <c r="D139" t="s">
        <v>438</v>
      </c>
      <c r="E139">
        <v>2</v>
      </c>
      <c r="G139" t="s">
        <v>71</v>
      </c>
      <c r="H139">
        <v>2</v>
      </c>
      <c r="J139" t="s">
        <v>1041</v>
      </c>
      <c r="K139">
        <v>1</v>
      </c>
      <c r="L139" s="9" t="s">
        <v>1179</v>
      </c>
      <c r="M139" s="16">
        <v>1</v>
      </c>
      <c r="N139" s="16">
        <v>1</v>
      </c>
    </row>
    <row r="140" spans="1:17" x14ac:dyDescent="0.25">
      <c r="A140" s="12" t="s">
        <v>463</v>
      </c>
      <c r="B140" s="12" t="s">
        <v>1137</v>
      </c>
      <c r="D140" t="s">
        <v>215</v>
      </c>
      <c r="E140">
        <v>2</v>
      </c>
      <c r="G140" t="s">
        <v>393</v>
      </c>
      <c r="H140">
        <v>2</v>
      </c>
      <c r="J140" t="s">
        <v>865</v>
      </c>
      <c r="K140">
        <v>1</v>
      </c>
    </row>
    <row r="141" spans="1:17" x14ac:dyDescent="0.25">
      <c r="A141" s="12" t="s">
        <v>17</v>
      </c>
      <c r="B141" s="15">
        <v>0.1891891891891892</v>
      </c>
      <c r="D141" t="s">
        <v>200</v>
      </c>
      <c r="E141">
        <v>2</v>
      </c>
      <c r="G141" t="s">
        <v>155</v>
      </c>
      <c r="H141">
        <v>2</v>
      </c>
      <c r="J141" t="s">
        <v>1045</v>
      </c>
      <c r="K141">
        <v>1</v>
      </c>
      <c r="L141" s="14"/>
      <c r="M141" s="14"/>
      <c r="N141" s="14"/>
      <c r="O141" s="14"/>
    </row>
    <row r="142" spans="1:17" x14ac:dyDescent="0.25">
      <c r="A142" t="s">
        <v>458</v>
      </c>
      <c r="B142" s="14">
        <v>1.5015015015015015E-3</v>
      </c>
      <c r="D142" t="s">
        <v>256</v>
      </c>
      <c r="E142">
        <v>2</v>
      </c>
      <c r="G142" t="s">
        <v>178</v>
      </c>
      <c r="H142">
        <v>2</v>
      </c>
      <c r="J142" t="s">
        <v>866</v>
      </c>
      <c r="K142">
        <v>1</v>
      </c>
    </row>
    <row r="143" spans="1:17" x14ac:dyDescent="0.25">
      <c r="A143" t="s">
        <v>9</v>
      </c>
      <c r="B143" s="14">
        <v>0.18768768768768768</v>
      </c>
      <c r="D143" t="s">
        <v>20</v>
      </c>
      <c r="E143">
        <v>2</v>
      </c>
      <c r="G143" t="s">
        <v>323</v>
      </c>
      <c r="H143">
        <v>2</v>
      </c>
      <c r="J143" t="s">
        <v>1049</v>
      </c>
      <c r="K143">
        <v>1</v>
      </c>
    </row>
    <row r="144" spans="1:17" x14ac:dyDescent="0.25">
      <c r="A144" s="12" t="s">
        <v>10</v>
      </c>
      <c r="B144" s="15">
        <v>0.81081081081081086</v>
      </c>
      <c r="D144" t="s">
        <v>307</v>
      </c>
      <c r="E144">
        <v>2</v>
      </c>
      <c r="G144" t="s">
        <v>332</v>
      </c>
      <c r="H144">
        <v>2</v>
      </c>
      <c r="J144" t="s">
        <v>867</v>
      </c>
      <c r="K144">
        <v>1</v>
      </c>
    </row>
    <row r="145" spans="1:11" x14ac:dyDescent="0.25">
      <c r="A145" t="s">
        <v>458</v>
      </c>
      <c r="B145" s="14">
        <v>0.10810810810810811</v>
      </c>
      <c r="D145" t="s">
        <v>165</v>
      </c>
      <c r="E145">
        <v>2</v>
      </c>
      <c r="G145" t="s">
        <v>135</v>
      </c>
      <c r="H145">
        <v>2</v>
      </c>
      <c r="J145" t="s">
        <v>1053</v>
      </c>
      <c r="K145">
        <v>1</v>
      </c>
    </row>
    <row r="146" spans="1:11" x14ac:dyDescent="0.25">
      <c r="A146" t="s">
        <v>9</v>
      </c>
      <c r="B146" s="14">
        <v>0.70270270270270274</v>
      </c>
      <c r="D146" t="s">
        <v>24</v>
      </c>
      <c r="E146">
        <v>2</v>
      </c>
      <c r="G146" t="s">
        <v>182</v>
      </c>
      <c r="H146">
        <v>2</v>
      </c>
      <c r="J146" t="s">
        <v>868</v>
      </c>
      <c r="K146">
        <v>1</v>
      </c>
    </row>
    <row r="147" spans="1:11" x14ac:dyDescent="0.25">
      <c r="A147" s="12" t="s">
        <v>471</v>
      </c>
      <c r="B147" s="15">
        <v>1</v>
      </c>
      <c r="D147" t="s">
        <v>133</v>
      </c>
      <c r="E147">
        <v>2</v>
      </c>
      <c r="G147" t="s">
        <v>88</v>
      </c>
      <c r="H147">
        <v>2</v>
      </c>
      <c r="J147" t="s">
        <v>1057</v>
      </c>
      <c r="K147">
        <v>1</v>
      </c>
    </row>
    <row r="148" spans="1:11" x14ac:dyDescent="0.25">
      <c r="D148" t="s">
        <v>192</v>
      </c>
      <c r="E148">
        <v>2</v>
      </c>
      <c r="G148" t="s">
        <v>238</v>
      </c>
      <c r="H148">
        <v>2</v>
      </c>
      <c r="J148" t="s">
        <v>869</v>
      </c>
      <c r="K148">
        <v>1</v>
      </c>
    </row>
    <row r="149" spans="1:11" x14ac:dyDescent="0.25">
      <c r="D149" t="s">
        <v>351</v>
      </c>
      <c r="E149">
        <v>2</v>
      </c>
      <c r="G149" t="s">
        <v>381</v>
      </c>
      <c r="H149">
        <v>2</v>
      </c>
      <c r="J149" t="s">
        <v>1061</v>
      </c>
      <c r="K149">
        <v>1</v>
      </c>
    </row>
    <row r="150" spans="1:11" x14ac:dyDescent="0.25">
      <c r="A150" s="12" t="s">
        <v>463</v>
      </c>
      <c r="B150" s="12" t="s">
        <v>1151</v>
      </c>
      <c r="D150" t="s">
        <v>156</v>
      </c>
      <c r="E150">
        <v>2</v>
      </c>
      <c r="G150" t="s">
        <v>57</v>
      </c>
      <c r="H150">
        <v>2</v>
      </c>
      <c r="J150" t="s">
        <v>870</v>
      </c>
      <c r="K150">
        <v>1</v>
      </c>
    </row>
    <row r="151" spans="1:11" x14ac:dyDescent="0.25">
      <c r="A151" t="s">
        <v>1145</v>
      </c>
      <c r="B151">
        <v>66</v>
      </c>
      <c r="D151" t="s">
        <v>247</v>
      </c>
      <c r="E151">
        <v>2</v>
      </c>
      <c r="G151" t="s">
        <v>278</v>
      </c>
      <c r="H151">
        <v>2</v>
      </c>
      <c r="J151" t="s">
        <v>1065</v>
      </c>
      <c r="K151">
        <v>1</v>
      </c>
    </row>
    <row r="152" spans="1:11" x14ac:dyDescent="0.25">
      <c r="A152" t="s">
        <v>1146</v>
      </c>
      <c r="B152">
        <v>59</v>
      </c>
      <c r="D152" t="s">
        <v>129</v>
      </c>
      <c r="E152">
        <v>2</v>
      </c>
      <c r="G152" t="s">
        <v>253</v>
      </c>
      <c r="H152">
        <v>2</v>
      </c>
      <c r="J152" t="s">
        <v>871</v>
      </c>
      <c r="K152">
        <v>1</v>
      </c>
    </row>
    <row r="153" spans="1:11" x14ac:dyDescent="0.25">
      <c r="A153" t="s">
        <v>1147</v>
      </c>
      <c r="B153">
        <v>84</v>
      </c>
      <c r="D153" t="s">
        <v>357</v>
      </c>
      <c r="E153">
        <v>2</v>
      </c>
      <c r="G153" t="s">
        <v>298</v>
      </c>
      <c r="H153">
        <v>2</v>
      </c>
      <c r="J153" t="s">
        <v>1069</v>
      </c>
      <c r="K153">
        <v>1</v>
      </c>
    </row>
    <row r="154" spans="1:11" x14ac:dyDescent="0.25">
      <c r="A154" t="s">
        <v>1148</v>
      </c>
      <c r="B154">
        <v>127</v>
      </c>
      <c r="D154" t="s">
        <v>276</v>
      </c>
      <c r="E154">
        <v>2</v>
      </c>
      <c r="G154" t="s">
        <v>150</v>
      </c>
      <c r="H154">
        <v>2</v>
      </c>
      <c r="J154" t="s">
        <v>872</v>
      </c>
      <c r="K154">
        <v>1</v>
      </c>
    </row>
    <row r="155" spans="1:11" x14ac:dyDescent="0.25">
      <c r="A155" t="s">
        <v>1149</v>
      </c>
      <c r="B155">
        <v>134</v>
      </c>
      <c r="D155" t="s">
        <v>409</v>
      </c>
      <c r="E155">
        <v>2</v>
      </c>
      <c r="G155" t="s">
        <v>128</v>
      </c>
      <c r="H155">
        <v>2</v>
      </c>
      <c r="J155" t="s">
        <v>1073</v>
      </c>
      <c r="K155">
        <v>1</v>
      </c>
    </row>
    <row r="156" spans="1:11" x14ac:dyDescent="0.25">
      <c r="A156" t="s">
        <v>1150</v>
      </c>
      <c r="B156">
        <v>196</v>
      </c>
      <c r="D156" t="s">
        <v>62</v>
      </c>
      <c r="E156">
        <v>2</v>
      </c>
      <c r="G156" t="s">
        <v>19</v>
      </c>
      <c r="H156">
        <v>2</v>
      </c>
      <c r="J156" t="s">
        <v>873</v>
      </c>
      <c r="K156">
        <v>1</v>
      </c>
    </row>
    <row r="157" spans="1:11" x14ac:dyDescent="0.25">
      <c r="A157" t="s">
        <v>471</v>
      </c>
      <c r="B157">
        <v>666</v>
      </c>
      <c r="D157" t="s">
        <v>273</v>
      </c>
      <c r="E157">
        <v>2</v>
      </c>
      <c r="G157" t="s">
        <v>154</v>
      </c>
      <c r="H157">
        <v>2</v>
      </c>
      <c r="J157" t="s">
        <v>1077</v>
      </c>
      <c r="K157">
        <v>1</v>
      </c>
    </row>
    <row r="158" spans="1:11" x14ac:dyDescent="0.25">
      <c r="D158" t="s">
        <v>317</v>
      </c>
      <c r="E158">
        <v>2</v>
      </c>
      <c r="G158" t="s">
        <v>224</v>
      </c>
      <c r="H158">
        <v>2</v>
      </c>
      <c r="J158" t="s">
        <v>874</v>
      </c>
      <c r="K158">
        <v>1</v>
      </c>
    </row>
    <row r="159" spans="1:11" x14ac:dyDescent="0.25">
      <c r="D159" t="s">
        <v>168</v>
      </c>
      <c r="E159">
        <v>2</v>
      </c>
      <c r="G159" t="s">
        <v>139</v>
      </c>
      <c r="H159">
        <v>2</v>
      </c>
      <c r="J159" t="s">
        <v>1081</v>
      </c>
      <c r="K159">
        <v>1</v>
      </c>
    </row>
    <row r="160" spans="1:11" x14ac:dyDescent="0.25">
      <c r="A160" s="12" t="s">
        <v>463</v>
      </c>
      <c r="B160" s="12" t="s">
        <v>1175</v>
      </c>
      <c r="D160" t="s">
        <v>282</v>
      </c>
      <c r="E160">
        <v>2</v>
      </c>
      <c r="G160" t="s">
        <v>125</v>
      </c>
      <c r="H160">
        <v>2</v>
      </c>
      <c r="J160" t="s">
        <v>875</v>
      </c>
      <c r="K160">
        <v>1</v>
      </c>
    </row>
    <row r="161" spans="1:11" x14ac:dyDescent="0.25">
      <c r="A161" t="s">
        <v>1152</v>
      </c>
      <c r="B161">
        <v>4</v>
      </c>
      <c r="D161" t="s">
        <v>358</v>
      </c>
      <c r="E161">
        <v>2</v>
      </c>
      <c r="G161" t="s">
        <v>341</v>
      </c>
      <c r="H161">
        <v>2</v>
      </c>
      <c r="J161" t="s">
        <v>1085</v>
      </c>
      <c r="K161">
        <v>1</v>
      </c>
    </row>
    <row r="162" spans="1:11" x14ac:dyDescent="0.25">
      <c r="A162" t="s">
        <v>1153</v>
      </c>
      <c r="B162">
        <v>1</v>
      </c>
      <c r="D162" t="s">
        <v>288</v>
      </c>
      <c r="E162">
        <v>2</v>
      </c>
      <c r="G162" t="s">
        <v>44</v>
      </c>
      <c r="H162">
        <v>2</v>
      </c>
      <c r="J162" t="s">
        <v>876</v>
      </c>
      <c r="K162">
        <v>1</v>
      </c>
    </row>
    <row r="163" spans="1:11" x14ac:dyDescent="0.25">
      <c r="A163" t="s">
        <v>1154</v>
      </c>
      <c r="B163">
        <v>3</v>
      </c>
      <c r="D163" t="s">
        <v>214</v>
      </c>
      <c r="E163">
        <v>2</v>
      </c>
      <c r="G163" t="s">
        <v>99</v>
      </c>
      <c r="H163">
        <v>2</v>
      </c>
      <c r="J163" t="s">
        <v>1089</v>
      </c>
      <c r="K163">
        <v>1</v>
      </c>
    </row>
    <row r="164" spans="1:11" x14ac:dyDescent="0.25">
      <c r="A164" t="s">
        <v>1155</v>
      </c>
      <c r="B164">
        <v>1</v>
      </c>
      <c r="D164" t="s">
        <v>174</v>
      </c>
      <c r="E164">
        <v>2</v>
      </c>
      <c r="G164" t="s">
        <v>329</v>
      </c>
      <c r="H164">
        <v>2</v>
      </c>
      <c r="J164" t="s">
        <v>877</v>
      </c>
      <c r="K164">
        <v>1</v>
      </c>
    </row>
    <row r="165" spans="1:11" x14ac:dyDescent="0.25">
      <c r="A165" t="s">
        <v>1156</v>
      </c>
      <c r="B165">
        <v>4</v>
      </c>
      <c r="D165" t="s">
        <v>196</v>
      </c>
      <c r="E165">
        <v>2</v>
      </c>
      <c r="G165" t="s">
        <v>248</v>
      </c>
      <c r="H165">
        <v>2</v>
      </c>
      <c r="J165" t="s">
        <v>1093</v>
      </c>
      <c r="K165">
        <v>1</v>
      </c>
    </row>
    <row r="166" spans="1:11" x14ac:dyDescent="0.25">
      <c r="A166" t="s">
        <v>1157</v>
      </c>
      <c r="B166">
        <v>15</v>
      </c>
      <c r="D166" t="s">
        <v>74</v>
      </c>
      <c r="E166">
        <v>2</v>
      </c>
      <c r="G166" t="s">
        <v>164</v>
      </c>
      <c r="H166">
        <v>2</v>
      </c>
      <c r="J166" t="s">
        <v>878</v>
      </c>
      <c r="K166">
        <v>1</v>
      </c>
    </row>
    <row r="167" spans="1:11" x14ac:dyDescent="0.25">
      <c r="A167" t="s">
        <v>1158</v>
      </c>
      <c r="B167">
        <v>38</v>
      </c>
      <c r="D167" t="s">
        <v>294</v>
      </c>
      <c r="E167">
        <v>2</v>
      </c>
      <c r="G167" t="s">
        <v>326</v>
      </c>
      <c r="H167">
        <v>2</v>
      </c>
      <c r="J167" t="s">
        <v>1097</v>
      </c>
      <c r="K167">
        <v>1</v>
      </c>
    </row>
    <row r="168" spans="1:11" x14ac:dyDescent="0.25">
      <c r="A168" t="s">
        <v>1159</v>
      </c>
      <c r="B168">
        <v>52</v>
      </c>
      <c r="D168" t="s">
        <v>221</v>
      </c>
      <c r="E168">
        <v>2</v>
      </c>
      <c r="G168" t="s">
        <v>406</v>
      </c>
      <c r="H168">
        <v>2</v>
      </c>
      <c r="J168" t="s">
        <v>879</v>
      </c>
      <c r="K168">
        <v>1</v>
      </c>
    </row>
    <row r="169" spans="1:11" x14ac:dyDescent="0.25">
      <c r="A169" t="s">
        <v>1160</v>
      </c>
      <c r="B169">
        <v>45</v>
      </c>
      <c r="D169" t="s">
        <v>244</v>
      </c>
      <c r="E169">
        <v>2</v>
      </c>
      <c r="G169" t="s">
        <v>425</v>
      </c>
      <c r="H169">
        <v>2</v>
      </c>
      <c r="J169" t="s">
        <v>1101</v>
      </c>
      <c r="K169">
        <v>1</v>
      </c>
    </row>
    <row r="170" spans="1:11" x14ac:dyDescent="0.25">
      <c r="A170" t="s">
        <v>1161</v>
      </c>
      <c r="B170">
        <v>22</v>
      </c>
      <c r="D170" t="s">
        <v>199</v>
      </c>
      <c r="E170">
        <v>2</v>
      </c>
      <c r="G170" t="s">
        <v>149</v>
      </c>
      <c r="H170">
        <v>2</v>
      </c>
      <c r="J170" t="s">
        <v>880</v>
      </c>
      <c r="K170">
        <v>1</v>
      </c>
    </row>
    <row r="171" spans="1:11" x14ac:dyDescent="0.25">
      <c r="A171" t="s">
        <v>1162</v>
      </c>
      <c r="B171">
        <v>36</v>
      </c>
      <c r="D171" t="s">
        <v>315</v>
      </c>
      <c r="E171">
        <v>2</v>
      </c>
      <c r="G171" t="s">
        <v>113</v>
      </c>
      <c r="H171">
        <v>2</v>
      </c>
      <c r="J171" t="s">
        <v>1105</v>
      </c>
      <c r="K171">
        <v>1</v>
      </c>
    </row>
    <row r="172" spans="1:11" x14ac:dyDescent="0.25">
      <c r="A172" t="s">
        <v>1163</v>
      </c>
      <c r="B172">
        <v>37</v>
      </c>
      <c r="D172" t="s">
        <v>306</v>
      </c>
      <c r="E172">
        <v>2</v>
      </c>
      <c r="G172" t="s">
        <v>145</v>
      </c>
      <c r="H172">
        <v>2</v>
      </c>
      <c r="J172" t="s">
        <v>881</v>
      </c>
      <c r="K172">
        <v>1</v>
      </c>
    </row>
    <row r="173" spans="1:11" x14ac:dyDescent="0.25">
      <c r="A173" t="s">
        <v>1164</v>
      </c>
      <c r="B173">
        <v>38</v>
      </c>
      <c r="D173" t="s">
        <v>18</v>
      </c>
      <c r="E173">
        <v>2</v>
      </c>
      <c r="G173" t="s">
        <v>65</v>
      </c>
      <c r="H173">
        <v>2</v>
      </c>
      <c r="J173" t="s">
        <v>1109</v>
      </c>
      <c r="K173">
        <v>1</v>
      </c>
    </row>
    <row r="174" spans="1:11" x14ac:dyDescent="0.25">
      <c r="A174" t="s">
        <v>1165</v>
      </c>
      <c r="B174">
        <v>28</v>
      </c>
      <c r="D174" t="s">
        <v>228</v>
      </c>
      <c r="E174">
        <v>2</v>
      </c>
      <c r="G174" t="s">
        <v>112</v>
      </c>
      <c r="H174">
        <v>2</v>
      </c>
      <c r="J174" t="s">
        <v>882</v>
      </c>
      <c r="K174">
        <v>1</v>
      </c>
    </row>
    <row r="175" spans="1:11" x14ac:dyDescent="0.25">
      <c r="A175" t="s">
        <v>1166</v>
      </c>
      <c r="B175">
        <v>44</v>
      </c>
      <c r="D175" t="s">
        <v>135</v>
      </c>
      <c r="E175">
        <v>2</v>
      </c>
      <c r="G175" t="s">
        <v>436</v>
      </c>
      <c r="H175">
        <v>1</v>
      </c>
      <c r="J175" t="s">
        <v>1113</v>
      </c>
      <c r="K175">
        <v>1</v>
      </c>
    </row>
    <row r="176" spans="1:11" x14ac:dyDescent="0.25">
      <c r="A176" t="s">
        <v>1167</v>
      </c>
      <c r="B176">
        <v>58</v>
      </c>
      <c r="D176" t="s">
        <v>343</v>
      </c>
      <c r="E176">
        <v>2</v>
      </c>
      <c r="G176" t="s">
        <v>160</v>
      </c>
      <c r="H176">
        <v>1</v>
      </c>
      <c r="J176" t="s">
        <v>883</v>
      </c>
      <c r="K176">
        <v>1</v>
      </c>
    </row>
    <row r="177" spans="1:11" x14ac:dyDescent="0.25">
      <c r="A177" t="s">
        <v>1168</v>
      </c>
      <c r="B177">
        <v>63</v>
      </c>
      <c r="D177" t="s">
        <v>239</v>
      </c>
      <c r="E177">
        <v>1</v>
      </c>
      <c r="G177" t="s">
        <v>249</v>
      </c>
      <c r="H177">
        <v>1</v>
      </c>
      <c r="J177" t="s">
        <v>1117</v>
      </c>
      <c r="K177">
        <v>1</v>
      </c>
    </row>
    <row r="178" spans="1:11" x14ac:dyDescent="0.25">
      <c r="A178" t="s">
        <v>1169</v>
      </c>
      <c r="B178">
        <v>62</v>
      </c>
      <c r="D178" t="s">
        <v>320</v>
      </c>
      <c r="E178">
        <v>1</v>
      </c>
      <c r="G178" t="s">
        <v>390</v>
      </c>
      <c r="H178">
        <v>1</v>
      </c>
      <c r="J178" t="s">
        <v>884</v>
      </c>
      <c r="K178">
        <v>1</v>
      </c>
    </row>
    <row r="179" spans="1:11" x14ac:dyDescent="0.25">
      <c r="A179" t="s">
        <v>1170</v>
      </c>
      <c r="B179">
        <v>35</v>
      </c>
      <c r="D179" t="s">
        <v>396</v>
      </c>
      <c r="E179">
        <v>1</v>
      </c>
      <c r="G179" t="s">
        <v>409</v>
      </c>
      <c r="H179">
        <v>1</v>
      </c>
      <c r="J179" t="s">
        <v>1121</v>
      </c>
      <c r="K179">
        <v>1</v>
      </c>
    </row>
    <row r="180" spans="1:11" x14ac:dyDescent="0.25">
      <c r="A180" t="s">
        <v>1171</v>
      </c>
      <c r="B180">
        <v>33</v>
      </c>
      <c r="D180" t="s">
        <v>213</v>
      </c>
      <c r="E180">
        <v>1</v>
      </c>
      <c r="G180" t="s">
        <v>340</v>
      </c>
      <c r="H180">
        <v>1</v>
      </c>
      <c r="J180" t="s">
        <v>885</v>
      </c>
      <c r="K180">
        <v>1</v>
      </c>
    </row>
    <row r="181" spans="1:11" x14ac:dyDescent="0.25">
      <c r="A181" t="s">
        <v>1172</v>
      </c>
      <c r="B181">
        <v>18</v>
      </c>
      <c r="D181" t="s">
        <v>254</v>
      </c>
      <c r="E181">
        <v>1</v>
      </c>
      <c r="G181" t="s">
        <v>110</v>
      </c>
      <c r="H181">
        <v>1</v>
      </c>
      <c r="J181" t="s">
        <v>1125</v>
      </c>
      <c r="K181">
        <v>1</v>
      </c>
    </row>
    <row r="182" spans="1:11" x14ac:dyDescent="0.25">
      <c r="A182" t="s">
        <v>1173</v>
      </c>
      <c r="B182">
        <v>14</v>
      </c>
      <c r="D182" t="s">
        <v>85</v>
      </c>
      <c r="E182">
        <v>1</v>
      </c>
      <c r="G182" t="s">
        <v>68</v>
      </c>
      <c r="H182">
        <v>1</v>
      </c>
      <c r="J182" t="s">
        <v>886</v>
      </c>
      <c r="K182">
        <v>1</v>
      </c>
    </row>
    <row r="183" spans="1:11" x14ac:dyDescent="0.25">
      <c r="A183" t="s">
        <v>1174</v>
      </c>
      <c r="B183">
        <v>15</v>
      </c>
      <c r="D183" t="s">
        <v>408</v>
      </c>
      <c r="E183">
        <v>1</v>
      </c>
      <c r="G183" t="s">
        <v>387</v>
      </c>
      <c r="H183">
        <v>1</v>
      </c>
      <c r="J183" t="s">
        <v>808</v>
      </c>
      <c r="K183">
        <v>1</v>
      </c>
    </row>
    <row r="184" spans="1:11" x14ac:dyDescent="0.25">
      <c r="A184" t="s">
        <v>471</v>
      </c>
      <c r="B184">
        <v>666</v>
      </c>
      <c r="D184" t="s">
        <v>337</v>
      </c>
      <c r="E184">
        <v>1</v>
      </c>
      <c r="G184" t="s">
        <v>428</v>
      </c>
      <c r="H184">
        <v>1</v>
      </c>
      <c r="J184" t="s">
        <v>887</v>
      </c>
      <c r="K184">
        <v>1</v>
      </c>
    </row>
    <row r="185" spans="1:11" x14ac:dyDescent="0.25">
      <c r="D185" t="s">
        <v>353</v>
      </c>
      <c r="E185">
        <v>1</v>
      </c>
      <c r="G185" t="s">
        <v>296</v>
      </c>
      <c r="H185">
        <v>1</v>
      </c>
      <c r="J185" t="s">
        <v>970</v>
      </c>
      <c r="K185">
        <v>1</v>
      </c>
    </row>
    <row r="186" spans="1:11" x14ac:dyDescent="0.25">
      <c r="D186" t="s">
        <v>422</v>
      </c>
      <c r="E186">
        <v>1</v>
      </c>
      <c r="G186" t="s">
        <v>62</v>
      </c>
      <c r="H186">
        <v>1</v>
      </c>
      <c r="J186" t="s">
        <v>888</v>
      </c>
      <c r="K186">
        <v>1</v>
      </c>
    </row>
    <row r="187" spans="1:11" x14ac:dyDescent="0.25">
      <c r="A187" s="12" t="s">
        <v>463</v>
      </c>
      <c r="B187" s="12" t="s">
        <v>1176</v>
      </c>
      <c r="D187" t="s">
        <v>242</v>
      </c>
      <c r="E187">
        <v>1</v>
      </c>
      <c r="G187" t="s">
        <v>159</v>
      </c>
      <c r="H187">
        <v>1</v>
      </c>
      <c r="J187" t="s">
        <v>972</v>
      </c>
      <c r="K187">
        <v>1</v>
      </c>
    </row>
    <row r="188" spans="1:11" x14ac:dyDescent="0.25">
      <c r="A188" t="s">
        <v>1141</v>
      </c>
      <c r="B188">
        <v>84</v>
      </c>
      <c r="D188" t="s">
        <v>340</v>
      </c>
      <c r="E188">
        <v>1</v>
      </c>
      <c r="G188" t="s">
        <v>63</v>
      </c>
      <c r="H188">
        <v>1</v>
      </c>
      <c r="J188" t="s">
        <v>889</v>
      </c>
      <c r="K188">
        <v>1</v>
      </c>
    </row>
    <row r="189" spans="1:11" x14ac:dyDescent="0.25">
      <c r="A189" t="s">
        <v>1142</v>
      </c>
      <c r="B189">
        <v>89</v>
      </c>
      <c r="D189" t="s">
        <v>128</v>
      </c>
      <c r="E189">
        <v>1</v>
      </c>
      <c r="G189" t="s">
        <v>431</v>
      </c>
      <c r="H189">
        <v>1</v>
      </c>
      <c r="J189" t="s">
        <v>974</v>
      </c>
      <c r="K189">
        <v>1</v>
      </c>
    </row>
    <row r="190" spans="1:11" x14ac:dyDescent="0.25">
      <c r="A190" t="s">
        <v>1138</v>
      </c>
      <c r="B190">
        <v>121</v>
      </c>
      <c r="D190" t="s">
        <v>404</v>
      </c>
      <c r="E190">
        <v>1</v>
      </c>
      <c r="G190" t="s">
        <v>435</v>
      </c>
      <c r="H190">
        <v>1</v>
      </c>
      <c r="J190" t="s">
        <v>890</v>
      </c>
      <c r="K190">
        <v>1</v>
      </c>
    </row>
    <row r="191" spans="1:11" x14ac:dyDescent="0.25">
      <c r="A191" t="s">
        <v>1143</v>
      </c>
      <c r="B191">
        <v>118</v>
      </c>
      <c r="D191" t="s">
        <v>270</v>
      </c>
      <c r="E191">
        <v>1</v>
      </c>
      <c r="G191" t="s">
        <v>350</v>
      </c>
      <c r="H191">
        <v>1</v>
      </c>
      <c r="J191" t="s">
        <v>976</v>
      </c>
      <c r="K191">
        <v>1</v>
      </c>
    </row>
    <row r="192" spans="1:11" x14ac:dyDescent="0.25">
      <c r="A192" t="s">
        <v>1139</v>
      </c>
      <c r="B192">
        <v>96</v>
      </c>
      <c r="D192" t="s">
        <v>410</v>
      </c>
      <c r="E192">
        <v>1</v>
      </c>
      <c r="G192" t="s">
        <v>284</v>
      </c>
      <c r="H192">
        <v>1</v>
      </c>
      <c r="J192" t="s">
        <v>891</v>
      </c>
      <c r="K192">
        <v>1</v>
      </c>
    </row>
    <row r="193" spans="1:11" x14ac:dyDescent="0.25">
      <c r="A193" t="s">
        <v>1140</v>
      </c>
      <c r="B193">
        <v>83</v>
      </c>
      <c r="D193" t="s">
        <v>326</v>
      </c>
      <c r="E193">
        <v>1</v>
      </c>
      <c r="G193" t="s">
        <v>353</v>
      </c>
      <c r="H193">
        <v>1</v>
      </c>
      <c r="J193" t="s">
        <v>978</v>
      </c>
      <c r="K193">
        <v>1</v>
      </c>
    </row>
    <row r="194" spans="1:11" x14ac:dyDescent="0.25">
      <c r="A194" t="s">
        <v>1144</v>
      </c>
      <c r="B194">
        <v>75</v>
      </c>
      <c r="D194" t="s">
        <v>354</v>
      </c>
      <c r="E194">
        <v>1</v>
      </c>
      <c r="G194" t="s">
        <v>282</v>
      </c>
      <c r="H194">
        <v>1</v>
      </c>
      <c r="J194" t="s">
        <v>892</v>
      </c>
      <c r="K194">
        <v>1</v>
      </c>
    </row>
    <row r="195" spans="1:11" x14ac:dyDescent="0.25">
      <c r="A195" t="s">
        <v>471</v>
      </c>
      <c r="B195">
        <v>666</v>
      </c>
      <c r="D195" t="s">
        <v>290</v>
      </c>
      <c r="E195">
        <v>1</v>
      </c>
      <c r="G195" t="s">
        <v>162</v>
      </c>
      <c r="H195">
        <v>1</v>
      </c>
      <c r="J195" t="s">
        <v>980</v>
      </c>
      <c r="K195">
        <v>1</v>
      </c>
    </row>
    <row r="196" spans="1:11" x14ac:dyDescent="0.25">
      <c r="D196" t="s">
        <v>160</v>
      </c>
      <c r="E196">
        <v>1</v>
      </c>
      <c r="G196" t="s">
        <v>318</v>
      </c>
      <c r="H196">
        <v>1</v>
      </c>
      <c r="J196" t="s">
        <v>893</v>
      </c>
      <c r="K196">
        <v>1</v>
      </c>
    </row>
    <row r="197" spans="1:11" x14ac:dyDescent="0.25">
      <c r="D197" t="s">
        <v>266</v>
      </c>
      <c r="E197">
        <v>1</v>
      </c>
      <c r="G197" t="s">
        <v>16</v>
      </c>
      <c r="H197">
        <v>1</v>
      </c>
      <c r="J197" t="s">
        <v>982</v>
      </c>
      <c r="K197">
        <v>1</v>
      </c>
    </row>
    <row r="198" spans="1:11" x14ac:dyDescent="0.25">
      <c r="D198" t="s">
        <v>428</v>
      </c>
      <c r="E198">
        <v>1</v>
      </c>
      <c r="G198" t="s">
        <v>77</v>
      </c>
      <c r="H198">
        <v>1</v>
      </c>
      <c r="J198" t="s">
        <v>894</v>
      </c>
      <c r="K198">
        <v>1</v>
      </c>
    </row>
    <row r="199" spans="1:11" x14ac:dyDescent="0.25">
      <c r="D199" t="s">
        <v>33</v>
      </c>
      <c r="E199">
        <v>1</v>
      </c>
      <c r="G199" t="s">
        <v>432</v>
      </c>
      <c r="H199">
        <v>1</v>
      </c>
      <c r="J199" t="s">
        <v>984</v>
      </c>
      <c r="K199">
        <v>1</v>
      </c>
    </row>
    <row r="200" spans="1:11" x14ac:dyDescent="0.25">
      <c r="D200" t="s">
        <v>203</v>
      </c>
      <c r="E200">
        <v>1</v>
      </c>
      <c r="G200" t="s">
        <v>132</v>
      </c>
      <c r="H200">
        <v>1</v>
      </c>
      <c r="J200" t="s">
        <v>895</v>
      </c>
      <c r="K200">
        <v>1</v>
      </c>
    </row>
    <row r="201" spans="1:11" x14ac:dyDescent="0.25">
      <c r="D201" t="s">
        <v>372</v>
      </c>
      <c r="E201">
        <v>1</v>
      </c>
      <c r="G201" t="s">
        <v>413</v>
      </c>
      <c r="H201">
        <v>1</v>
      </c>
      <c r="J201" t="s">
        <v>986</v>
      </c>
      <c r="K201">
        <v>1</v>
      </c>
    </row>
    <row r="202" spans="1:11" x14ac:dyDescent="0.25">
      <c r="D202" t="s">
        <v>302</v>
      </c>
      <c r="E202">
        <v>1</v>
      </c>
      <c r="G202" t="s">
        <v>179</v>
      </c>
      <c r="H202">
        <v>1</v>
      </c>
      <c r="J202" t="s">
        <v>896</v>
      </c>
      <c r="K202">
        <v>1</v>
      </c>
    </row>
    <row r="203" spans="1:11" x14ac:dyDescent="0.25">
      <c r="D203" t="s">
        <v>48</v>
      </c>
      <c r="E203">
        <v>1</v>
      </c>
      <c r="G203" t="s">
        <v>313</v>
      </c>
      <c r="H203">
        <v>1</v>
      </c>
      <c r="J203" t="s">
        <v>988</v>
      </c>
      <c r="K203">
        <v>1</v>
      </c>
    </row>
    <row r="204" spans="1:11" x14ac:dyDescent="0.25">
      <c r="D204" t="s">
        <v>367</v>
      </c>
      <c r="E204">
        <v>1</v>
      </c>
      <c r="G204" t="s">
        <v>236</v>
      </c>
      <c r="H204">
        <v>1</v>
      </c>
      <c r="J204" t="s">
        <v>897</v>
      </c>
      <c r="K204">
        <v>1</v>
      </c>
    </row>
    <row r="205" spans="1:11" x14ac:dyDescent="0.25">
      <c r="D205" t="s">
        <v>44</v>
      </c>
      <c r="E205">
        <v>1</v>
      </c>
      <c r="G205" t="s">
        <v>322</v>
      </c>
      <c r="H205">
        <v>1</v>
      </c>
      <c r="J205" t="s">
        <v>990</v>
      </c>
      <c r="K205">
        <v>1</v>
      </c>
    </row>
    <row r="206" spans="1:11" x14ac:dyDescent="0.25">
      <c r="D206" t="s">
        <v>382</v>
      </c>
      <c r="E206">
        <v>1</v>
      </c>
      <c r="G206" t="s">
        <v>380</v>
      </c>
      <c r="H206">
        <v>1</v>
      </c>
      <c r="J206" t="s">
        <v>898</v>
      </c>
      <c r="K206">
        <v>1</v>
      </c>
    </row>
    <row r="207" spans="1:11" x14ac:dyDescent="0.25">
      <c r="D207" t="s">
        <v>102</v>
      </c>
      <c r="E207">
        <v>1</v>
      </c>
      <c r="G207" t="s">
        <v>362</v>
      </c>
      <c r="H207">
        <v>1</v>
      </c>
      <c r="J207" t="s">
        <v>992</v>
      </c>
      <c r="K207">
        <v>1</v>
      </c>
    </row>
    <row r="208" spans="1:11" x14ac:dyDescent="0.25">
      <c r="D208" t="s">
        <v>378</v>
      </c>
      <c r="E208">
        <v>1</v>
      </c>
      <c r="G208" t="s">
        <v>226</v>
      </c>
      <c r="H208">
        <v>1</v>
      </c>
      <c r="J208" t="s">
        <v>899</v>
      </c>
      <c r="K208">
        <v>1</v>
      </c>
    </row>
    <row r="209" spans="4:11" x14ac:dyDescent="0.25">
      <c r="D209" t="s">
        <v>50</v>
      </c>
      <c r="E209">
        <v>1</v>
      </c>
      <c r="G209" t="s">
        <v>349</v>
      </c>
      <c r="H209">
        <v>1</v>
      </c>
      <c r="J209" t="s">
        <v>994</v>
      </c>
      <c r="K209">
        <v>1</v>
      </c>
    </row>
    <row r="210" spans="4:11" x14ac:dyDescent="0.25">
      <c r="D210" t="s">
        <v>67</v>
      </c>
      <c r="E210">
        <v>1</v>
      </c>
      <c r="G210" t="s">
        <v>288</v>
      </c>
      <c r="H210">
        <v>1</v>
      </c>
      <c r="J210" t="s">
        <v>900</v>
      </c>
      <c r="K210">
        <v>1</v>
      </c>
    </row>
    <row r="211" spans="4:11" x14ac:dyDescent="0.25">
      <c r="D211" t="s">
        <v>379</v>
      </c>
      <c r="E211">
        <v>1</v>
      </c>
      <c r="G211" t="s">
        <v>97</v>
      </c>
      <c r="H211">
        <v>1</v>
      </c>
      <c r="J211" t="s">
        <v>996</v>
      </c>
      <c r="K211">
        <v>1</v>
      </c>
    </row>
    <row r="212" spans="4:11" x14ac:dyDescent="0.25">
      <c r="D212" t="s">
        <v>430</v>
      </c>
      <c r="E212">
        <v>1</v>
      </c>
      <c r="G212" t="s">
        <v>41</v>
      </c>
      <c r="H212">
        <v>1</v>
      </c>
      <c r="J212" t="s">
        <v>901</v>
      </c>
      <c r="K212">
        <v>1</v>
      </c>
    </row>
    <row r="213" spans="4:11" x14ac:dyDescent="0.25">
      <c r="D213" t="s">
        <v>289</v>
      </c>
      <c r="E213">
        <v>1</v>
      </c>
      <c r="G213" t="s">
        <v>446</v>
      </c>
      <c r="H213">
        <v>1</v>
      </c>
      <c r="J213" t="s">
        <v>998</v>
      </c>
      <c r="K213">
        <v>1</v>
      </c>
    </row>
    <row r="214" spans="4:11" x14ac:dyDescent="0.25">
      <c r="D214" t="s">
        <v>86</v>
      </c>
      <c r="E214">
        <v>1</v>
      </c>
      <c r="G214" t="s">
        <v>274</v>
      </c>
      <c r="H214">
        <v>1</v>
      </c>
      <c r="J214" t="s">
        <v>902</v>
      </c>
      <c r="K214">
        <v>1</v>
      </c>
    </row>
    <row r="215" spans="4:11" x14ac:dyDescent="0.25">
      <c r="D215" t="s">
        <v>411</v>
      </c>
      <c r="E215">
        <v>1</v>
      </c>
      <c r="G215" t="s">
        <v>293</v>
      </c>
      <c r="H215">
        <v>1</v>
      </c>
      <c r="J215" t="s">
        <v>1000</v>
      </c>
      <c r="K215">
        <v>1</v>
      </c>
    </row>
    <row r="216" spans="4:11" x14ac:dyDescent="0.25">
      <c r="D216" t="s">
        <v>416</v>
      </c>
      <c r="E216">
        <v>1</v>
      </c>
      <c r="G216" t="s">
        <v>407</v>
      </c>
      <c r="H216">
        <v>1</v>
      </c>
      <c r="J216" t="s">
        <v>903</v>
      </c>
      <c r="K216">
        <v>1</v>
      </c>
    </row>
    <row r="217" spans="4:11" x14ac:dyDescent="0.25">
      <c r="D217" t="s">
        <v>169</v>
      </c>
      <c r="E217">
        <v>1</v>
      </c>
      <c r="G217" t="s">
        <v>206</v>
      </c>
      <c r="H217">
        <v>1</v>
      </c>
      <c r="J217" t="s">
        <v>1002</v>
      </c>
      <c r="K217">
        <v>1</v>
      </c>
    </row>
    <row r="218" spans="4:11" x14ac:dyDescent="0.25">
      <c r="D218" t="s">
        <v>81</v>
      </c>
      <c r="E218">
        <v>1</v>
      </c>
      <c r="G218" t="s">
        <v>369</v>
      </c>
      <c r="H218">
        <v>1</v>
      </c>
      <c r="J218" t="s">
        <v>904</v>
      </c>
      <c r="K218">
        <v>1</v>
      </c>
    </row>
    <row r="219" spans="4:11" x14ac:dyDescent="0.25">
      <c r="D219" t="s">
        <v>293</v>
      </c>
      <c r="E219">
        <v>1</v>
      </c>
      <c r="G219" t="s">
        <v>275</v>
      </c>
      <c r="H219">
        <v>1</v>
      </c>
      <c r="J219" t="s">
        <v>1004</v>
      </c>
      <c r="K219">
        <v>1</v>
      </c>
    </row>
    <row r="220" spans="4:11" x14ac:dyDescent="0.25">
      <c r="D220" t="s">
        <v>333</v>
      </c>
      <c r="E220">
        <v>1</v>
      </c>
      <c r="G220" t="s">
        <v>355</v>
      </c>
      <c r="H220">
        <v>1</v>
      </c>
      <c r="J220" t="s">
        <v>905</v>
      </c>
      <c r="K220">
        <v>1</v>
      </c>
    </row>
    <row r="221" spans="4:11" x14ac:dyDescent="0.25">
      <c r="D221" t="s">
        <v>301</v>
      </c>
      <c r="E221">
        <v>1</v>
      </c>
      <c r="G221" t="s">
        <v>21</v>
      </c>
      <c r="H221">
        <v>1</v>
      </c>
      <c r="J221" t="s">
        <v>1006</v>
      </c>
      <c r="K221">
        <v>1</v>
      </c>
    </row>
    <row r="222" spans="4:11" x14ac:dyDescent="0.25">
      <c r="D222" t="s">
        <v>341</v>
      </c>
      <c r="E222">
        <v>1</v>
      </c>
      <c r="G222" t="s">
        <v>347</v>
      </c>
      <c r="H222">
        <v>1</v>
      </c>
      <c r="J222" t="s">
        <v>906</v>
      </c>
      <c r="K222">
        <v>1</v>
      </c>
    </row>
    <row r="223" spans="4:11" x14ac:dyDescent="0.25">
      <c r="D223" t="s">
        <v>268</v>
      </c>
      <c r="E223">
        <v>1</v>
      </c>
      <c r="G223" t="s">
        <v>94</v>
      </c>
      <c r="H223">
        <v>1</v>
      </c>
      <c r="J223" t="s">
        <v>1008</v>
      </c>
      <c r="K223">
        <v>1</v>
      </c>
    </row>
    <row r="224" spans="4:11" x14ac:dyDescent="0.25">
      <c r="D224" t="s">
        <v>304</v>
      </c>
      <c r="E224">
        <v>1</v>
      </c>
      <c r="G224" t="s">
        <v>373</v>
      </c>
      <c r="H224">
        <v>1</v>
      </c>
      <c r="J224" t="s">
        <v>907</v>
      </c>
      <c r="K224">
        <v>1</v>
      </c>
    </row>
    <row r="225" spans="4:11" x14ac:dyDescent="0.25">
      <c r="D225" t="s">
        <v>182</v>
      </c>
      <c r="E225">
        <v>1</v>
      </c>
      <c r="G225" t="s">
        <v>181</v>
      </c>
      <c r="H225">
        <v>1</v>
      </c>
      <c r="J225" t="s">
        <v>1010</v>
      </c>
      <c r="K225">
        <v>1</v>
      </c>
    </row>
    <row r="226" spans="4:11" x14ac:dyDescent="0.25">
      <c r="D226" t="s">
        <v>385</v>
      </c>
      <c r="E226">
        <v>1</v>
      </c>
      <c r="G226" t="s">
        <v>203</v>
      </c>
      <c r="H226">
        <v>1</v>
      </c>
      <c r="J226" t="s">
        <v>908</v>
      </c>
      <c r="K226">
        <v>1</v>
      </c>
    </row>
    <row r="227" spans="4:11" x14ac:dyDescent="0.25">
      <c r="D227" t="s">
        <v>345</v>
      </c>
      <c r="E227">
        <v>1</v>
      </c>
      <c r="G227" t="s">
        <v>277</v>
      </c>
      <c r="H227">
        <v>1</v>
      </c>
      <c r="J227" t="s">
        <v>1012</v>
      </c>
      <c r="K227">
        <v>1</v>
      </c>
    </row>
    <row r="228" spans="4:11" x14ac:dyDescent="0.25">
      <c r="D228" t="s">
        <v>311</v>
      </c>
      <c r="E228">
        <v>1</v>
      </c>
      <c r="G228" t="s">
        <v>429</v>
      </c>
      <c r="H228">
        <v>1</v>
      </c>
      <c r="J228" t="s">
        <v>909</v>
      </c>
      <c r="K228">
        <v>1</v>
      </c>
    </row>
    <row r="229" spans="4:11" x14ac:dyDescent="0.25">
      <c r="D229" t="s">
        <v>364</v>
      </c>
      <c r="E229">
        <v>1</v>
      </c>
      <c r="G229" t="s">
        <v>291</v>
      </c>
      <c r="H229">
        <v>1</v>
      </c>
      <c r="J229" t="s">
        <v>1014</v>
      </c>
      <c r="K229">
        <v>1</v>
      </c>
    </row>
    <row r="230" spans="4:11" x14ac:dyDescent="0.25">
      <c r="D230" t="s">
        <v>223</v>
      </c>
      <c r="E230">
        <v>1</v>
      </c>
      <c r="G230" t="s">
        <v>223</v>
      </c>
      <c r="H230">
        <v>1</v>
      </c>
      <c r="J230" t="s">
        <v>910</v>
      </c>
      <c r="K230">
        <v>1</v>
      </c>
    </row>
    <row r="231" spans="4:11" x14ac:dyDescent="0.25">
      <c r="D231" t="s">
        <v>255</v>
      </c>
      <c r="E231">
        <v>1</v>
      </c>
      <c r="G231" t="s">
        <v>25</v>
      </c>
      <c r="H231">
        <v>1</v>
      </c>
      <c r="J231" t="s">
        <v>1016</v>
      </c>
      <c r="K231">
        <v>1</v>
      </c>
    </row>
    <row r="232" spans="4:11" x14ac:dyDescent="0.25">
      <c r="D232" t="s">
        <v>166</v>
      </c>
      <c r="E232">
        <v>1</v>
      </c>
      <c r="G232" t="s">
        <v>285</v>
      </c>
      <c r="H232">
        <v>1</v>
      </c>
      <c r="J232" t="s">
        <v>911</v>
      </c>
      <c r="K232">
        <v>1</v>
      </c>
    </row>
    <row r="233" spans="4:11" x14ac:dyDescent="0.25">
      <c r="D233" t="s">
        <v>291</v>
      </c>
      <c r="E233">
        <v>1</v>
      </c>
      <c r="G233" t="s">
        <v>158</v>
      </c>
      <c r="H233">
        <v>1</v>
      </c>
      <c r="J233" t="s">
        <v>1018</v>
      </c>
      <c r="K233">
        <v>1</v>
      </c>
    </row>
    <row r="234" spans="4:11" x14ac:dyDescent="0.25">
      <c r="D234" t="s">
        <v>369</v>
      </c>
      <c r="E234">
        <v>1</v>
      </c>
      <c r="G234" t="s">
        <v>121</v>
      </c>
      <c r="H234">
        <v>1</v>
      </c>
      <c r="J234" t="s">
        <v>912</v>
      </c>
      <c r="K234">
        <v>1</v>
      </c>
    </row>
    <row r="235" spans="4:11" x14ac:dyDescent="0.25">
      <c r="D235" t="s">
        <v>149</v>
      </c>
      <c r="E235">
        <v>1</v>
      </c>
      <c r="G235" t="s">
        <v>319</v>
      </c>
      <c r="H235">
        <v>1</v>
      </c>
      <c r="J235" t="s">
        <v>1020</v>
      </c>
      <c r="K235">
        <v>1</v>
      </c>
    </row>
    <row r="236" spans="4:11" x14ac:dyDescent="0.25">
      <c r="D236" t="s">
        <v>347</v>
      </c>
      <c r="E236">
        <v>1</v>
      </c>
      <c r="G236" t="s">
        <v>38</v>
      </c>
      <c r="H236">
        <v>1</v>
      </c>
      <c r="J236" t="s">
        <v>913</v>
      </c>
      <c r="K236">
        <v>1</v>
      </c>
    </row>
    <row r="237" spans="4:11" x14ac:dyDescent="0.25">
      <c r="D237" t="s">
        <v>262</v>
      </c>
      <c r="E237">
        <v>1</v>
      </c>
      <c r="G237" t="s">
        <v>437</v>
      </c>
      <c r="H237">
        <v>1</v>
      </c>
      <c r="J237" t="s">
        <v>1022</v>
      </c>
      <c r="K237">
        <v>1</v>
      </c>
    </row>
    <row r="238" spans="4:11" x14ac:dyDescent="0.25">
      <c r="D238" t="s">
        <v>134</v>
      </c>
      <c r="E238">
        <v>1</v>
      </c>
      <c r="G238" t="s">
        <v>433</v>
      </c>
      <c r="H238">
        <v>1</v>
      </c>
      <c r="J238" t="s">
        <v>914</v>
      </c>
      <c r="K238">
        <v>1</v>
      </c>
    </row>
    <row r="239" spans="4:11" x14ac:dyDescent="0.25">
      <c r="D239" t="s">
        <v>280</v>
      </c>
      <c r="E239">
        <v>1</v>
      </c>
      <c r="G239" t="s">
        <v>336</v>
      </c>
      <c r="H239">
        <v>1</v>
      </c>
      <c r="J239" t="s">
        <v>1024</v>
      </c>
      <c r="K239">
        <v>1</v>
      </c>
    </row>
    <row r="240" spans="4:11" x14ac:dyDescent="0.25">
      <c r="D240" t="s">
        <v>424</v>
      </c>
      <c r="E240">
        <v>1</v>
      </c>
      <c r="G240" t="s">
        <v>439</v>
      </c>
      <c r="H240">
        <v>1</v>
      </c>
      <c r="J240" t="s">
        <v>915</v>
      </c>
      <c r="K240">
        <v>1</v>
      </c>
    </row>
    <row r="241" spans="4:11" x14ac:dyDescent="0.25">
      <c r="D241" t="s">
        <v>120</v>
      </c>
      <c r="E241">
        <v>1</v>
      </c>
      <c r="G241" t="s">
        <v>56</v>
      </c>
      <c r="H241">
        <v>1</v>
      </c>
      <c r="J241" t="s">
        <v>1026</v>
      </c>
      <c r="K241">
        <v>1</v>
      </c>
    </row>
    <row r="242" spans="4:11" x14ac:dyDescent="0.25">
      <c r="D242" t="s">
        <v>277</v>
      </c>
      <c r="E242">
        <v>1</v>
      </c>
      <c r="G242" t="s">
        <v>199</v>
      </c>
      <c r="H242">
        <v>1</v>
      </c>
      <c r="J242" t="s">
        <v>916</v>
      </c>
      <c r="K242">
        <v>1</v>
      </c>
    </row>
    <row r="243" spans="4:11" x14ac:dyDescent="0.25">
      <c r="D243" t="s">
        <v>13</v>
      </c>
      <c r="E243">
        <v>1</v>
      </c>
      <c r="G243" t="s">
        <v>309</v>
      </c>
      <c r="H243">
        <v>1</v>
      </c>
      <c r="J243" t="s">
        <v>1028</v>
      </c>
      <c r="K243">
        <v>1</v>
      </c>
    </row>
    <row r="244" spans="4:11" x14ac:dyDescent="0.25">
      <c r="D244" t="s">
        <v>177</v>
      </c>
      <c r="E244">
        <v>1</v>
      </c>
      <c r="G244" t="s">
        <v>444</v>
      </c>
      <c r="H244">
        <v>1</v>
      </c>
      <c r="J244" t="s">
        <v>917</v>
      </c>
      <c r="K244">
        <v>1</v>
      </c>
    </row>
    <row r="245" spans="4:11" x14ac:dyDescent="0.25">
      <c r="D245" t="s">
        <v>395</v>
      </c>
      <c r="E245">
        <v>1</v>
      </c>
      <c r="G245" t="s">
        <v>315</v>
      </c>
      <c r="H245">
        <v>1</v>
      </c>
      <c r="J245" t="s">
        <v>1030</v>
      </c>
      <c r="K245">
        <v>1</v>
      </c>
    </row>
    <row r="246" spans="4:11" x14ac:dyDescent="0.25">
      <c r="D246" t="s">
        <v>32</v>
      </c>
      <c r="E246">
        <v>1</v>
      </c>
      <c r="G246" t="s">
        <v>306</v>
      </c>
      <c r="H246">
        <v>1</v>
      </c>
      <c r="J246" t="s">
        <v>918</v>
      </c>
      <c r="K246">
        <v>1</v>
      </c>
    </row>
    <row r="247" spans="4:11" x14ac:dyDescent="0.25">
      <c r="D247" t="s">
        <v>271</v>
      </c>
      <c r="E247">
        <v>1</v>
      </c>
      <c r="G247" t="s">
        <v>400</v>
      </c>
      <c r="H247">
        <v>1</v>
      </c>
      <c r="J247" t="s">
        <v>1032</v>
      </c>
      <c r="K247">
        <v>1</v>
      </c>
    </row>
    <row r="248" spans="4:11" x14ac:dyDescent="0.25">
      <c r="D248" t="s">
        <v>30</v>
      </c>
      <c r="E248">
        <v>1</v>
      </c>
      <c r="G248" t="s">
        <v>107</v>
      </c>
      <c r="H248">
        <v>1</v>
      </c>
      <c r="J248" t="s">
        <v>919</v>
      </c>
      <c r="K248">
        <v>1</v>
      </c>
    </row>
    <row r="249" spans="4:11" x14ac:dyDescent="0.25">
      <c r="D249" t="s">
        <v>338</v>
      </c>
      <c r="E249">
        <v>1</v>
      </c>
      <c r="G249" t="s">
        <v>328</v>
      </c>
      <c r="H249">
        <v>1</v>
      </c>
      <c r="J249" t="s">
        <v>1034</v>
      </c>
      <c r="K249">
        <v>1</v>
      </c>
    </row>
    <row r="250" spans="4:11" x14ac:dyDescent="0.25">
      <c r="D250" t="s">
        <v>390</v>
      </c>
      <c r="E250">
        <v>1</v>
      </c>
      <c r="G250" t="s">
        <v>399</v>
      </c>
      <c r="H250">
        <v>1</v>
      </c>
      <c r="J250" t="s">
        <v>920</v>
      </c>
      <c r="K250">
        <v>1</v>
      </c>
    </row>
    <row r="251" spans="4:11" x14ac:dyDescent="0.25">
      <c r="D251" t="s">
        <v>113</v>
      </c>
      <c r="E251">
        <v>1</v>
      </c>
      <c r="G251" t="s">
        <v>100</v>
      </c>
      <c r="H251">
        <v>1</v>
      </c>
      <c r="J251" t="s">
        <v>1036</v>
      </c>
      <c r="K251">
        <v>1</v>
      </c>
    </row>
    <row r="252" spans="4:11" x14ac:dyDescent="0.25">
      <c r="D252" t="s">
        <v>420</v>
      </c>
      <c r="E252">
        <v>1</v>
      </c>
      <c r="G252" t="s">
        <v>251</v>
      </c>
      <c r="H252">
        <v>1</v>
      </c>
      <c r="J252" t="s">
        <v>921</v>
      </c>
      <c r="K252">
        <v>1</v>
      </c>
    </row>
    <row r="253" spans="4:11" x14ac:dyDescent="0.25">
      <c r="D253" t="s">
        <v>442</v>
      </c>
      <c r="E253">
        <v>1</v>
      </c>
      <c r="G253" t="s">
        <v>295</v>
      </c>
      <c r="H253">
        <v>1</v>
      </c>
      <c r="J253" t="s">
        <v>1038</v>
      </c>
      <c r="K253">
        <v>1</v>
      </c>
    </row>
    <row r="254" spans="4:11" x14ac:dyDescent="0.25">
      <c r="D254" t="s">
        <v>414</v>
      </c>
      <c r="E254">
        <v>1</v>
      </c>
      <c r="G254" t="s">
        <v>405</v>
      </c>
      <c r="H254">
        <v>1</v>
      </c>
      <c r="J254" t="s">
        <v>922</v>
      </c>
      <c r="K254">
        <v>1</v>
      </c>
    </row>
    <row r="255" spans="4:11" x14ac:dyDescent="0.25">
      <c r="D255" t="s">
        <v>295</v>
      </c>
      <c r="E255">
        <v>1</v>
      </c>
      <c r="G255" t="s">
        <v>168</v>
      </c>
      <c r="H255">
        <v>1</v>
      </c>
      <c r="J255" t="s">
        <v>1040</v>
      </c>
      <c r="K255">
        <v>1</v>
      </c>
    </row>
    <row r="256" spans="4:11" x14ac:dyDescent="0.25">
      <c r="D256" t="s">
        <v>433</v>
      </c>
      <c r="E256">
        <v>1</v>
      </c>
      <c r="G256" t="s">
        <v>324</v>
      </c>
      <c r="H256">
        <v>1</v>
      </c>
      <c r="J256" t="s">
        <v>923</v>
      </c>
      <c r="K256">
        <v>1</v>
      </c>
    </row>
    <row r="257" spans="4:11" x14ac:dyDescent="0.25">
      <c r="D257" t="s">
        <v>283</v>
      </c>
      <c r="E257">
        <v>1</v>
      </c>
      <c r="G257" t="s">
        <v>92</v>
      </c>
      <c r="H257">
        <v>1</v>
      </c>
      <c r="J257" t="s">
        <v>1042</v>
      </c>
      <c r="K257">
        <v>1</v>
      </c>
    </row>
    <row r="258" spans="4:11" x14ac:dyDescent="0.25">
      <c r="D258" t="s">
        <v>314</v>
      </c>
      <c r="E258">
        <v>1</v>
      </c>
      <c r="G258" t="s">
        <v>191</v>
      </c>
      <c r="H258">
        <v>1</v>
      </c>
      <c r="J258" t="s">
        <v>924</v>
      </c>
      <c r="K258">
        <v>1</v>
      </c>
    </row>
    <row r="259" spans="4:11" x14ac:dyDescent="0.25">
      <c r="D259" t="s">
        <v>12</v>
      </c>
      <c r="E259">
        <v>1</v>
      </c>
      <c r="G259" t="s">
        <v>103</v>
      </c>
      <c r="H259">
        <v>1</v>
      </c>
      <c r="J259" t="s">
        <v>1044</v>
      </c>
      <c r="K259">
        <v>1</v>
      </c>
    </row>
    <row r="260" spans="4:11" x14ac:dyDescent="0.25">
      <c r="D260" t="s">
        <v>27</v>
      </c>
      <c r="E260">
        <v>1</v>
      </c>
      <c r="G260" t="s">
        <v>301</v>
      </c>
      <c r="H260">
        <v>1</v>
      </c>
      <c r="J260" t="s">
        <v>925</v>
      </c>
      <c r="K260">
        <v>1</v>
      </c>
    </row>
    <row r="261" spans="4:11" x14ac:dyDescent="0.25">
      <c r="D261" t="s">
        <v>106</v>
      </c>
      <c r="E261">
        <v>1</v>
      </c>
      <c r="G261" t="s">
        <v>176</v>
      </c>
      <c r="H261">
        <v>1</v>
      </c>
      <c r="J261" t="s">
        <v>1046</v>
      </c>
      <c r="K261">
        <v>1</v>
      </c>
    </row>
    <row r="262" spans="4:11" x14ac:dyDescent="0.25">
      <c r="D262" t="s">
        <v>399</v>
      </c>
      <c r="E262">
        <v>1</v>
      </c>
      <c r="G262" t="s">
        <v>330</v>
      </c>
      <c r="H262">
        <v>1</v>
      </c>
      <c r="J262" t="s">
        <v>926</v>
      </c>
      <c r="K262">
        <v>1</v>
      </c>
    </row>
    <row r="263" spans="4:11" x14ac:dyDescent="0.25">
      <c r="D263" t="s">
        <v>92</v>
      </c>
      <c r="E263">
        <v>1</v>
      </c>
      <c r="G263" t="s">
        <v>84</v>
      </c>
      <c r="H263">
        <v>1</v>
      </c>
      <c r="J263" t="s">
        <v>1048</v>
      </c>
      <c r="K263">
        <v>1</v>
      </c>
    </row>
    <row r="264" spans="4:11" x14ac:dyDescent="0.25">
      <c r="D264" t="s">
        <v>243</v>
      </c>
      <c r="E264">
        <v>1</v>
      </c>
      <c r="G264" t="s">
        <v>287</v>
      </c>
      <c r="H264">
        <v>1</v>
      </c>
      <c r="J264" t="s">
        <v>927</v>
      </c>
      <c r="K264">
        <v>1</v>
      </c>
    </row>
    <row r="265" spans="4:11" x14ac:dyDescent="0.25">
      <c r="D265" t="s">
        <v>397</v>
      </c>
      <c r="E265">
        <v>1</v>
      </c>
      <c r="G265" t="s">
        <v>389</v>
      </c>
      <c r="H265">
        <v>1</v>
      </c>
      <c r="J265" t="s">
        <v>1050</v>
      </c>
      <c r="K265">
        <v>1</v>
      </c>
    </row>
    <row r="266" spans="4:11" x14ac:dyDescent="0.25">
      <c r="D266" t="s">
        <v>401</v>
      </c>
      <c r="E266">
        <v>1</v>
      </c>
      <c r="G266" t="s">
        <v>15</v>
      </c>
      <c r="H266">
        <v>1</v>
      </c>
      <c r="J266" t="s">
        <v>928</v>
      </c>
      <c r="K266">
        <v>1</v>
      </c>
    </row>
    <row r="267" spans="4:11" x14ac:dyDescent="0.25">
      <c r="D267" t="s">
        <v>248</v>
      </c>
      <c r="E267">
        <v>1</v>
      </c>
      <c r="G267" t="s">
        <v>133</v>
      </c>
      <c r="H267">
        <v>1</v>
      </c>
      <c r="J267" t="s">
        <v>1052</v>
      </c>
      <c r="K267">
        <v>1</v>
      </c>
    </row>
    <row r="268" spans="4:11" x14ac:dyDescent="0.25">
      <c r="D268" t="s">
        <v>421</v>
      </c>
      <c r="E268">
        <v>1</v>
      </c>
      <c r="G268" t="s">
        <v>419</v>
      </c>
      <c r="H268">
        <v>1</v>
      </c>
      <c r="J268" t="s">
        <v>929</v>
      </c>
      <c r="K268">
        <v>1</v>
      </c>
    </row>
    <row r="269" spans="4:11" x14ac:dyDescent="0.25">
      <c r="D269" t="s">
        <v>126</v>
      </c>
      <c r="E269">
        <v>1</v>
      </c>
      <c r="G269" t="s">
        <v>93</v>
      </c>
      <c r="H269">
        <v>1</v>
      </c>
      <c r="J269" t="s">
        <v>1054</v>
      </c>
      <c r="K269">
        <v>1</v>
      </c>
    </row>
    <row r="270" spans="4:11" x14ac:dyDescent="0.25">
      <c r="D270" t="s">
        <v>54</v>
      </c>
      <c r="E270">
        <v>1</v>
      </c>
      <c r="G270" t="s">
        <v>186</v>
      </c>
      <c r="H270">
        <v>1</v>
      </c>
      <c r="J270" t="s">
        <v>930</v>
      </c>
      <c r="K270">
        <v>1</v>
      </c>
    </row>
    <row r="271" spans="4:11" x14ac:dyDescent="0.25">
      <c r="D271" t="s">
        <v>348</v>
      </c>
      <c r="E271">
        <v>1</v>
      </c>
      <c r="G271" t="s">
        <v>70</v>
      </c>
      <c r="H271">
        <v>1</v>
      </c>
      <c r="J271" t="s">
        <v>1056</v>
      </c>
      <c r="K271">
        <v>1</v>
      </c>
    </row>
    <row r="272" spans="4:11" x14ac:dyDescent="0.25">
      <c r="D272" t="s">
        <v>330</v>
      </c>
      <c r="E272">
        <v>1</v>
      </c>
      <c r="G272" t="s">
        <v>378</v>
      </c>
      <c r="H272">
        <v>1</v>
      </c>
      <c r="J272" t="s">
        <v>931</v>
      </c>
      <c r="K272">
        <v>1</v>
      </c>
    </row>
    <row r="273" spans="4:11" x14ac:dyDescent="0.25">
      <c r="D273" t="s">
        <v>260</v>
      </c>
      <c r="E273">
        <v>1</v>
      </c>
      <c r="G273" t="s">
        <v>345</v>
      </c>
      <c r="H273">
        <v>1</v>
      </c>
      <c r="J273" t="s">
        <v>1058</v>
      </c>
      <c r="K273">
        <v>1</v>
      </c>
    </row>
    <row r="274" spans="4:11" x14ac:dyDescent="0.25">
      <c r="D274" t="s">
        <v>251</v>
      </c>
      <c r="E274">
        <v>1</v>
      </c>
      <c r="G274" t="s">
        <v>412</v>
      </c>
      <c r="H274">
        <v>1</v>
      </c>
      <c r="J274" t="s">
        <v>932</v>
      </c>
      <c r="K274">
        <v>1</v>
      </c>
    </row>
    <row r="275" spans="4:11" x14ac:dyDescent="0.25">
      <c r="D275" t="s">
        <v>371</v>
      </c>
      <c r="E275">
        <v>1</v>
      </c>
      <c r="G275" t="s">
        <v>210</v>
      </c>
      <c r="H275">
        <v>1</v>
      </c>
      <c r="J275" t="s">
        <v>1060</v>
      </c>
      <c r="K275">
        <v>1</v>
      </c>
    </row>
    <row r="276" spans="4:11" x14ac:dyDescent="0.25">
      <c r="D276" t="s">
        <v>366</v>
      </c>
      <c r="E276">
        <v>1</v>
      </c>
      <c r="G276" t="s">
        <v>231</v>
      </c>
      <c r="H276">
        <v>1</v>
      </c>
      <c r="J276" t="s">
        <v>803</v>
      </c>
      <c r="K276">
        <v>1</v>
      </c>
    </row>
    <row r="277" spans="4:11" x14ac:dyDescent="0.25">
      <c r="D277" t="s">
        <v>46</v>
      </c>
      <c r="E277">
        <v>1</v>
      </c>
      <c r="G277" t="s">
        <v>351</v>
      </c>
      <c r="H277">
        <v>1</v>
      </c>
      <c r="J277" t="s">
        <v>1062</v>
      </c>
      <c r="K277">
        <v>1</v>
      </c>
    </row>
    <row r="278" spans="4:11" x14ac:dyDescent="0.25">
      <c r="D278" t="s">
        <v>37</v>
      </c>
      <c r="E278">
        <v>1</v>
      </c>
      <c r="G278" t="s">
        <v>377</v>
      </c>
      <c r="H278">
        <v>1</v>
      </c>
      <c r="J278" t="s">
        <v>934</v>
      </c>
      <c r="K278">
        <v>1</v>
      </c>
    </row>
    <row r="279" spans="4:11" x14ac:dyDescent="0.25">
      <c r="D279" t="s">
        <v>70</v>
      </c>
      <c r="E279">
        <v>1</v>
      </c>
      <c r="G279" t="s">
        <v>227</v>
      </c>
      <c r="H279">
        <v>1</v>
      </c>
      <c r="J279" t="s">
        <v>1064</v>
      </c>
      <c r="K279">
        <v>1</v>
      </c>
    </row>
    <row r="280" spans="4:11" x14ac:dyDescent="0.25">
      <c r="D280" t="s">
        <v>29</v>
      </c>
      <c r="E280">
        <v>1</v>
      </c>
      <c r="G280" t="s">
        <v>166</v>
      </c>
      <c r="H280">
        <v>1</v>
      </c>
      <c r="J280" t="s">
        <v>935</v>
      </c>
      <c r="K280">
        <v>1</v>
      </c>
    </row>
    <row r="281" spans="4:11" x14ac:dyDescent="0.25">
      <c r="D281" t="s">
        <v>269</v>
      </c>
      <c r="E281">
        <v>1</v>
      </c>
      <c r="G281" t="s">
        <v>130</v>
      </c>
      <c r="H281">
        <v>1</v>
      </c>
      <c r="J281" t="s">
        <v>1066</v>
      </c>
      <c r="K281">
        <v>1</v>
      </c>
    </row>
    <row r="282" spans="4:11" x14ac:dyDescent="0.25">
      <c r="D282" t="s">
        <v>78</v>
      </c>
      <c r="E282">
        <v>1</v>
      </c>
      <c r="G282" t="s">
        <v>299</v>
      </c>
      <c r="H282">
        <v>1</v>
      </c>
      <c r="J282" t="s">
        <v>936</v>
      </c>
      <c r="K282">
        <v>1</v>
      </c>
    </row>
    <row r="283" spans="4:11" x14ac:dyDescent="0.25">
      <c r="D283" t="s">
        <v>236</v>
      </c>
      <c r="E283">
        <v>1</v>
      </c>
      <c r="G283" t="s">
        <v>308</v>
      </c>
      <c r="H283">
        <v>1</v>
      </c>
      <c r="J283" t="s">
        <v>1068</v>
      </c>
      <c r="K283">
        <v>1</v>
      </c>
    </row>
    <row r="284" spans="4:11" x14ac:dyDescent="0.25">
      <c r="D284" t="s">
        <v>51</v>
      </c>
      <c r="E284">
        <v>1</v>
      </c>
      <c r="G284" t="s">
        <v>79</v>
      </c>
      <c r="H284">
        <v>1</v>
      </c>
      <c r="J284" t="s">
        <v>937</v>
      </c>
      <c r="K284">
        <v>1</v>
      </c>
    </row>
    <row r="285" spans="4:11" x14ac:dyDescent="0.25">
      <c r="D285" t="s">
        <v>265</v>
      </c>
      <c r="E285">
        <v>1</v>
      </c>
      <c r="G285" t="s">
        <v>352</v>
      </c>
      <c r="H285">
        <v>1</v>
      </c>
      <c r="J285" t="s">
        <v>1070</v>
      </c>
      <c r="K285">
        <v>1</v>
      </c>
    </row>
    <row r="286" spans="4:11" x14ac:dyDescent="0.25">
      <c r="D286" t="s">
        <v>55</v>
      </c>
      <c r="E286">
        <v>1</v>
      </c>
      <c r="G286" t="s">
        <v>427</v>
      </c>
      <c r="H286">
        <v>1</v>
      </c>
      <c r="J286" t="s">
        <v>938</v>
      </c>
      <c r="K286">
        <v>1</v>
      </c>
    </row>
    <row r="287" spans="4:11" x14ac:dyDescent="0.25">
      <c r="D287" t="s">
        <v>383</v>
      </c>
      <c r="E287">
        <v>1</v>
      </c>
      <c r="G287" t="s">
        <v>273</v>
      </c>
      <c r="H287">
        <v>1</v>
      </c>
      <c r="J287" t="s">
        <v>1072</v>
      </c>
      <c r="K287">
        <v>1</v>
      </c>
    </row>
    <row r="288" spans="4:11" x14ac:dyDescent="0.25">
      <c r="D288" t="s">
        <v>392</v>
      </c>
      <c r="E288">
        <v>1</v>
      </c>
      <c r="G288" t="s">
        <v>216</v>
      </c>
      <c r="H288">
        <v>1</v>
      </c>
      <c r="J288" t="s">
        <v>939</v>
      </c>
      <c r="K288">
        <v>1</v>
      </c>
    </row>
    <row r="289" spans="4:11" x14ac:dyDescent="0.25">
      <c r="D289" t="s">
        <v>327</v>
      </c>
      <c r="E289">
        <v>1</v>
      </c>
      <c r="G289" t="s">
        <v>370</v>
      </c>
      <c r="H289">
        <v>1</v>
      </c>
      <c r="J289" t="s">
        <v>1074</v>
      </c>
      <c r="K289">
        <v>1</v>
      </c>
    </row>
    <row r="290" spans="4:11" x14ac:dyDescent="0.25">
      <c r="D290" t="s">
        <v>79</v>
      </c>
      <c r="E290">
        <v>1</v>
      </c>
      <c r="G290" t="s">
        <v>119</v>
      </c>
      <c r="H290">
        <v>1</v>
      </c>
      <c r="J290" t="s">
        <v>940</v>
      </c>
      <c r="K290">
        <v>1</v>
      </c>
    </row>
    <row r="291" spans="4:11" x14ac:dyDescent="0.25">
      <c r="D291" t="s">
        <v>359</v>
      </c>
      <c r="E291">
        <v>1</v>
      </c>
      <c r="G291" t="s">
        <v>60</v>
      </c>
      <c r="H291">
        <v>1</v>
      </c>
      <c r="J291" t="s">
        <v>1076</v>
      </c>
      <c r="K291">
        <v>1</v>
      </c>
    </row>
    <row r="292" spans="4:11" x14ac:dyDescent="0.25">
      <c r="D292" t="s">
        <v>360</v>
      </c>
      <c r="E292">
        <v>1</v>
      </c>
      <c r="G292" t="s">
        <v>281</v>
      </c>
      <c r="H292">
        <v>1</v>
      </c>
      <c r="J292" t="s">
        <v>941</v>
      </c>
      <c r="K292">
        <v>1</v>
      </c>
    </row>
    <row r="293" spans="4:11" x14ac:dyDescent="0.25">
      <c r="D293" t="s">
        <v>206</v>
      </c>
      <c r="E293">
        <v>1</v>
      </c>
      <c r="G293" t="s">
        <v>47</v>
      </c>
      <c r="H293">
        <v>1</v>
      </c>
      <c r="J293" t="s">
        <v>1078</v>
      </c>
      <c r="K293">
        <v>1</v>
      </c>
    </row>
    <row r="294" spans="4:11" x14ac:dyDescent="0.25">
      <c r="D294" t="s">
        <v>197</v>
      </c>
      <c r="E294">
        <v>1</v>
      </c>
      <c r="G294" t="s">
        <v>415</v>
      </c>
      <c r="H294">
        <v>1</v>
      </c>
      <c r="J294" t="s">
        <v>942</v>
      </c>
      <c r="K294">
        <v>1</v>
      </c>
    </row>
    <row r="295" spans="4:11" x14ac:dyDescent="0.25">
      <c r="D295" t="s">
        <v>158</v>
      </c>
      <c r="E295">
        <v>1</v>
      </c>
      <c r="G295" t="s">
        <v>232</v>
      </c>
      <c r="H295">
        <v>1</v>
      </c>
      <c r="J295" t="s">
        <v>1080</v>
      </c>
      <c r="K295">
        <v>1</v>
      </c>
    </row>
    <row r="296" spans="4:11" x14ac:dyDescent="0.25">
      <c r="D296" t="s">
        <v>434</v>
      </c>
      <c r="E296">
        <v>1</v>
      </c>
      <c r="G296" t="s">
        <v>52</v>
      </c>
      <c r="H296">
        <v>1</v>
      </c>
      <c r="J296" t="s">
        <v>943</v>
      </c>
      <c r="K296">
        <v>1</v>
      </c>
    </row>
    <row r="297" spans="4:11" x14ac:dyDescent="0.25">
      <c r="D297" t="s">
        <v>313</v>
      </c>
      <c r="E297">
        <v>1</v>
      </c>
      <c r="G297" t="s">
        <v>290</v>
      </c>
      <c r="H297">
        <v>1</v>
      </c>
      <c r="J297" t="s">
        <v>1082</v>
      </c>
      <c r="K297">
        <v>1</v>
      </c>
    </row>
    <row r="298" spans="4:11" x14ac:dyDescent="0.25">
      <c r="D298" t="s">
        <v>281</v>
      </c>
      <c r="E298">
        <v>1</v>
      </c>
      <c r="G298" t="s">
        <v>447</v>
      </c>
      <c r="H298">
        <v>1</v>
      </c>
      <c r="J298" t="s">
        <v>944</v>
      </c>
      <c r="K298">
        <v>1</v>
      </c>
    </row>
    <row r="299" spans="4:11" x14ac:dyDescent="0.25">
      <c r="D299" t="s">
        <v>297</v>
      </c>
      <c r="E299">
        <v>1</v>
      </c>
      <c r="G299" t="s">
        <v>193</v>
      </c>
      <c r="H299">
        <v>1</v>
      </c>
      <c r="J299" t="s">
        <v>1084</v>
      </c>
      <c r="K299">
        <v>1</v>
      </c>
    </row>
    <row r="300" spans="4:11" x14ac:dyDescent="0.25">
      <c r="D300" t="s">
        <v>415</v>
      </c>
      <c r="E300">
        <v>1</v>
      </c>
      <c r="G300" t="s">
        <v>27</v>
      </c>
      <c r="H300">
        <v>1</v>
      </c>
      <c r="J300" t="s">
        <v>945</v>
      </c>
      <c r="K300">
        <v>1</v>
      </c>
    </row>
    <row r="301" spans="4:11" x14ac:dyDescent="0.25">
      <c r="D301" t="s">
        <v>263</v>
      </c>
      <c r="E301">
        <v>1</v>
      </c>
      <c r="G301" t="s">
        <v>239</v>
      </c>
      <c r="H301">
        <v>1</v>
      </c>
      <c r="J301" t="s">
        <v>1086</v>
      </c>
      <c r="K301">
        <v>1</v>
      </c>
    </row>
    <row r="302" spans="4:11" x14ac:dyDescent="0.25">
      <c r="D302" t="s">
        <v>229</v>
      </c>
      <c r="E302">
        <v>1</v>
      </c>
      <c r="G302" t="s">
        <v>441</v>
      </c>
      <c r="H302">
        <v>1</v>
      </c>
      <c r="J302" t="s">
        <v>946</v>
      </c>
      <c r="K302">
        <v>1</v>
      </c>
    </row>
    <row r="303" spans="4:11" x14ac:dyDescent="0.25">
      <c r="D303" t="s">
        <v>122</v>
      </c>
      <c r="E303">
        <v>1</v>
      </c>
      <c r="G303" t="s">
        <v>280</v>
      </c>
      <c r="H303">
        <v>1</v>
      </c>
      <c r="J303" t="s">
        <v>1088</v>
      </c>
      <c r="K303">
        <v>1</v>
      </c>
    </row>
    <row r="304" spans="4:11" x14ac:dyDescent="0.25">
      <c r="D304" t="s">
        <v>443</v>
      </c>
      <c r="E304">
        <v>1</v>
      </c>
      <c r="G304" t="s">
        <v>201</v>
      </c>
      <c r="H304">
        <v>1</v>
      </c>
      <c r="J304" t="s">
        <v>947</v>
      </c>
      <c r="K304">
        <v>1</v>
      </c>
    </row>
    <row r="305" spans="4:11" x14ac:dyDescent="0.25">
      <c r="D305" t="s">
        <v>375</v>
      </c>
      <c r="E305">
        <v>1</v>
      </c>
      <c r="G305" t="s">
        <v>375</v>
      </c>
      <c r="H305">
        <v>1</v>
      </c>
      <c r="J305" t="s">
        <v>1090</v>
      </c>
      <c r="K305">
        <v>1</v>
      </c>
    </row>
    <row r="306" spans="4:11" x14ac:dyDescent="0.25">
      <c r="D306" t="s">
        <v>331</v>
      </c>
      <c r="E306">
        <v>1</v>
      </c>
      <c r="G306" t="s">
        <v>342</v>
      </c>
      <c r="H306">
        <v>1</v>
      </c>
      <c r="J306" t="s">
        <v>948</v>
      </c>
      <c r="K306">
        <v>1</v>
      </c>
    </row>
    <row r="307" spans="4:11" x14ac:dyDescent="0.25">
      <c r="D307" t="s">
        <v>436</v>
      </c>
      <c r="E307">
        <v>1</v>
      </c>
      <c r="G307" t="s">
        <v>211</v>
      </c>
      <c r="H307">
        <v>1</v>
      </c>
      <c r="J307" t="s">
        <v>1092</v>
      </c>
      <c r="K307">
        <v>1</v>
      </c>
    </row>
    <row r="308" spans="4:11" x14ac:dyDescent="0.25">
      <c r="D308" t="s">
        <v>368</v>
      </c>
      <c r="E308">
        <v>1</v>
      </c>
      <c r="G308" t="s">
        <v>363</v>
      </c>
      <c r="H308">
        <v>1</v>
      </c>
      <c r="J308" t="s">
        <v>949</v>
      </c>
      <c r="K308">
        <v>1</v>
      </c>
    </row>
    <row r="309" spans="4:11" x14ac:dyDescent="0.25">
      <c r="D309" t="s">
        <v>287</v>
      </c>
      <c r="E309">
        <v>1</v>
      </c>
      <c r="G309" t="s">
        <v>163</v>
      </c>
      <c r="H309">
        <v>1</v>
      </c>
      <c r="J309" t="s">
        <v>1094</v>
      </c>
      <c r="K309">
        <v>1</v>
      </c>
    </row>
    <row r="310" spans="4:11" x14ac:dyDescent="0.25">
      <c r="D310" t="s">
        <v>292</v>
      </c>
      <c r="E310">
        <v>1</v>
      </c>
      <c r="G310" t="s">
        <v>440</v>
      </c>
      <c r="H310">
        <v>1</v>
      </c>
      <c r="J310" t="s">
        <v>950</v>
      </c>
      <c r="K310">
        <v>1</v>
      </c>
    </row>
    <row r="311" spans="4:11" x14ac:dyDescent="0.25">
      <c r="D311" t="s">
        <v>402</v>
      </c>
      <c r="E311">
        <v>1</v>
      </c>
      <c r="G311" t="s">
        <v>174</v>
      </c>
      <c r="H311">
        <v>1</v>
      </c>
      <c r="J311" t="s">
        <v>1096</v>
      </c>
      <c r="K311">
        <v>1</v>
      </c>
    </row>
    <row r="312" spans="4:11" x14ac:dyDescent="0.25">
      <c r="D312" t="s">
        <v>335</v>
      </c>
      <c r="E312">
        <v>1</v>
      </c>
      <c r="G312" t="s">
        <v>195</v>
      </c>
      <c r="H312">
        <v>1</v>
      </c>
      <c r="J312" t="s">
        <v>951</v>
      </c>
      <c r="K312">
        <v>1</v>
      </c>
    </row>
    <row r="313" spans="4:11" x14ac:dyDescent="0.25">
      <c r="D313" t="s">
        <v>336</v>
      </c>
      <c r="E313">
        <v>1</v>
      </c>
      <c r="G313" t="s">
        <v>374</v>
      </c>
      <c r="H313">
        <v>1</v>
      </c>
      <c r="J313" t="s">
        <v>1098</v>
      </c>
      <c r="K313">
        <v>1</v>
      </c>
    </row>
    <row r="314" spans="4:11" x14ac:dyDescent="0.25">
      <c r="D314" t="s">
        <v>88</v>
      </c>
      <c r="E314">
        <v>1</v>
      </c>
      <c r="G314" t="s">
        <v>205</v>
      </c>
      <c r="H314">
        <v>1</v>
      </c>
      <c r="J314" t="s">
        <v>952</v>
      </c>
      <c r="K314">
        <v>1</v>
      </c>
    </row>
    <row r="315" spans="4:11" x14ac:dyDescent="0.25">
      <c r="D315" t="s">
        <v>210</v>
      </c>
      <c r="E315">
        <v>1</v>
      </c>
      <c r="G315" t="s">
        <v>234</v>
      </c>
      <c r="H315">
        <v>1</v>
      </c>
      <c r="J315" t="s">
        <v>1100</v>
      </c>
      <c r="K315">
        <v>1</v>
      </c>
    </row>
    <row r="316" spans="4:11" x14ac:dyDescent="0.25">
      <c r="D316" t="s">
        <v>312</v>
      </c>
      <c r="E316">
        <v>1</v>
      </c>
      <c r="G316" t="s">
        <v>230</v>
      </c>
      <c r="H316">
        <v>1</v>
      </c>
      <c r="J316" t="s">
        <v>953</v>
      </c>
      <c r="K316">
        <v>1</v>
      </c>
    </row>
    <row r="317" spans="4:11" x14ac:dyDescent="0.25">
      <c r="D317" t="s">
        <v>220</v>
      </c>
      <c r="E317">
        <v>1</v>
      </c>
      <c r="G317" t="s">
        <v>395</v>
      </c>
      <c r="H317">
        <v>1</v>
      </c>
      <c r="J317" t="s">
        <v>1102</v>
      </c>
      <c r="K317">
        <v>1</v>
      </c>
    </row>
    <row r="318" spans="4:11" x14ac:dyDescent="0.25">
      <c r="D318" t="s">
        <v>148</v>
      </c>
      <c r="E318">
        <v>1</v>
      </c>
      <c r="G318" t="s">
        <v>398</v>
      </c>
      <c r="H318">
        <v>1</v>
      </c>
      <c r="J318" t="s">
        <v>804</v>
      </c>
      <c r="K318">
        <v>1</v>
      </c>
    </row>
    <row r="319" spans="4:11" x14ac:dyDescent="0.25">
      <c r="D319" t="s">
        <v>445</v>
      </c>
      <c r="E319">
        <v>1</v>
      </c>
      <c r="G319" t="s">
        <v>346</v>
      </c>
      <c r="H319">
        <v>1</v>
      </c>
      <c r="J319" t="s">
        <v>1104</v>
      </c>
      <c r="K319">
        <v>1</v>
      </c>
    </row>
    <row r="320" spans="4:11" x14ac:dyDescent="0.25">
      <c r="D320" t="s">
        <v>376</v>
      </c>
      <c r="E320">
        <v>1</v>
      </c>
      <c r="G320" t="s">
        <v>331</v>
      </c>
      <c r="H320">
        <v>1</v>
      </c>
      <c r="J320" t="s">
        <v>955</v>
      </c>
      <c r="K320">
        <v>1</v>
      </c>
    </row>
    <row r="321" spans="4:11" x14ac:dyDescent="0.25">
      <c r="D321" t="s">
        <v>22</v>
      </c>
      <c r="E321">
        <v>1</v>
      </c>
      <c r="G321" t="s">
        <v>85</v>
      </c>
      <c r="H321">
        <v>1</v>
      </c>
      <c r="J321" t="s">
        <v>1106</v>
      </c>
      <c r="K321">
        <v>1</v>
      </c>
    </row>
    <row r="322" spans="4:11" x14ac:dyDescent="0.25">
      <c r="D322" t="s">
        <v>188</v>
      </c>
      <c r="E322">
        <v>1</v>
      </c>
      <c r="G322" t="s">
        <v>262</v>
      </c>
      <c r="H322">
        <v>1</v>
      </c>
      <c r="J322" t="s">
        <v>956</v>
      </c>
      <c r="K322">
        <v>1</v>
      </c>
    </row>
    <row r="323" spans="4:11" x14ac:dyDescent="0.25">
      <c r="D323" t="s">
        <v>418</v>
      </c>
      <c r="E323">
        <v>1</v>
      </c>
      <c r="G323" t="s">
        <v>122</v>
      </c>
      <c r="H323">
        <v>1</v>
      </c>
      <c r="J323" t="s">
        <v>1108</v>
      </c>
      <c r="K323">
        <v>1</v>
      </c>
    </row>
    <row r="324" spans="4:11" x14ac:dyDescent="0.25">
      <c r="D324" t="s">
        <v>328</v>
      </c>
      <c r="E324">
        <v>1</v>
      </c>
      <c r="G324" t="s">
        <v>471</v>
      </c>
      <c r="H324">
        <v>666</v>
      </c>
      <c r="J324" t="s">
        <v>957</v>
      </c>
      <c r="K324">
        <v>1</v>
      </c>
    </row>
    <row r="325" spans="4:11" x14ac:dyDescent="0.25">
      <c r="D325" t="s">
        <v>417</v>
      </c>
      <c r="E325">
        <v>1</v>
      </c>
      <c r="J325" t="s">
        <v>1110</v>
      </c>
      <c r="K325">
        <v>1</v>
      </c>
    </row>
    <row r="326" spans="4:11" x14ac:dyDescent="0.25">
      <c r="D326" t="s">
        <v>100</v>
      </c>
      <c r="E326">
        <v>1</v>
      </c>
      <c r="J326" t="s">
        <v>958</v>
      </c>
      <c r="K326">
        <v>1</v>
      </c>
    </row>
    <row r="327" spans="4:11" x14ac:dyDescent="0.25">
      <c r="D327" t="s">
        <v>209</v>
      </c>
      <c r="E327">
        <v>1</v>
      </c>
      <c r="J327" t="s">
        <v>1112</v>
      </c>
      <c r="K327">
        <v>1</v>
      </c>
    </row>
    <row r="328" spans="4:11" x14ac:dyDescent="0.25">
      <c r="D328" t="s">
        <v>384</v>
      </c>
      <c r="E328">
        <v>1</v>
      </c>
      <c r="J328" t="s">
        <v>959</v>
      </c>
      <c r="K328">
        <v>1</v>
      </c>
    </row>
    <row r="329" spans="4:11" x14ac:dyDescent="0.25">
      <c r="D329" t="s">
        <v>471</v>
      </c>
      <c r="E329">
        <v>666</v>
      </c>
      <c r="J329" t="s">
        <v>1114</v>
      </c>
      <c r="K329">
        <v>1</v>
      </c>
    </row>
    <row r="330" spans="4:11" x14ac:dyDescent="0.25">
      <c r="J330" t="s">
        <v>960</v>
      </c>
      <c r="K330">
        <v>1</v>
      </c>
    </row>
    <row r="331" spans="4:11" x14ac:dyDescent="0.25">
      <c r="J331" t="s">
        <v>1116</v>
      </c>
      <c r="K331">
        <v>1</v>
      </c>
    </row>
    <row r="332" spans="4:11" x14ac:dyDescent="0.25">
      <c r="J332" t="s">
        <v>961</v>
      </c>
      <c r="K332">
        <v>1</v>
      </c>
    </row>
    <row r="333" spans="4:11" x14ac:dyDescent="0.25">
      <c r="J333" t="s">
        <v>1118</v>
      </c>
      <c r="K333">
        <v>1</v>
      </c>
    </row>
    <row r="334" spans="4:11" x14ac:dyDescent="0.25">
      <c r="J334" t="s">
        <v>962</v>
      </c>
      <c r="K334">
        <v>1</v>
      </c>
    </row>
    <row r="335" spans="4:11" x14ac:dyDescent="0.25">
      <c r="J335" t="s">
        <v>1120</v>
      </c>
      <c r="K335">
        <v>1</v>
      </c>
    </row>
    <row r="336" spans="4:11" x14ac:dyDescent="0.25">
      <c r="J336" t="s">
        <v>963</v>
      </c>
      <c r="K336">
        <v>1</v>
      </c>
    </row>
    <row r="337" spans="10:11" x14ac:dyDescent="0.25">
      <c r="J337" t="s">
        <v>1122</v>
      </c>
      <c r="K337">
        <v>1</v>
      </c>
    </row>
    <row r="338" spans="10:11" x14ac:dyDescent="0.25">
      <c r="J338" t="s">
        <v>964</v>
      </c>
      <c r="K338">
        <v>1</v>
      </c>
    </row>
    <row r="339" spans="10:11" x14ac:dyDescent="0.25">
      <c r="J339" t="s">
        <v>1124</v>
      </c>
      <c r="K339">
        <v>1</v>
      </c>
    </row>
    <row r="340" spans="10:11" x14ac:dyDescent="0.25">
      <c r="J340" t="s">
        <v>1129</v>
      </c>
      <c r="K340">
        <v>1</v>
      </c>
    </row>
    <row r="341" spans="10:11" x14ac:dyDescent="0.25">
      <c r="J341" t="s">
        <v>1126</v>
      </c>
      <c r="K341">
        <v>1</v>
      </c>
    </row>
    <row r="342" spans="10:11" x14ac:dyDescent="0.25">
      <c r="J342" t="s">
        <v>802</v>
      </c>
      <c r="K342">
        <v>1</v>
      </c>
    </row>
    <row r="343" spans="10:11" x14ac:dyDescent="0.25">
      <c r="J343" t="s">
        <v>1128</v>
      </c>
      <c r="K343">
        <v>1</v>
      </c>
    </row>
    <row r="344" spans="10:11" x14ac:dyDescent="0.25">
      <c r="J344" t="s">
        <v>967</v>
      </c>
      <c r="K344">
        <v>1</v>
      </c>
    </row>
    <row r="345" spans="10:11" x14ac:dyDescent="0.25">
      <c r="J345" t="s">
        <v>968</v>
      </c>
      <c r="K345">
        <v>1</v>
      </c>
    </row>
    <row r="346" spans="10:11" x14ac:dyDescent="0.25">
      <c r="J346" t="s">
        <v>965</v>
      </c>
      <c r="K346">
        <v>1</v>
      </c>
    </row>
    <row r="347" spans="10:11" x14ac:dyDescent="0.25">
      <c r="J347" t="s">
        <v>966</v>
      </c>
      <c r="K347">
        <v>1</v>
      </c>
    </row>
    <row r="348" spans="10:11" x14ac:dyDescent="0.25">
      <c r="J348" t="s">
        <v>732</v>
      </c>
      <c r="K348">
        <v>1</v>
      </c>
    </row>
    <row r="349" spans="10:11" x14ac:dyDescent="0.25">
      <c r="J349" t="s">
        <v>666</v>
      </c>
      <c r="K349">
        <v>1</v>
      </c>
    </row>
    <row r="350" spans="10:11" x14ac:dyDescent="0.25">
      <c r="J350" t="s">
        <v>796</v>
      </c>
      <c r="K350">
        <v>1</v>
      </c>
    </row>
    <row r="351" spans="10:11" x14ac:dyDescent="0.25">
      <c r="J351" t="s">
        <v>476</v>
      </c>
      <c r="K351">
        <v>1</v>
      </c>
    </row>
    <row r="352" spans="10:11" x14ac:dyDescent="0.25">
      <c r="J352" t="s">
        <v>700</v>
      </c>
      <c r="K352">
        <v>1</v>
      </c>
    </row>
    <row r="353" spans="10:11" x14ac:dyDescent="0.25">
      <c r="J353" t="s">
        <v>477</v>
      </c>
      <c r="K353">
        <v>1</v>
      </c>
    </row>
    <row r="354" spans="10:11" x14ac:dyDescent="0.25">
      <c r="J354" t="s">
        <v>764</v>
      </c>
      <c r="K354">
        <v>1</v>
      </c>
    </row>
    <row r="355" spans="10:11" x14ac:dyDescent="0.25">
      <c r="J355" t="s">
        <v>478</v>
      </c>
      <c r="K355">
        <v>1</v>
      </c>
    </row>
    <row r="356" spans="10:11" x14ac:dyDescent="0.25">
      <c r="J356" t="s">
        <v>650</v>
      </c>
      <c r="K356">
        <v>1</v>
      </c>
    </row>
    <row r="357" spans="10:11" x14ac:dyDescent="0.25">
      <c r="J357" t="s">
        <v>479</v>
      </c>
      <c r="K357">
        <v>1</v>
      </c>
    </row>
    <row r="358" spans="10:11" x14ac:dyDescent="0.25">
      <c r="J358" t="s">
        <v>684</v>
      </c>
      <c r="K358">
        <v>1</v>
      </c>
    </row>
    <row r="359" spans="10:11" x14ac:dyDescent="0.25">
      <c r="J359" t="s">
        <v>480</v>
      </c>
      <c r="K359">
        <v>1</v>
      </c>
    </row>
    <row r="360" spans="10:11" x14ac:dyDescent="0.25">
      <c r="J360" t="s">
        <v>716</v>
      </c>
      <c r="K360">
        <v>1</v>
      </c>
    </row>
    <row r="361" spans="10:11" x14ac:dyDescent="0.25">
      <c r="J361" t="s">
        <v>481</v>
      </c>
      <c r="K361">
        <v>1</v>
      </c>
    </row>
    <row r="362" spans="10:11" x14ac:dyDescent="0.25">
      <c r="J362" t="s">
        <v>748</v>
      </c>
      <c r="K362">
        <v>1</v>
      </c>
    </row>
    <row r="363" spans="10:11" x14ac:dyDescent="0.25">
      <c r="J363" t="s">
        <v>482</v>
      </c>
      <c r="K363">
        <v>1</v>
      </c>
    </row>
    <row r="364" spans="10:11" x14ac:dyDescent="0.25">
      <c r="J364" t="s">
        <v>780</v>
      </c>
      <c r="K364">
        <v>1</v>
      </c>
    </row>
    <row r="365" spans="10:11" x14ac:dyDescent="0.25">
      <c r="J365" t="s">
        <v>483</v>
      </c>
      <c r="K365">
        <v>1</v>
      </c>
    </row>
    <row r="366" spans="10:11" x14ac:dyDescent="0.25">
      <c r="J366" t="s">
        <v>474</v>
      </c>
      <c r="K366">
        <v>1</v>
      </c>
    </row>
    <row r="367" spans="10:11" x14ac:dyDescent="0.25">
      <c r="J367" t="s">
        <v>484</v>
      </c>
      <c r="K367">
        <v>1</v>
      </c>
    </row>
    <row r="368" spans="10:11" x14ac:dyDescent="0.25">
      <c r="J368" t="s">
        <v>658</v>
      </c>
      <c r="K368">
        <v>1</v>
      </c>
    </row>
    <row r="369" spans="10:11" x14ac:dyDescent="0.25">
      <c r="J369" t="s">
        <v>485</v>
      </c>
      <c r="K369">
        <v>1</v>
      </c>
    </row>
    <row r="370" spans="10:11" x14ac:dyDescent="0.25">
      <c r="J370" t="s">
        <v>676</v>
      </c>
      <c r="K370">
        <v>1</v>
      </c>
    </row>
    <row r="371" spans="10:11" x14ac:dyDescent="0.25">
      <c r="J371" t="s">
        <v>486</v>
      </c>
      <c r="K371">
        <v>1</v>
      </c>
    </row>
    <row r="372" spans="10:11" x14ac:dyDescent="0.25">
      <c r="J372" t="s">
        <v>692</v>
      </c>
      <c r="K372">
        <v>1</v>
      </c>
    </row>
    <row r="373" spans="10:11" x14ac:dyDescent="0.25">
      <c r="J373" t="s">
        <v>487</v>
      </c>
      <c r="K373">
        <v>1</v>
      </c>
    </row>
    <row r="374" spans="10:11" x14ac:dyDescent="0.25">
      <c r="J374" t="s">
        <v>708</v>
      </c>
      <c r="K374">
        <v>1</v>
      </c>
    </row>
    <row r="375" spans="10:11" x14ac:dyDescent="0.25">
      <c r="J375" t="s">
        <v>488</v>
      </c>
      <c r="K375">
        <v>1</v>
      </c>
    </row>
    <row r="376" spans="10:11" x14ac:dyDescent="0.25">
      <c r="J376" t="s">
        <v>724</v>
      </c>
      <c r="K376">
        <v>1</v>
      </c>
    </row>
    <row r="377" spans="10:11" x14ac:dyDescent="0.25">
      <c r="J377" t="s">
        <v>489</v>
      </c>
      <c r="K377">
        <v>1</v>
      </c>
    </row>
    <row r="378" spans="10:11" x14ac:dyDescent="0.25">
      <c r="J378" t="s">
        <v>740</v>
      </c>
      <c r="K378">
        <v>1</v>
      </c>
    </row>
    <row r="379" spans="10:11" x14ac:dyDescent="0.25">
      <c r="J379" t="s">
        <v>490</v>
      </c>
      <c r="K379">
        <v>1</v>
      </c>
    </row>
    <row r="380" spans="10:11" x14ac:dyDescent="0.25">
      <c r="J380" t="s">
        <v>756</v>
      </c>
      <c r="K380">
        <v>1</v>
      </c>
    </row>
    <row r="381" spans="10:11" x14ac:dyDescent="0.25">
      <c r="J381" t="s">
        <v>491</v>
      </c>
      <c r="K381">
        <v>1</v>
      </c>
    </row>
    <row r="382" spans="10:11" x14ac:dyDescent="0.25">
      <c r="J382" t="s">
        <v>772</v>
      </c>
      <c r="K382">
        <v>1</v>
      </c>
    </row>
    <row r="383" spans="10:11" x14ac:dyDescent="0.25">
      <c r="J383" t="s">
        <v>492</v>
      </c>
      <c r="K383">
        <v>1</v>
      </c>
    </row>
    <row r="384" spans="10:11" x14ac:dyDescent="0.25">
      <c r="J384" t="s">
        <v>788</v>
      </c>
      <c r="K384">
        <v>1</v>
      </c>
    </row>
    <row r="385" spans="10:11" x14ac:dyDescent="0.25">
      <c r="J385" t="s">
        <v>493</v>
      </c>
      <c r="K385">
        <v>1</v>
      </c>
    </row>
    <row r="386" spans="10:11" x14ac:dyDescent="0.25">
      <c r="J386" t="s">
        <v>638</v>
      </c>
      <c r="K386">
        <v>1</v>
      </c>
    </row>
    <row r="387" spans="10:11" x14ac:dyDescent="0.25">
      <c r="J387" t="s">
        <v>494</v>
      </c>
      <c r="K387">
        <v>1</v>
      </c>
    </row>
    <row r="388" spans="10:11" x14ac:dyDescent="0.25">
      <c r="J388" t="s">
        <v>646</v>
      </c>
      <c r="K388">
        <v>1</v>
      </c>
    </row>
    <row r="389" spans="10:11" x14ac:dyDescent="0.25">
      <c r="J389" t="s">
        <v>495</v>
      </c>
      <c r="K389">
        <v>1</v>
      </c>
    </row>
    <row r="390" spans="10:11" x14ac:dyDescent="0.25">
      <c r="J390" t="s">
        <v>654</v>
      </c>
      <c r="K390">
        <v>1</v>
      </c>
    </row>
    <row r="391" spans="10:11" x14ac:dyDescent="0.25">
      <c r="J391" t="s">
        <v>496</v>
      </c>
      <c r="K391">
        <v>1</v>
      </c>
    </row>
    <row r="392" spans="10:11" x14ac:dyDescent="0.25">
      <c r="J392" t="s">
        <v>662</v>
      </c>
      <c r="K392">
        <v>1</v>
      </c>
    </row>
    <row r="393" spans="10:11" x14ac:dyDescent="0.25">
      <c r="J393" t="s">
        <v>497</v>
      </c>
      <c r="K393">
        <v>1</v>
      </c>
    </row>
    <row r="394" spans="10:11" x14ac:dyDescent="0.25">
      <c r="J394" t="s">
        <v>670</v>
      </c>
      <c r="K394">
        <v>1</v>
      </c>
    </row>
    <row r="395" spans="10:11" x14ac:dyDescent="0.25">
      <c r="J395" t="s">
        <v>498</v>
      </c>
      <c r="K395">
        <v>1</v>
      </c>
    </row>
    <row r="396" spans="10:11" x14ac:dyDescent="0.25">
      <c r="J396" t="s">
        <v>680</v>
      </c>
      <c r="K396">
        <v>1</v>
      </c>
    </row>
    <row r="397" spans="10:11" x14ac:dyDescent="0.25">
      <c r="J397" t="s">
        <v>499</v>
      </c>
      <c r="K397">
        <v>1</v>
      </c>
    </row>
    <row r="398" spans="10:11" x14ac:dyDescent="0.25">
      <c r="J398" t="s">
        <v>688</v>
      </c>
      <c r="K398">
        <v>1</v>
      </c>
    </row>
    <row r="399" spans="10:11" x14ac:dyDescent="0.25">
      <c r="J399" t="s">
        <v>500</v>
      </c>
      <c r="K399">
        <v>1</v>
      </c>
    </row>
    <row r="400" spans="10:11" x14ac:dyDescent="0.25">
      <c r="J400" t="s">
        <v>696</v>
      </c>
      <c r="K400">
        <v>1</v>
      </c>
    </row>
    <row r="401" spans="10:11" x14ac:dyDescent="0.25">
      <c r="J401" t="s">
        <v>501</v>
      </c>
      <c r="K401">
        <v>1</v>
      </c>
    </row>
    <row r="402" spans="10:11" x14ac:dyDescent="0.25">
      <c r="J402" t="s">
        <v>704</v>
      </c>
      <c r="K402">
        <v>1</v>
      </c>
    </row>
    <row r="403" spans="10:11" x14ac:dyDescent="0.25">
      <c r="J403" t="s">
        <v>502</v>
      </c>
      <c r="K403">
        <v>1</v>
      </c>
    </row>
    <row r="404" spans="10:11" x14ac:dyDescent="0.25">
      <c r="J404" t="s">
        <v>712</v>
      </c>
      <c r="K404">
        <v>1</v>
      </c>
    </row>
    <row r="405" spans="10:11" x14ac:dyDescent="0.25">
      <c r="J405" t="s">
        <v>503</v>
      </c>
      <c r="K405">
        <v>1</v>
      </c>
    </row>
    <row r="406" spans="10:11" x14ac:dyDescent="0.25">
      <c r="J406" t="s">
        <v>720</v>
      </c>
      <c r="K406">
        <v>1</v>
      </c>
    </row>
    <row r="407" spans="10:11" x14ac:dyDescent="0.25">
      <c r="J407" t="s">
        <v>504</v>
      </c>
      <c r="K407">
        <v>1</v>
      </c>
    </row>
    <row r="408" spans="10:11" x14ac:dyDescent="0.25">
      <c r="J408" t="s">
        <v>728</v>
      </c>
      <c r="K408">
        <v>1</v>
      </c>
    </row>
    <row r="409" spans="10:11" x14ac:dyDescent="0.25">
      <c r="J409" t="s">
        <v>505</v>
      </c>
      <c r="K409">
        <v>1</v>
      </c>
    </row>
    <row r="410" spans="10:11" x14ac:dyDescent="0.25">
      <c r="J410" t="s">
        <v>736</v>
      </c>
      <c r="K410">
        <v>1</v>
      </c>
    </row>
    <row r="411" spans="10:11" x14ac:dyDescent="0.25">
      <c r="J411" t="s">
        <v>506</v>
      </c>
      <c r="K411">
        <v>1</v>
      </c>
    </row>
    <row r="412" spans="10:11" x14ac:dyDescent="0.25">
      <c r="J412" t="s">
        <v>744</v>
      </c>
      <c r="K412">
        <v>1</v>
      </c>
    </row>
    <row r="413" spans="10:11" x14ac:dyDescent="0.25">
      <c r="J413" t="s">
        <v>507</v>
      </c>
      <c r="K413">
        <v>1</v>
      </c>
    </row>
    <row r="414" spans="10:11" x14ac:dyDescent="0.25">
      <c r="J414" t="s">
        <v>752</v>
      </c>
      <c r="K414">
        <v>1</v>
      </c>
    </row>
    <row r="415" spans="10:11" x14ac:dyDescent="0.25">
      <c r="J415" t="s">
        <v>508</v>
      </c>
      <c r="K415">
        <v>1</v>
      </c>
    </row>
    <row r="416" spans="10:11" x14ac:dyDescent="0.25">
      <c r="J416" t="s">
        <v>760</v>
      </c>
      <c r="K416">
        <v>1</v>
      </c>
    </row>
    <row r="417" spans="10:11" x14ac:dyDescent="0.25">
      <c r="J417" t="s">
        <v>509</v>
      </c>
      <c r="K417">
        <v>1</v>
      </c>
    </row>
    <row r="418" spans="10:11" x14ac:dyDescent="0.25">
      <c r="J418" t="s">
        <v>768</v>
      </c>
      <c r="K418">
        <v>1</v>
      </c>
    </row>
    <row r="419" spans="10:11" x14ac:dyDescent="0.25">
      <c r="J419" t="s">
        <v>510</v>
      </c>
      <c r="K419">
        <v>1</v>
      </c>
    </row>
    <row r="420" spans="10:11" x14ac:dyDescent="0.25">
      <c r="J420" t="s">
        <v>776</v>
      </c>
      <c r="K420">
        <v>1</v>
      </c>
    </row>
    <row r="421" spans="10:11" x14ac:dyDescent="0.25">
      <c r="J421" t="s">
        <v>511</v>
      </c>
      <c r="K421">
        <v>1</v>
      </c>
    </row>
    <row r="422" spans="10:11" x14ac:dyDescent="0.25">
      <c r="J422" t="s">
        <v>784</v>
      </c>
      <c r="K422">
        <v>1</v>
      </c>
    </row>
    <row r="423" spans="10:11" x14ac:dyDescent="0.25">
      <c r="J423" t="s">
        <v>512</v>
      </c>
      <c r="K423">
        <v>1</v>
      </c>
    </row>
    <row r="424" spans="10:11" x14ac:dyDescent="0.25">
      <c r="J424" t="s">
        <v>792</v>
      </c>
      <c r="K424">
        <v>1</v>
      </c>
    </row>
    <row r="425" spans="10:11" x14ac:dyDescent="0.25">
      <c r="J425" t="s">
        <v>513</v>
      </c>
      <c r="K425">
        <v>1</v>
      </c>
    </row>
    <row r="426" spans="10:11" x14ac:dyDescent="0.25">
      <c r="J426" t="s">
        <v>800</v>
      </c>
      <c r="K426">
        <v>1</v>
      </c>
    </row>
    <row r="427" spans="10:11" x14ac:dyDescent="0.25">
      <c r="J427" t="s">
        <v>514</v>
      </c>
      <c r="K427">
        <v>1</v>
      </c>
    </row>
    <row r="428" spans="10:11" x14ac:dyDescent="0.25">
      <c r="J428" t="s">
        <v>640</v>
      </c>
      <c r="K428">
        <v>1</v>
      </c>
    </row>
    <row r="429" spans="10:11" x14ac:dyDescent="0.25">
      <c r="J429" t="s">
        <v>515</v>
      </c>
      <c r="K429">
        <v>1</v>
      </c>
    </row>
    <row r="430" spans="10:11" x14ac:dyDescent="0.25">
      <c r="J430" t="s">
        <v>644</v>
      </c>
      <c r="K430">
        <v>1</v>
      </c>
    </row>
    <row r="431" spans="10:11" x14ac:dyDescent="0.25">
      <c r="J431" t="s">
        <v>516</v>
      </c>
      <c r="K431">
        <v>1</v>
      </c>
    </row>
    <row r="432" spans="10:11" x14ac:dyDescent="0.25">
      <c r="J432" t="s">
        <v>648</v>
      </c>
      <c r="K432">
        <v>1</v>
      </c>
    </row>
    <row r="433" spans="10:11" x14ac:dyDescent="0.25">
      <c r="J433" t="s">
        <v>517</v>
      </c>
      <c r="K433">
        <v>1</v>
      </c>
    </row>
    <row r="434" spans="10:11" x14ac:dyDescent="0.25">
      <c r="J434" t="s">
        <v>652</v>
      </c>
      <c r="K434">
        <v>1</v>
      </c>
    </row>
    <row r="435" spans="10:11" x14ac:dyDescent="0.25">
      <c r="J435" t="s">
        <v>518</v>
      </c>
      <c r="K435">
        <v>1</v>
      </c>
    </row>
    <row r="436" spans="10:11" x14ac:dyDescent="0.25">
      <c r="J436" t="s">
        <v>656</v>
      </c>
      <c r="K436">
        <v>1</v>
      </c>
    </row>
    <row r="437" spans="10:11" x14ac:dyDescent="0.25">
      <c r="J437" t="s">
        <v>519</v>
      </c>
      <c r="K437">
        <v>1</v>
      </c>
    </row>
    <row r="438" spans="10:11" x14ac:dyDescent="0.25">
      <c r="J438" t="s">
        <v>660</v>
      </c>
      <c r="K438">
        <v>1</v>
      </c>
    </row>
    <row r="439" spans="10:11" x14ac:dyDescent="0.25">
      <c r="J439" t="s">
        <v>520</v>
      </c>
      <c r="K439">
        <v>1</v>
      </c>
    </row>
    <row r="440" spans="10:11" x14ac:dyDescent="0.25">
      <c r="J440" t="s">
        <v>664</v>
      </c>
      <c r="K440">
        <v>1</v>
      </c>
    </row>
    <row r="441" spans="10:11" x14ac:dyDescent="0.25">
      <c r="J441" t="s">
        <v>521</v>
      </c>
      <c r="K441">
        <v>1</v>
      </c>
    </row>
    <row r="442" spans="10:11" x14ac:dyDescent="0.25">
      <c r="J442" t="s">
        <v>668</v>
      </c>
      <c r="K442">
        <v>1</v>
      </c>
    </row>
    <row r="443" spans="10:11" x14ac:dyDescent="0.25">
      <c r="J443" t="s">
        <v>522</v>
      </c>
      <c r="K443">
        <v>1</v>
      </c>
    </row>
    <row r="444" spans="10:11" x14ac:dyDescent="0.25">
      <c r="J444" t="s">
        <v>672</v>
      </c>
      <c r="K444">
        <v>1</v>
      </c>
    </row>
    <row r="445" spans="10:11" x14ac:dyDescent="0.25">
      <c r="J445" t="s">
        <v>523</v>
      </c>
      <c r="K445">
        <v>1</v>
      </c>
    </row>
    <row r="446" spans="10:11" x14ac:dyDescent="0.25">
      <c r="J446" t="s">
        <v>678</v>
      </c>
      <c r="K446">
        <v>1</v>
      </c>
    </row>
    <row r="447" spans="10:11" x14ac:dyDescent="0.25">
      <c r="J447" t="s">
        <v>524</v>
      </c>
      <c r="K447">
        <v>1</v>
      </c>
    </row>
    <row r="448" spans="10:11" x14ac:dyDescent="0.25">
      <c r="J448" t="s">
        <v>682</v>
      </c>
      <c r="K448">
        <v>1</v>
      </c>
    </row>
    <row r="449" spans="10:11" x14ac:dyDescent="0.25">
      <c r="J449" t="s">
        <v>525</v>
      </c>
      <c r="K449">
        <v>1</v>
      </c>
    </row>
    <row r="450" spans="10:11" x14ac:dyDescent="0.25">
      <c r="J450" t="s">
        <v>686</v>
      </c>
      <c r="K450">
        <v>1</v>
      </c>
    </row>
    <row r="451" spans="10:11" x14ac:dyDescent="0.25">
      <c r="J451" t="s">
        <v>526</v>
      </c>
      <c r="K451">
        <v>1</v>
      </c>
    </row>
    <row r="452" spans="10:11" x14ac:dyDescent="0.25">
      <c r="J452" t="s">
        <v>690</v>
      </c>
      <c r="K452">
        <v>1</v>
      </c>
    </row>
    <row r="453" spans="10:11" x14ac:dyDescent="0.25">
      <c r="J453" t="s">
        <v>527</v>
      </c>
      <c r="K453">
        <v>1</v>
      </c>
    </row>
    <row r="454" spans="10:11" x14ac:dyDescent="0.25">
      <c r="J454" t="s">
        <v>694</v>
      </c>
      <c r="K454">
        <v>1</v>
      </c>
    </row>
    <row r="455" spans="10:11" x14ac:dyDescent="0.25">
      <c r="J455" t="s">
        <v>528</v>
      </c>
      <c r="K455">
        <v>1</v>
      </c>
    </row>
    <row r="456" spans="10:11" x14ac:dyDescent="0.25">
      <c r="J456" t="s">
        <v>698</v>
      </c>
      <c r="K456">
        <v>1</v>
      </c>
    </row>
    <row r="457" spans="10:11" x14ac:dyDescent="0.25">
      <c r="J457" t="s">
        <v>529</v>
      </c>
      <c r="K457">
        <v>1</v>
      </c>
    </row>
    <row r="458" spans="10:11" x14ac:dyDescent="0.25">
      <c r="J458" t="s">
        <v>702</v>
      </c>
      <c r="K458">
        <v>1</v>
      </c>
    </row>
    <row r="459" spans="10:11" x14ac:dyDescent="0.25">
      <c r="J459" t="s">
        <v>530</v>
      </c>
      <c r="K459">
        <v>1</v>
      </c>
    </row>
    <row r="460" spans="10:11" x14ac:dyDescent="0.25">
      <c r="J460" t="s">
        <v>706</v>
      </c>
      <c r="K460">
        <v>1</v>
      </c>
    </row>
    <row r="461" spans="10:11" x14ac:dyDescent="0.25">
      <c r="J461" t="s">
        <v>531</v>
      </c>
      <c r="K461">
        <v>1</v>
      </c>
    </row>
    <row r="462" spans="10:11" x14ac:dyDescent="0.25">
      <c r="J462" t="s">
        <v>710</v>
      </c>
      <c r="K462">
        <v>1</v>
      </c>
    </row>
    <row r="463" spans="10:11" x14ac:dyDescent="0.25">
      <c r="J463" t="s">
        <v>532</v>
      </c>
      <c r="K463">
        <v>1</v>
      </c>
    </row>
    <row r="464" spans="10:11" x14ac:dyDescent="0.25">
      <c r="J464" t="s">
        <v>714</v>
      </c>
      <c r="K464">
        <v>1</v>
      </c>
    </row>
    <row r="465" spans="10:11" x14ac:dyDescent="0.25">
      <c r="J465" t="s">
        <v>533</v>
      </c>
      <c r="K465">
        <v>1</v>
      </c>
    </row>
    <row r="466" spans="10:11" x14ac:dyDescent="0.25">
      <c r="J466" t="s">
        <v>718</v>
      </c>
      <c r="K466">
        <v>1</v>
      </c>
    </row>
    <row r="467" spans="10:11" x14ac:dyDescent="0.25">
      <c r="J467" t="s">
        <v>534</v>
      </c>
      <c r="K467">
        <v>1</v>
      </c>
    </row>
    <row r="468" spans="10:11" x14ac:dyDescent="0.25">
      <c r="J468" t="s">
        <v>722</v>
      </c>
      <c r="K468">
        <v>1</v>
      </c>
    </row>
    <row r="469" spans="10:11" x14ac:dyDescent="0.25">
      <c r="J469" t="s">
        <v>535</v>
      </c>
      <c r="K469">
        <v>1</v>
      </c>
    </row>
    <row r="470" spans="10:11" x14ac:dyDescent="0.25">
      <c r="J470" t="s">
        <v>726</v>
      </c>
      <c r="K470">
        <v>1</v>
      </c>
    </row>
    <row r="471" spans="10:11" x14ac:dyDescent="0.25">
      <c r="J471" t="s">
        <v>536</v>
      </c>
      <c r="K471">
        <v>1</v>
      </c>
    </row>
    <row r="472" spans="10:11" x14ac:dyDescent="0.25">
      <c r="J472" t="s">
        <v>730</v>
      </c>
      <c r="K472">
        <v>1</v>
      </c>
    </row>
    <row r="473" spans="10:11" x14ac:dyDescent="0.25">
      <c r="J473" t="s">
        <v>537</v>
      </c>
      <c r="K473">
        <v>1</v>
      </c>
    </row>
    <row r="474" spans="10:11" x14ac:dyDescent="0.25">
      <c r="J474" t="s">
        <v>734</v>
      </c>
      <c r="K474">
        <v>1</v>
      </c>
    </row>
    <row r="475" spans="10:11" x14ac:dyDescent="0.25">
      <c r="J475" t="s">
        <v>538</v>
      </c>
      <c r="K475">
        <v>1</v>
      </c>
    </row>
    <row r="476" spans="10:11" x14ac:dyDescent="0.25">
      <c r="J476" t="s">
        <v>738</v>
      </c>
      <c r="K476">
        <v>1</v>
      </c>
    </row>
    <row r="477" spans="10:11" x14ac:dyDescent="0.25">
      <c r="J477" t="s">
        <v>539</v>
      </c>
      <c r="K477">
        <v>1</v>
      </c>
    </row>
    <row r="478" spans="10:11" x14ac:dyDescent="0.25">
      <c r="J478" t="s">
        <v>742</v>
      </c>
      <c r="K478">
        <v>1</v>
      </c>
    </row>
    <row r="479" spans="10:11" x14ac:dyDescent="0.25">
      <c r="J479" t="s">
        <v>540</v>
      </c>
      <c r="K479">
        <v>1</v>
      </c>
    </row>
    <row r="480" spans="10:11" x14ac:dyDescent="0.25">
      <c r="J480" t="s">
        <v>746</v>
      </c>
      <c r="K480">
        <v>1</v>
      </c>
    </row>
    <row r="481" spans="10:11" x14ac:dyDescent="0.25">
      <c r="J481" t="s">
        <v>541</v>
      </c>
      <c r="K481">
        <v>1</v>
      </c>
    </row>
    <row r="482" spans="10:11" x14ac:dyDescent="0.25">
      <c r="J482" t="s">
        <v>750</v>
      </c>
      <c r="K482">
        <v>1</v>
      </c>
    </row>
    <row r="483" spans="10:11" x14ac:dyDescent="0.25">
      <c r="J483" t="s">
        <v>542</v>
      </c>
      <c r="K483">
        <v>1</v>
      </c>
    </row>
    <row r="484" spans="10:11" x14ac:dyDescent="0.25">
      <c r="J484" t="s">
        <v>754</v>
      </c>
      <c r="K484">
        <v>1</v>
      </c>
    </row>
    <row r="485" spans="10:11" x14ac:dyDescent="0.25">
      <c r="J485" t="s">
        <v>543</v>
      </c>
      <c r="K485">
        <v>1</v>
      </c>
    </row>
    <row r="486" spans="10:11" x14ac:dyDescent="0.25">
      <c r="J486" t="s">
        <v>758</v>
      </c>
      <c r="K486">
        <v>1</v>
      </c>
    </row>
    <row r="487" spans="10:11" x14ac:dyDescent="0.25">
      <c r="J487" t="s">
        <v>544</v>
      </c>
      <c r="K487">
        <v>1</v>
      </c>
    </row>
    <row r="488" spans="10:11" x14ac:dyDescent="0.25">
      <c r="J488" t="s">
        <v>762</v>
      </c>
      <c r="K488">
        <v>1</v>
      </c>
    </row>
    <row r="489" spans="10:11" x14ac:dyDescent="0.25">
      <c r="J489" t="s">
        <v>545</v>
      </c>
      <c r="K489">
        <v>1</v>
      </c>
    </row>
    <row r="490" spans="10:11" x14ac:dyDescent="0.25">
      <c r="J490" t="s">
        <v>766</v>
      </c>
      <c r="K490">
        <v>1</v>
      </c>
    </row>
    <row r="491" spans="10:11" x14ac:dyDescent="0.25">
      <c r="J491" t="s">
        <v>546</v>
      </c>
      <c r="K491">
        <v>1</v>
      </c>
    </row>
    <row r="492" spans="10:11" x14ac:dyDescent="0.25">
      <c r="J492" t="s">
        <v>770</v>
      </c>
      <c r="K492">
        <v>1</v>
      </c>
    </row>
    <row r="493" spans="10:11" x14ac:dyDescent="0.25">
      <c r="J493" t="s">
        <v>547</v>
      </c>
      <c r="K493">
        <v>1</v>
      </c>
    </row>
    <row r="494" spans="10:11" x14ac:dyDescent="0.25">
      <c r="J494" t="s">
        <v>774</v>
      </c>
      <c r="K494">
        <v>1</v>
      </c>
    </row>
    <row r="495" spans="10:11" x14ac:dyDescent="0.25">
      <c r="J495" t="s">
        <v>548</v>
      </c>
      <c r="K495">
        <v>1</v>
      </c>
    </row>
    <row r="496" spans="10:11" x14ac:dyDescent="0.25">
      <c r="J496" t="s">
        <v>778</v>
      </c>
      <c r="K496">
        <v>1</v>
      </c>
    </row>
    <row r="497" spans="10:11" x14ac:dyDescent="0.25">
      <c r="J497" t="s">
        <v>549</v>
      </c>
      <c r="K497">
        <v>1</v>
      </c>
    </row>
    <row r="498" spans="10:11" x14ac:dyDescent="0.25">
      <c r="J498" t="s">
        <v>782</v>
      </c>
      <c r="K498">
        <v>1</v>
      </c>
    </row>
    <row r="499" spans="10:11" x14ac:dyDescent="0.25">
      <c r="J499" t="s">
        <v>550</v>
      </c>
      <c r="K499">
        <v>1</v>
      </c>
    </row>
    <row r="500" spans="10:11" x14ac:dyDescent="0.25">
      <c r="J500" t="s">
        <v>786</v>
      </c>
      <c r="K500">
        <v>1</v>
      </c>
    </row>
    <row r="501" spans="10:11" x14ac:dyDescent="0.25">
      <c r="J501" t="s">
        <v>551</v>
      </c>
      <c r="K501">
        <v>1</v>
      </c>
    </row>
    <row r="502" spans="10:11" x14ac:dyDescent="0.25">
      <c r="J502" t="s">
        <v>790</v>
      </c>
      <c r="K502">
        <v>1</v>
      </c>
    </row>
    <row r="503" spans="10:11" x14ac:dyDescent="0.25">
      <c r="J503" t="s">
        <v>552</v>
      </c>
      <c r="K503">
        <v>1</v>
      </c>
    </row>
    <row r="504" spans="10:11" x14ac:dyDescent="0.25">
      <c r="J504" t="s">
        <v>794</v>
      </c>
      <c r="K504">
        <v>1</v>
      </c>
    </row>
    <row r="505" spans="10:11" x14ac:dyDescent="0.25">
      <c r="J505" t="s">
        <v>553</v>
      </c>
      <c r="K505">
        <v>1</v>
      </c>
    </row>
    <row r="506" spans="10:11" x14ac:dyDescent="0.25">
      <c r="J506" t="s">
        <v>798</v>
      </c>
      <c r="K506">
        <v>1</v>
      </c>
    </row>
    <row r="507" spans="10:11" x14ac:dyDescent="0.25">
      <c r="J507" t="s">
        <v>554</v>
      </c>
      <c r="K507">
        <v>1</v>
      </c>
    </row>
    <row r="508" spans="10:11" x14ac:dyDescent="0.25">
      <c r="J508" t="s">
        <v>473</v>
      </c>
      <c r="K508">
        <v>1</v>
      </c>
    </row>
    <row r="509" spans="10:11" x14ac:dyDescent="0.25">
      <c r="J509" t="s">
        <v>555</v>
      </c>
      <c r="K509">
        <v>1</v>
      </c>
    </row>
    <row r="510" spans="10:11" x14ac:dyDescent="0.25">
      <c r="J510" t="s">
        <v>639</v>
      </c>
      <c r="K510">
        <v>1</v>
      </c>
    </row>
    <row r="511" spans="10:11" x14ac:dyDescent="0.25">
      <c r="J511" t="s">
        <v>556</v>
      </c>
      <c r="K511">
        <v>1</v>
      </c>
    </row>
    <row r="512" spans="10:11" x14ac:dyDescent="0.25">
      <c r="J512" t="s">
        <v>641</v>
      </c>
      <c r="K512">
        <v>1</v>
      </c>
    </row>
    <row r="513" spans="10:11" x14ac:dyDescent="0.25">
      <c r="J513" t="s">
        <v>557</v>
      </c>
      <c r="K513">
        <v>1</v>
      </c>
    </row>
    <row r="514" spans="10:11" x14ac:dyDescent="0.25">
      <c r="J514" t="s">
        <v>643</v>
      </c>
      <c r="K514">
        <v>1</v>
      </c>
    </row>
    <row r="515" spans="10:11" x14ac:dyDescent="0.25">
      <c r="J515" t="s">
        <v>558</v>
      </c>
      <c r="K515">
        <v>1</v>
      </c>
    </row>
    <row r="516" spans="10:11" x14ac:dyDescent="0.25">
      <c r="J516" t="s">
        <v>645</v>
      </c>
      <c r="K516">
        <v>1</v>
      </c>
    </row>
    <row r="517" spans="10:11" x14ac:dyDescent="0.25">
      <c r="J517" t="s">
        <v>559</v>
      </c>
      <c r="K517">
        <v>1</v>
      </c>
    </row>
    <row r="518" spans="10:11" x14ac:dyDescent="0.25">
      <c r="J518" t="s">
        <v>647</v>
      </c>
      <c r="K518">
        <v>1</v>
      </c>
    </row>
    <row r="519" spans="10:11" x14ac:dyDescent="0.25">
      <c r="J519" t="s">
        <v>560</v>
      </c>
      <c r="K519">
        <v>1</v>
      </c>
    </row>
    <row r="520" spans="10:11" x14ac:dyDescent="0.25">
      <c r="J520" t="s">
        <v>649</v>
      </c>
      <c r="K520">
        <v>1</v>
      </c>
    </row>
    <row r="521" spans="10:11" x14ac:dyDescent="0.25">
      <c r="J521" t="s">
        <v>561</v>
      </c>
      <c r="K521">
        <v>1</v>
      </c>
    </row>
    <row r="522" spans="10:11" x14ac:dyDescent="0.25">
      <c r="J522" t="s">
        <v>651</v>
      </c>
      <c r="K522">
        <v>1</v>
      </c>
    </row>
    <row r="523" spans="10:11" x14ac:dyDescent="0.25">
      <c r="J523" t="s">
        <v>562</v>
      </c>
      <c r="K523">
        <v>1</v>
      </c>
    </row>
    <row r="524" spans="10:11" x14ac:dyDescent="0.25">
      <c r="J524" t="s">
        <v>653</v>
      </c>
      <c r="K524">
        <v>1</v>
      </c>
    </row>
    <row r="525" spans="10:11" x14ac:dyDescent="0.25">
      <c r="J525" t="s">
        <v>563</v>
      </c>
      <c r="K525">
        <v>1</v>
      </c>
    </row>
    <row r="526" spans="10:11" x14ac:dyDescent="0.25">
      <c r="J526" t="s">
        <v>655</v>
      </c>
      <c r="K526">
        <v>1</v>
      </c>
    </row>
    <row r="527" spans="10:11" x14ac:dyDescent="0.25">
      <c r="J527" t="s">
        <v>564</v>
      </c>
      <c r="K527">
        <v>1</v>
      </c>
    </row>
    <row r="528" spans="10:11" x14ac:dyDescent="0.25">
      <c r="J528" t="s">
        <v>657</v>
      </c>
      <c r="K528">
        <v>1</v>
      </c>
    </row>
    <row r="529" spans="10:11" x14ac:dyDescent="0.25">
      <c r="J529" t="s">
        <v>565</v>
      </c>
      <c r="K529">
        <v>1</v>
      </c>
    </row>
    <row r="530" spans="10:11" x14ac:dyDescent="0.25">
      <c r="J530" t="s">
        <v>659</v>
      </c>
      <c r="K530">
        <v>1</v>
      </c>
    </row>
    <row r="531" spans="10:11" x14ac:dyDescent="0.25">
      <c r="J531" t="s">
        <v>566</v>
      </c>
      <c r="K531">
        <v>1</v>
      </c>
    </row>
    <row r="532" spans="10:11" x14ac:dyDescent="0.25">
      <c r="J532" t="s">
        <v>661</v>
      </c>
      <c r="K532">
        <v>1</v>
      </c>
    </row>
    <row r="533" spans="10:11" x14ac:dyDescent="0.25">
      <c r="J533" t="s">
        <v>567</v>
      </c>
      <c r="K533">
        <v>1</v>
      </c>
    </row>
    <row r="534" spans="10:11" x14ac:dyDescent="0.25">
      <c r="J534" t="s">
        <v>663</v>
      </c>
      <c r="K534">
        <v>1</v>
      </c>
    </row>
    <row r="535" spans="10:11" x14ac:dyDescent="0.25">
      <c r="J535" t="s">
        <v>568</v>
      </c>
      <c r="K535">
        <v>1</v>
      </c>
    </row>
    <row r="536" spans="10:11" x14ac:dyDescent="0.25">
      <c r="J536" t="s">
        <v>665</v>
      </c>
      <c r="K536">
        <v>1</v>
      </c>
    </row>
    <row r="537" spans="10:11" x14ac:dyDescent="0.25">
      <c r="J537" t="s">
        <v>569</v>
      </c>
      <c r="K537">
        <v>1</v>
      </c>
    </row>
    <row r="538" spans="10:11" x14ac:dyDescent="0.25">
      <c r="J538" t="s">
        <v>667</v>
      </c>
      <c r="K538">
        <v>1</v>
      </c>
    </row>
    <row r="539" spans="10:11" x14ac:dyDescent="0.25">
      <c r="J539" t="s">
        <v>570</v>
      </c>
      <c r="K539">
        <v>1</v>
      </c>
    </row>
    <row r="540" spans="10:11" x14ac:dyDescent="0.25">
      <c r="J540" t="s">
        <v>669</v>
      </c>
      <c r="K540">
        <v>1</v>
      </c>
    </row>
    <row r="541" spans="10:11" x14ac:dyDescent="0.25">
      <c r="J541" t="s">
        <v>571</v>
      </c>
      <c r="K541">
        <v>1</v>
      </c>
    </row>
    <row r="542" spans="10:11" x14ac:dyDescent="0.25">
      <c r="J542" t="s">
        <v>671</v>
      </c>
      <c r="K542">
        <v>1</v>
      </c>
    </row>
    <row r="543" spans="10:11" x14ac:dyDescent="0.25">
      <c r="J543" t="s">
        <v>673</v>
      </c>
      <c r="K543">
        <v>1</v>
      </c>
    </row>
    <row r="544" spans="10:11" x14ac:dyDescent="0.25">
      <c r="J544" t="s">
        <v>475</v>
      </c>
      <c r="K544">
        <v>1</v>
      </c>
    </row>
    <row r="545" spans="10:11" x14ac:dyDescent="0.25">
      <c r="J545" t="s">
        <v>674</v>
      </c>
      <c r="K545">
        <v>1</v>
      </c>
    </row>
    <row r="546" spans="10:11" x14ac:dyDescent="0.25">
      <c r="J546" t="s">
        <v>675</v>
      </c>
      <c r="K546">
        <v>1</v>
      </c>
    </row>
    <row r="547" spans="10:11" x14ac:dyDescent="0.25">
      <c r="J547" t="s">
        <v>573</v>
      </c>
      <c r="K547">
        <v>1</v>
      </c>
    </row>
    <row r="548" spans="10:11" x14ac:dyDescent="0.25">
      <c r="J548" t="s">
        <v>677</v>
      </c>
      <c r="K548">
        <v>1</v>
      </c>
    </row>
    <row r="549" spans="10:11" x14ac:dyDescent="0.25">
      <c r="J549" t="s">
        <v>574</v>
      </c>
      <c r="K549">
        <v>1</v>
      </c>
    </row>
    <row r="550" spans="10:11" x14ac:dyDescent="0.25">
      <c r="J550" t="s">
        <v>679</v>
      </c>
      <c r="K550">
        <v>1</v>
      </c>
    </row>
    <row r="551" spans="10:11" x14ac:dyDescent="0.25">
      <c r="J551" t="s">
        <v>575</v>
      </c>
      <c r="K551">
        <v>1</v>
      </c>
    </row>
    <row r="552" spans="10:11" x14ac:dyDescent="0.25">
      <c r="J552" t="s">
        <v>681</v>
      </c>
      <c r="K552">
        <v>1</v>
      </c>
    </row>
    <row r="553" spans="10:11" x14ac:dyDescent="0.25">
      <c r="J553" t="s">
        <v>576</v>
      </c>
      <c r="K553">
        <v>1</v>
      </c>
    </row>
    <row r="554" spans="10:11" x14ac:dyDescent="0.25">
      <c r="J554" t="s">
        <v>683</v>
      </c>
      <c r="K554">
        <v>1</v>
      </c>
    </row>
    <row r="555" spans="10:11" x14ac:dyDescent="0.25">
      <c r="J555" t="s">
        <v>577</v>
      </c>
      <c r="K555">
        <v>1</v>
      </c>
    </row>
    <row r="556" spans="10:11" x14ac:dyDescent="0.25">
      <c r="J556" t="s">
        <v>685</v>
      </c>
      <c r="K556">
        <v>1</v>
      </c>
    </row>
    <row r="557" spans="10:11" x14ac:dyDescent="0.25">
      <c r="J557" t="s">
        <v>578</v>
      </c>
      <c r="K557">
        <v>1</v>
      </c>
    </row>
    <row r="558" spans="10:11" x14ac:dyDescent="0.25">
      <c r="J558" t="s">
        <v>687</v>
      </c>
      <c r="K558">
        <v>1</v>
      </c>
    </row>
    <row r="559" spans="10:11" x14ac:dyDescent="0.25">
      <c r="J559" t="s">
        <v>579</v>
      </c>
      <c r="K559">
        <v>1</v>
      </c>
    </row>
    <row r="560" spans="10:11" x14ac:dyDescent="0.25">
      <c r="J560" t="s">
        <v>689</v>
      </c>
      <c r="K560">
        <v>1</v>
      </c>
    </row>
    <row r="561" spans="10:11" x14ac:dyDescent="0.25">
      <c r="J561" t="s">
        <v>580</v>
      </c>
      <c r="K561">
        <v>1</v>
      </c>
    </row>
    <row r="562" spans="10:11" x14ac:dyDescent="0.25">
      <c r="J562" t="s">
        <v>691</v>
      </c>
      <c r="K562">
        <v>1</v>
      </c>
    </row>
    <row r="563" spans="10:11" x14ac:dyDescent="0.25">
      <c r="J563" t="s">
        <v>581</v>
      </c>
      <c r="K563">
        <v>1</v>
      </c>
    </row>
    <row r="564" spans="10:11" x14ac:dyDescent="0.25">
      <c r="J564" t="s">
        <v>693</v>
      </c>
      <c r="K564">
        <v>1</v>
      </c>
    </row>
    <row r="565" spans="10:11" x14ac:dyDescent="0.25">
      <c r="J565" t="s">
        <v>582</v>
      </c>
      <c r="K565">
        <v>1</v>
      </c>
    </row>
    <row r="566" spans="10:11" x14ac:dyDescent="0.25">
      <c r="J566" t="s">
        <v>695</v>
      </c>
      <c r="K566">
        <v>1</v>
      </c>
    </row>
    <row r="567" spans="10:11" x14ac:dyDescent="0.25">
      <c r="J567" t="s">
        <v>583</v>
      </c>
      <c r="K567">
        <v>1</v>
      </c>
    </row>
    <row r="568" spans="10:11" x14ac:dyDescent="0.25">
      <c r="J568" t="s">
        <v>697</v>
      </c>
      <c r="K568">
        <v>1</v>
      </c>
    </row>
    <row r="569" spans="10:11" x14ac:dyDescent="0.25">
      <c r="J569" t="s">
        <v>584</v>
      </c>
      <c r="K569">
        <v>1</v>
      </c>
    </row>
    <row r="570" spans="10:11" x14ac:dyDescent="0.25">
      <c r="J570" t="s">
        <v>699</v>
      </c>
      <c r="K570">
        <v>1</v>
      </c>
    </row>
    <row r="571" spans="10:11" x14ac:dyDescent="0.25">
      <c r="J571" t="s">
        <v>585</v>
      </c>
      <c r="K571">
        <v>1</v>
      </c>
    </row>
    <row r="572" spans="10:11" x14ac:dyDescent="0.25">
      <c r="J572" t="s">
        <v>701</v>
      </c>
      <c r="K572">
        <v>1</v>
      </c>
    </row>
    <row r="573" spans="10:11" x14ac:dyDescent="0.25">
      <c r="J573" t="s">
        <v>586</v>
      </c>
      <c r="K573">
        <v>1</v>
      </c>
    </row>
    <row r="574" spans="10:11" x14ac:dyDescent="0.25">
      <c r="J574" t="s">
        <v>703</v>
      </c>
      <c r="K574">
        <v>1</v>
      </c>
    </row>
    <row r="575" spans="10:11" x14ac:dyDescent="0.25">
      <c r="J575" t="s">
        <v>587</v>
      </c>
      <c r="K575">
        <v>1</v>
      </c>
    </row>
    <row r="576" spans="10:11" x14ac:dyDescent="0.25">
      <c r="J576" t="s">
        <v>705</v>
      </c>
      <c r="K576">
        <v>1</v>
      </c>
    </row>
    <row r="577" spans="10:11" x14ac:dyDescent="0.25">
      <c r="J577" t="s">
        <v>588</v>
      </c>
      <c r="K577">
        <v>1</v>
      </c>
    </row>
    <row r="578" spans="10:11" x14ac:dyDescent="0.25">
      <c r="J578" t="s">
        <v>707</v>
      </c>
      <c r="K578">
        <v>1</v>
      </c>
    </row>
    <row r="579" spans="10:11" x14ac:dyDescent="0.25">
      <c r="J579" t="s">
        <v>589</v>
      </c>
      <c r="K579">
        <v>1</v>
      </c>
    </row>
    <row r="580" spans="10:11" x14ac:dyDescent="0.25">
      <c r="J580" t="s">
        <v>709</v>
      </c>
      <c r="K580">
        <v>1</v>
      </c>
    </row>
    <row r="581" spans="10:11" x14ac:dyDescent="0.25">
      <c r="J581" t="s">
        <v>590</v>
      </c>
      <c r="K581">
        <v>1</v>
      </c>
    </row>
    <row r="582" spans="10:11" x14ac:dyDescent="0.25">
      <c r="J582" t="s">
        <v>711</v>
      </c>
      <c r="K582">
        <v>1</v>
      </c>
    </row>
    <row r="583" spans="10:11" x14ac:dyDescent="0.25">
      <c r="J583" t="s">
        <v>591</v>
      </c>
      <c r="K583">
        <v>1</v>
      </c>
    </row>
    <row r="584" spans="10:11" x14ac:dyDescent="0.25">
      <c r="J584" t="s">
        <v>713</v>
      </c>
      <c r="K584">
        <v>1</v>
      </c>
    </row>
    <row r="585" spans="10:11" x14ac:dyDescent="0.25">
      <c r="J585" t="s">
        <v>592</v>
      </c>
      <c r="K585">
        <v>1</v>
      </c>
    </row>
    <row r="586" spans="10:11" x14ac:dyDescent="0.25">
      <c r="J586" t="s">
        <v>715</v>
      </c>
      <c r="K586">
        <v>1</v>
      </c>
    </row>
    <row r="587" spans="10:11" x14ac:dyDescent="0.25">
      <c r="J587" t="s">
        <v>593</v>
      </c>
      <c r="K587">
        <v>1</v>
      </c>
    </row>
    <row r="588" spans="10:11" x14ac:dyDescent="0.25">
      <c r="J588" t="s">
        <v>717</v>
      </c>
      <c r="K588">
        <v>1</v>
      </c>
    </row>
    <row r="589" spans="10:11" x14ac:dyDescent="0.25">
      <c r="J589" t="s">
        <v>594</v>
      </c>
      <c r="K589">
        <v>1</v>
      </c>
    </row>
    <row r="590" spans="10:11" x14ac:dyDescent="0.25">
      <c r="J590" t="s">
        <v>719</v>
      </c>
      <c r="K590">
        <v>1</v>
      </c>
    </row>
    <row r="591" spans="10:11" x14ac:dyDescent="0.25">
      <c r="J591" t="s">
        <v>595</v>
      </c>
      <c r="K591">
        <v>1</v>
      </c>
    </row>
    <row r="592" spans="10:11" x14ac:dyDescent="0.25">
      <c r="J592" t="s">
        <v>721</v>
      </c>
      <c r="K592">
        <v>1</v>
      </c>
    </row>
    <row r="593" spans="10:11" x14ac:dyDescent="0.25">
      <c r="J593" t="s">
        <v>596</v>
      </c>
      <c r="K593">
        <v>1</v>
      </c>
    </row>
    <row r="594" spans="10:11" x14ac:dyDescent="0.25">
      <c r="J594" t="s">
        <v>723</v>
      </c>
      <c r="K594">
        <v>1</v>
      </c>
    </row>
    <row r="595" spans="10:11" x14ac:dyDescent="0.25">
      <c r="J595" t="s">
        <v>597</v>
      </c>
      <c r="K595">
        <v>1</v>
      </c>
    </row>
    <row r="596" spans="10:11" x14ac:dyDescent="0.25">
      <c r="J596" t="s">
        <v>725</v>
      </c>
      <c r="K596">
        <v>1</v>
      </c>
    </row>
    <row r="597" spans="10:11" x14ac:dyDescent="0.25">
      <c r="J597" t="s">
        <v>598</v>
      </c>
      <c r="K597">
        <v>1</v>
      </c>
    </row>
    <row r="598" spans="10:11" x14ac:dyDescent="0.25">
      <c r="J598" t="s">
        <v>727</v>
      </c>
      <c r="K598">
        <v>1</v>
      </c>
    </row>
    <row r="599" spans="10:11" x14ac:dyDescent="0.25">
      <c r="J599" t="s">
        <v>599</v>
      </c>
      <c r="K599">
        <v>1</v>
      </c>
    </row>
    <row r="600" spans="10:11" x14ac:dyDescent="0.25">
      <c r="J600" t="s">
        <v>729</v>
      </c>
      <c r="K600">
        <v>1</v>
      </c>
    </row>
    <row r="601" spans="10:11" x14ac:dyDescent="0.25">
      <c r="J601" t="s">
        <v>600</v>
      </c>
      <c r="K601">
        <v>1</v>
      </c>
    </row>
    <row r="602" spans="10:11" x14ac:dyDescent="0.25">
      <c r="J602" t="s">
        <v>731</v>
      </c>
      <c r="K602">
        <v>1</v>
      </c>
    </row>
    <row r="603" spans="10:11" x14ac:dyDescent="0.25">
      <c r="J603" t="s">
        <v>601</v>
      </c>
      <c r="K603">
        <v>1</v>
      </c>
    </row>
    <row r="604" spans="10:11" x14ac:dyDescent="0.25">
      <c r="J604" t="s">
        <v>733</v>
      </c>
      <c r="K604">
        <v>1</v>
      </c>
    </row>
    <row r="605" spans="10:11" x14ac:dyDescent="0.25">
      <c r="J605" t="s">
        <v>602</v>
      </c>
      <c r="K605">
        <v>1</v>
      </c>
    </row>
    <row r="606" spans="10:11" x14ac:dyDescent="0.25">
      <c r="J606" t="s">
        <v>735</v>
      </c>
      <c r="K606">
        <v>1</v>
      </c>
    </row>
    <row r="607" spans="10:11" x14ac:dyDescent="0.25">
      <c r="J607" t="s">
        <v>603</v>
      </c>
      <c r="K607">
        <v>1</v>
      </c>
    </row>
    <row r="608" spans="10:11" x14ac:dyDescent="0.25">
      <c r="J608" t="s">
        <v>737</v>
      </c>
      <c r="K608">
        <v>1</v>
      </c>
    </row>
    <row r="609" spans="10:11" x14ac:dyDescent="0.25">
      <c r="J609" t="s">
        <v>604</v>
      </c>
      <c r="K609">
        <v>1</v>
      </c>
    </row>
    <row r="610" spans="10:11" x14ac:dyDescent="0.25">
      <c r="J610" t="s">
        <v>739</v>
      </c>
      <c r="K610">
        <v>1</v>
      </c>
    </row>
    <row r="611" spans="10:11" x14ac:dyDescent="0.25">
      <c r="J611" t="s">
        <v>605</v>
      </c>
      <c r="K611">
        <v>1</v>
      </c>
    </row>
    <row r="612" spans="10:11" x14ac:dyDescent="0.25">
      <c r="J612" t="s">
        <v>741</v>
      </c>
      <c r="K612">
        <v>1</v>
      </c>
    </row>
    <row r="613" spans="10:11" x14ac:dyDescent="0.25">
      <c r="J613" t="s">
        <v>606</v>
      </c>
      <c r="K613">
        <v>1</v>
      </c>
    </row>
    <row r="614" spans="10:11" x14ac:dyDescent="0.25">
      <c r="J614" t="s">
        <v>743</v>
      </c>
      <c r="K614">
        <v>1</v>
      </c>
    </row>
    <row r="615" spans="10:11" x14ac:dyDescent="0.25">
      <c r="J615" t="s">
        <v>607</v>
      </c>
      <c r="K615">
        <v>1</v>
      </c>
    </row>
    <row r="616" spans="10:11" x14ac:dyDescent="0.25">
      <c r="J616" t="s">
        <v>745</v>
      </c>
      <c r="K616">
        <v>1</v>
      </c>
    </row>
    <row r="617" spans="10:11" x14ac:dyDescent="0.25">
      <c r="J617" t="s">
        <v>608</v>
      </c>
      <c r="K617">
        <v>1</v>
      </c>
    </row>
    <row r="618" spans="10:11" x14ac:dyDescent="0.25">
      <c r="J618" t="s">
        <v>747</v>
      </c>
      <c r="K618">
        <v>1</v>
      </c>
    </row>
    <row r="619" spans="10:11" x14ac:dyDescent="0.25">
      <c r="J619" t="s">
        <v>609</v>
      </c>
      <c r="K619">
        <v>1</v>
      </c>
    </row>
    <row r="620" spans="10:11" x14ac:dyDescent="0.25">
      <c r="J620" t="s">
        <v>749</v>
      </c>
      <c r="K620">
        <v>1</v>
      </c>
    </row>
    <row r="621" spans="10:11" x14ac:dyDescent="0.25">
      <c r="J621" t="s">
        <v>610</v>
      </c>
      <c r="K621">
        <v>1</v>
      </c>
    </row>
    <row r="622" spans="10:11" x14ac:dyDescent="0.25">
      <c r="J622" t="s">
        <v>751</v>
      </c>
      <c r="K622">
        <v>1</v>
      </c>
    </row>
    <row r="623" spans="10:11" x14ac:dyDescent="0.25">
      <c r="J623" t="s">
        <v>611</v>
      </c>
      <c r="K623">
        <v>1</v>
      </c>
    </row>
    <row r="624" spans="10:11" x14ac:dyDescent="0.25">
      <c r="J624" t="s">
        <v>753</v>
      </c>
      <c r="K624">
        <v>1</v>
      </c>
    </row>
    <row r="625" spans="10:11" x14ac:dyDescent="0.25">
      <c r="J625" t="s">
        <v>612</v>
      </c>
      <c r="K625">
        <v>1</v>
      </c>
    </row>
    <row r="626" spans="10:11" x14ac:dyDescent="0.25">
      <c r="J626" t="s">
        <v>755</v>
      </c>
      <c r="K626">
        <v>1</v>
      </c>
    </row>
    <row r="627" spans="10:11" x14ac:dyDescent="0.25">
      <c r="J627" t="s">
        <v>613</v>
      </c>
      <c r="K627">
        <v>1</v>
      </c>
    </row>
    <row r="628" spans="10:11" x14ac:dyDescent="0.25">
      <c r="J628" t="s">
        <v>757</v>
      </c>
      <c r="K628">
        <v>1</v>
      </c>
    </row>
    <row r="629" spans="10:11" x14ac:dyDescent="0.25">
      <c r="J629" t="s">
        <v>614</v>
      </c>
      <c r="K629">
        <v>1</v>
      </c>
    </row>
    <row r="630" spans="10:11" x14ac:dyDescent="0.25">
      <c r="J630" t="s">
        <v>759</v>
      </c>
      <c r="K630">
        <v>1</v>
      </c>
    </row>
    <row r="631" spans="10:11" x14ac:dyDescent="0.25">
      <c r="J631" t="s">
        <v>615</v>
      </c>
      <c r="K631">
        <v>1</v>
      </c>
    </row>
    <row r="632" spans="10:11" x14ac:dyDescent="0.25">
      <c r="J632" t="s">
        <v>761</v>
      </c>
      <c r="K632">
        <v>1</v>
      </c>
    </row>
    <row r="633" spans="10:11" x14ac:dyDescent="0.25">
      <c r="J633" t="s">
        <v>616</v>
      </c>
      <c r="K633">
        <v>1</v>
      </c>
    </row>
    <row r="634" spans="10:11" x14ac:dyDescent="0.25">
      <c r="J634" t="s">
        <v>763</v>
      </c>
      <c r="K634">
        <v>1</v>
      </c>
    </row>
    <row r="635" spans="10:11" x14ac:dyDescent="0.25">
      <c r="J635" t="s">
        <v>617</v>
      </c>
      <c r="K635">
        <v>1</v>
      </c>
    </row>
    <row r="636" spans="10:11" x14ac:dyDescent="0.25">
      <c r="J636" t="s">
        <v>765</v>
      </c>
      <c r="K636">
        <v>1</v>
      </c>
    </row>
    <row r="637" spans="10:11" x14ac:dyDescent="0.25">
      <c r="J637" t="s">
        <v>618</v>
      </c>
      <c r="K637">
        <v>1</v>
      </c>
    </row>
    <row r="638" spans="10:11" x14ac:dyDescent="0.25">
      <c r="J638" t="s">
        <v>767</v>
      </c>
      <c r="K638">
        <v>1</v>
      </c>
    </row>
    <row r="639" spans="10:11" x14ac:dyDescent="0.25">
      <c r="J639" t="s">
        <v>619</v>
      </c>
      <c r="K639">
        <v>1</v>
      </c>
    </row>
    <row r="640" spans="10:11" x14ac:dyDescent="0.25">
      <c r="J640" t="s">
        <v>769</v>
      </c>
      <c r="K640">
        <v>1</v>
      </c>
    </row>
    <row r="641" spans="10:11" x14ac:dyDescent="0.25">
      <c r="J641" t="s">
        <v>620</v>
      </c>
      <c r="K641">
        <v>1</v>
      </c>
    </row>
    <row r="642" spans="10:11" x14ac:dyDescent="0.25">
      <c r="J642" t="s">
        <v>771</v>
      </c>
      <c r="K642">
        <v>1</v>
      </c>
    </row>
    <row r="643" spans="10:11" x14ac:dyDescent="0.25">
      <c r="J643" t="s">
        <v>621</v>
      </c>
      <c r="K643">
        <v>1</v>
      </c>
    </row>
    <row r="644" spans="10:11" x14ac:dyDescent="0.25">
      <c r="J644" t="s">
        <v>773</v>
      </c>
      <c r="K644">
        <v>1</v>
      </c>
    </row>
    <row r="645" spans="10:11" x14ac:dyDescent="0.25">
      <c r="J645" t="s">
        <v>622</v>
      </c>
      <c r="K645">
        <v>1</v>
      </c>
    </row>
    <row r="646" spans="10:11" x14ac:dyDescent="0.25">
      <c r="J646" t="s">
        <v>775</v>
      </c>
      <c r="K646">
        <v>1</v>
      </c>
    </row>
    <row r="647" spans="10:11" x14ac:dyDescent="0.25">
      <c r="J647" t="s">
        <v>623</v>
      </c>
      <c r="K647">
        <v>1</v>
      </c>
    </row>
    <row r="648" spans="10:11" x14ac:dyDescent="0.25">
      <c r="J648" t="s">
        <v>777</v>
      </c>
      <c r="K648">
        <v>1</v>
      </c>
    </row>
    <row r="649" spans="10:11" x14ac:dyDescent="0.25">
      <c r="J649" t="s">
        <v>624</v>
      </c>
      <c r="K649">
        <v>1</v>
      </c>
    </row>
    <row r="650" spans="10:11" x14ac:dyDescent="0.25">
      <c r="J650" t="s">
        <v>779</v>
      </c>
      <c r="K650">
        <v>1</v>
      </c>
    </row>
    <row r="651" spans="10:11" x14ac:dyDescent="0.25">
      <c r="J651" t="s">
        <v>625</v>
      </c>
      <c r="K651">
        <v>1</v>
      </c>
    </row>
    <row r="652" spans="10:11" x14ac:dyDescent="0.25">
      <c r="J652" t="s">
        <v>781</v>
      </c>
      <c r="K652">
        <v>1</v>
      </c>
    </row>
    <row r="653" spans="10:11" x14ac:dyDescent="0.25">
      <c r="J653" t="s">
        <v>626</v>
      </c>
      <c r="K653">
        <v>1</v>
      </c>
    </row>
    <row r="654" spans="10:11" x14ac:dyDescent="0.25">
      <c r="J654" t="s">
        <v>783</v>
      </c>
      <c r="K654">
        <v>1</v>
      </c>
    </row>
    <row r="655" spans="10:11" x14ac:dyDescent="0.25">
      <c r="J655" t="s">
        <v>627</v>
      </c>
      <c r="K655">
        <v>1</v>
      </c>
    </row>
    <row r="656" spans="10:11" x14ac:dyDescent="0.25">
      <c r="J656" t="s">
        <v>785</v>
      </c>
      <c r="K656">
        <v>1</v>
      </c>
    </row>
    <row r="657" spans="10:11" x14ac:dyDescent="0.25">
      <c r="J657" t="s">
        <v>628</v>
      </c>
      <c r="K657">
        <v>1</v>
      </c>
    </row>
    <row r="658" spans="10:11" x14ac:dyDescent="0.25">
      <c r="J658" t="s">
        <v>787</v>
      </c>
      <c r="K658">
        <v>1</v>
      </c>
    </row>
    <row r="659" spans="10:11" x14ac:dyDescent="0.25">
      <c r="J659" t="s">
        <v>629</v>
      </c>
      <c r="K659">
        <v>1</v>
      </c>
    </row>
    <row r="660" spans="10:11" x14ac:dyDescent="0.25">
      <c r="J660" t="s">
        <v>789</v>
      </c>
      <c r="K660">
        <v>1</v>
      </c>
    </row>
    <row r="661" spans="10:11" x14ac:dyDescent="0.25">
      <c r="J661" t="s">
        <v>630</v>
      </c>
      <c r="K661">
        <v>1</v>
      </c>
    </row>
    <row r="662" spans="10:11" x14ac:dyDescent="0.25">
      <c r="J662" t="s">
        <v>791</v>
      </c>
      <c r="K662">
        <v>1</v>
      </c>
    </row>
    <row r="663" spans="10:11" x14ac:dyDescent="0.25">
      <c r="J663" t="s">
        <v>631</v>
      </c>
      <c r="K663">
        <v>1</v>
      </c>
    </row>
    <row r="664" spans="10:11" x14ac:dyDescent="0.25">
      <c r="J664" t="s">
        <v>793</v>
      </c>
      <c r="K664">
        <v>1</v>
      </c>
    </row>
    <row r="665" spans="10:11" x14ac:dyDescent="0.25">
      <c r="J665" t="s">
        <v>632</v>
      </c>
      <c r="K665">
        <v>1</v>
      </c>
    </row>
    <row r="666" spans="10:11" x14ac:dyDescent="0.25">
      <c r="J666" t="s">
        <v>795</v>
      </c>
      <c r="K666">
        <v>1</v>
      </c>
    </row>
    <row r="667" spans="10:11" x14ac:dyDescent="0.25">
      <c r="J667" t="s">
        <v>633</v>
      </c>
      <c r="K667">
        <v>1</v>
      </c>
    </row>
    <row r="668" spans="10:11" x14ac:dyDescent="0.25">
      <c r="J668" t="s">
        <v>797</v>
      </c>
      <c r="K668">
        <v>1</v>
      </c>
    </row>
    <row r="669" spans="10:11" x14ac:dyDescent="0.25">
      <c r="J669" t="s">
        <v>634</v>
      </c>
      <c r="K669">
        <v>1</v>
      </c>
    </row>
    <row r="670" spans="10:11" x14ac:dyDescent="0.25">
      <c r="J670" t="s">
        <v>799</v>
      </c>
      <c r="K670">
        <v>1</v>
      </c>
    </row>
    <row r="671" spans="10:11" x14ac:dyDescent="0.25">
      <c r="J671" t="s">
        <v>635</v>
      </c>
      <c r="K671">
        <v>1</v>
      </c>
    </row>
    <row r="672" spans="10:11" x14ac:dyDescent="0.25">
      <c r="J672" t="s">
        <v>801</v>
      </c>
      <c r="K672">
        <v>1</v>
      </c>
    </row>
    <row r="673" spans="10:11" x14ac:dyDescent="0.25">
      <c r="J673" t="s">
        <v>636</v>
      </c>
      <c r="K673">
        <v>1</v>
      </c>
    </row>
    <row r="674" spans="10:11" x14ac:dyDescent="0.25">
      <c r="J674" t="s">
        <v>637</v>
      </c>
      <c r="K674">
        <v>1</v>
      </c>
    </row>
    <row r="675" spans="10:11" x14ac:dyDescent="0.25">
      <c r="J675" t="s">
        <v>471</v>
      </c>
      <c r="K675">
        <v>666</v>
      </c>
    </row>
  </sheetData>
  <pageMargins left="0.7" right="0.7" top="0.75" bottom="0.75" header="0.3" footer="0.3"/>
  <pageSetup orientation="portrait" r:id="rId1"/>
  <ignoredErrors>
    <ignoredError sqref="A161:A18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8FE6-8222-48D0-B70B-6D0119D9D470}">
  <dimension ref="A2:O675"/>
  <sheetViews>
    <sheetView topLeftCell="M1" zoomScale="78" zoomScaleNormal="78" workbookViewId="0">
      <selection activeCell="Q14" sqref="Q14"/>
    </sheetView>
  </sheetViews>
  <sheetFormatPr defaultRowHeight="15" x14ac:dyDescent="0.25"/>
  <cols>
    <col min="1" max="1" width="13.5703125" bestFit="1" customWidth="1"/>
    <col min="2" max="2" width="17.7109375" bestFit="1" customWidth="1"/>
    <col min="5" max="5" width="32.28515625" bestFit="1" customWidth="1"/>
    <col min="6" max="6" width="20.140625" bestFit="1" customWidth="1"/>
    <col min="7" max="7" width="19.28515625" bestFit="1" customWidth="1"/>
    <col min="8" max="8" width="43.85546875" bestFit="1" customWidth="1"/>
    <col min="9" max="9" width="19.28515625" bestFit="1" customWidth="1"/>
    <col min="10" max="10" width="30.140625" bestFit="1" customWidth="1"/>
    <col min="11" max="11" width="13.5703125" bestFit="1" customWidth="1"/>
    <col min="12" max="12" width="10.85546875" bestFit="1" customWidth="1"/>
    <col min="13" max="13" width="30.140625" bestFit="1" customWidth="1"/>
    <col min="14" max="14" width="60.85546875" bestFit="1" customWidth="1"/>
    <col min="15" max="16" width="33.140625" bestFit="1" customWidth="1"/>
    <col min="17" max="17" width="37" bestFit="1" customWidth="1"/>
    <col min="18" max="18" width="37.42578125" bestFit="1" customWidth="1"/>
    <col min="19" max="20" width="33.140625" bestFit="1" customWidth="1"/>
    <col min="21" max="21" width="36" bestFit="1" customWidth="1"/>
    <col min="22" max="22" width="32.140625" bestFit="1" customWidth="1"/>
    <col min="23" max="23" width="33.140625" bestFit="1" customWidth="1"/>
    <col min="24" max="25" width="37.140625" bestFit="1" customWidth="1"/>
    <col min="26" max="26" width="33.140625" bestFit="1" customWidth="1"/>
    <col min="27" max="27" width="34.28515625" bestFit="1" customWidth="1"/>
    <col min="28" max="28" width="30.140625" bestFit="1" customWidth="1"/>
    <col min="29" max="29" width="31.140625" bestFit="1" customWidth="1"/>
    <col min="30" max="30" width="37.42578125" bestFit="1" customWidth="1"/>
    <col min="31" max="31" width="34.140625" bestFit="1" customWidth="1"/>
    <col min="32" max="32" width="34" bestFit="1" customWidth="1"/>
    <col min="33" max="35" width="30.140625" bestFit="1" customWidth="1"/>
    <col min="36" max="36" width="37" bestFit="1" customWidth="1"/>
    <col min="37" max="38" width="30.140625" bestFit="1" customWidth="1"/>
    <col min="39" max="39" width="33.140625" bestFit="1" customWidth="1"/>
    <col min="40" max="40" width="36" bestFit="1" customWidth="1"/>
    <col min="41" max="41" width="39" bestFit="1" customWidth="1"/>
    <col min="42" max="42" width="28.140625" bestFit="1" customWidth="1"/>
    <col min="43" max="43" width="28.7109375" bestFit="1" customWidth="1"/>
    <col min="44" max="44" width="37" bestFit="1" customWidth="1"/>
    <col min="45" max="45" width="30.140625" bestFit="1" customWidth="1"/>
    <col min="46" max="46" width="38.140625" bestFit="1" customWidth="1"/>
    <col min="47" max="48" width="30.140625" bestFit="1" customWidth="1"/>
    <col min="49" max="49" width="60.140625" bestFit="1" customWidth="1"/>
    <col min="50" max="50" width="35.140625" bestFit="1" customWidth="1"/>
    <col min="51" max="51" width="32.140625" bestFit="1" customWidth="1"/>
    <col min="52" max="52" width="35.7109375" bestFit="1" customWidth="1"/>
    <col min="53" max="53" width="36.28515625" bestFit="1" customWidth="1"/>
    <col min="54" max="54" width="32.5703125" bestFit="1" customWidth="1"/>
    <col min="55" max="55" width="31.140625" bestFit="1" customWidth="1"/>
    <col min="56" max="56" width="38.85546875" bestFit="1" customWidth="1"/>
    <col min="57" max="57" width="33.140625" bestFit="1" customWidth="1"/>
    <col min="58" max="58" width="32.140625" bestFit="1" customWidth="1"/>
    <col min="59" max="59" width="33.140625" bestFit="1" customWidth="1"/>
    <col min="60" max="60" width="36.140625" bestFit="1" customWidth="1"/>
    <col min="61" max="61" width="39.42578125" bestFit="1" customWidth="1"/>
    <col min="62" max="62" width="32.140625" bestFit="1" customWidth="1"/>
    <col min="63" max="63" width="31.140625" bestFit="1" customWidth="1"/>
    <col min="64" max="64" width="36.140625" bestFit="1" customWidth="1"/>
    <col min="65" max="65" width="33.140625" bestFit="1" customWidth="1"/>
    <col min="66" max="66" width="32.140625" bestFit="1" customWidth="1"/>
    <col min="67" max="67" width="31.140625" bestFit="1" customWidth="1"/>
    <col min="68" max="68" width="32.5703125" bestFit="1" customWidth="1"/>
    <col min="69" max="69" width="38.140625" bestFit="1" customWidth="1"/>
    <col min="70" max="70" width="32.140625" bestFit="1" customWidth="1"/>
    <col min="71" max="73" width="31.140625" bestFit="1" customWidth="1"/>
    <col min="74" max="74" width="41.42578125" bestFit="1" customWidth="1"/>
    <col min="75" max="75" width="33.140625" bestFit="1" customWidth="1"/>
    <col min="76" max="77" width="32.140625" bestFit="1" customWidth="1"/>
    <col min="78" max="78" width="41.28515625" bestFit="1" customWidth="1"/>
    <col min="79" max="79" width="33.140625" bestFit="1" customWidth="1"/>
    <col min="80" max="80" width="52" bestFit="1" customWidth="1"/>
    <col min="81" max="81" width="46.85546875" bestFit="1" customWidth="1"/>
    <col min="82" max="82" width="45.42578125" bestFit="1" customWidth="1"/>
    <col min="83" max="83" width="42.7109375" bestFit="1" customWidth="1"/>
    <col min="84" max="84" width="44.5703125" bestFit="1" customWidth="1"/>
    <col min="85" max="85" width="44.7109375" bestFit="1" customWidth="1"/>
    <col min="86" max="86" width="37.28515625" bestFit="1" customWidth="1"/>
    <col min="87" max="87" width="45.5703125" bestFit="1" customWidth="1"/>
    <col min="88" max="88" width="39.7109375" bestFit="1" customWidth="1"/>
    <col min="89" max="89" width="41.5703125" bestFit="1" customWidth="1"/>
    <col min="90" max="90" width="45.7109375" bestFit="1" customWidth="1"/>
    <col min="91" max="91" width="51.42578125" bestFit="1" customWidth="1"/>
    <col min="92" max="92" width="34" bestFit="1" customWidth="1"/>
    <col min="93" max="93" width="37.7109375" bestFit="1" customWidth="1"/>
    <col min="94" max="94" width="44.42578125" bestFit="1" customWidth="1"/>
    <col min="95" max="95" width="40.85546875" bestFit="1" customWidth="1"/>
    <col min="96" max="96" width="44" bestFit="1" customWidth="1"/>
    <col min="97" max="97" width="57.5703125" bestFit="1" customWidth="1"/>
    <col min="98" max="98" width="43.140625" bestFit="1" customWidth="1"/>
    <col min="99" max="99" width="43" bestFit="1" customWidth="1"/>
    <col min="100" max="100" width="47.5703125" bestFit="1" customWidth="1"/>
    <col min="101" max="101" width="42.28515625" bestFit="1" customWidth="1"/>
    <col min="102" max="102" width="47.28515625" bestFit="1" customWidth="1"/>
    <col min="103" max="103" width="51.140625" bestFit="1" customWidth="1"/>
    <col min="104" max="104" width="38.28515625" bestFit="1" customWidth="1"/>
    <col min="105" max="105" width="41.5703125" bestFit="1" customWidth="1"/>
    <col min="106" max="106" width="45.42578125" bestFit="1" customWidth="1"/>
    <col min="107" max="107" width="35.85546875" bestFit="1" customWidth="1"/>
    <col min="108" max="108" width="40.28515625" bestFit="1" customWidth="1"/>
    <col min="109" max="109" width="44.85546875" bestFit="1" customWidth="1"/>
    <col min="110" max="110" width="46.7109375" bestFit="1" customWidth="1"/>
    <col min="111" max="111" width="39.28515625" bestFit="1" customWidth="1"/>
    <col min="112" max="112" width="40.140625" bestFit="1" customWidth="1"/>
    <col min="113" max="113" width="43.7109375" bestFit="1" customWidth="1"/>
    <col min="114" max="114" width="36.140625" bestFit="1" customWidth="1"/>
    <col min="115" max="115" width="46.42578125" bestFit="1" customWidth="1"/>
    <col min="116" max="116" width="48.5703125" bestFit="1" customWidth="1"/>
    <col min="117" max="117" width="50.5703125" bestFit="1" customWidth="1"/>
    <col min="118" max="119" width="41.28515625" bestFit="1" customWidth="1"/>
    <col min="120" max="121" width="38.7109375" bestFit="1" customWidth="1"/>
    <col min="122" max="122" width="45.85546875" bestFit="1" customWidth="1"/>
    <col min="123" max="123" width="42.7109375" bestFit="1" customWidth="1"/>
    <col min="124" max="124" width="40.7109375" bestFit="1" customWidth="1"/>
    <col min="125" max="125" width="36.140625" bestFit="1" customWidth="1"/>
    <col min="126" max="126" width="39.140625" bestFit="1" customWidth="1"/>
    <col min="127" max="127" width="47.5703125" bestFit="1" customWidth="1"/>
    <col min="128" max="128" width="35.140625" bestFit="1" customWidth="1"/>
    <col min="129" max="129" width="39.140625" bestFit="1" customWidth="1"/>
    <col min="130" max="130" width="42.140625" bestFit="1" customWidth="1"/>
    <col min="131" max="131" width="36.140625" bestFit="1" customWidth="1"/>
    <col min="132" max="132" width="42.42578125" bestFit="1" customWidth="1"/>
    <col min="133" max="133" width="40.28515625" bestFit="1" customWidth="1"/>
    <col min="134" max="134" width="44.7109375" bestFit="1" customWidth="1"/>
    <col min="135" max="135" width="43.140625" bestFit="1" customWidth="1"/>
    <col min="136" max="136" width="42.42578125" bestFit="1" customWidth="1"/>
    <col min="137" max="138" width="36.140625" bestFit="1" customWidth="1"/>
    <col min="139" max="139" width="38.140625" bestFit="1" customWidth="1"/>
    <col min="140" max="140" width="36.140625" bestFit="1" customWidth="1"/>
    <col min="141" max="141" width="40.140625" bestFit="1" customWidth="1"/>
    <col min="142" max="142" width="43.42578125" bestFit="1" customWidth="1"/>
    <col min="143" max="143" width="44.28515625" bestFit="1" customWidth="1"/>
    <col min="144" max="144" width="38.140625" bestFit="1" customWidth="1"/>
    <col min="145" max="145" width="53" bestFit="1" customWidth="1"/>
    <col min="146" max="146" width="52" bestFit="1" customWidth="1"/>
    <col min="147" max="147" width="53.5703125" bestFit="1" customWidth="1"/>
    <col min="148" max="148" width="46.5703125" bestFit="1" customWidth="1"/>
    <col min="149" max="149" width="36.5703125" bestFit="1" customWidth="1"/>
    <col min="150" max="150" width="36" bestFit="1" customWidth="1"/>
    <col min="151" max="151" width="43.7109375" bestFit="1" customWidth="1"/>
    <col min="152" max="152" width="53.7109375" bestFit="1" customWidth="1"/>
    <col min="153" max="153" width="41.42578125" bestFit="1" customWidth="1"/>
    <col min="154" max="154" width="49" bestFit="1" customWidth="1"/>
    <col min="155" max="155" width="58.42578125" bestFit="1" customWidth="1"/>
    <col min="156" max="156" width="41.28515625" bestFit="1" customWidth="1"/>
    <col min="157" max="157" width="30.7109375" bestFit="1" customWidth="1"/>
    <col min="158" max="158" width="40.42578125" bestFit="1" customWidth="1"/>
    <col min="159" max="159" width="38.28515625" bestFit="1" customWidth="1"/>
    <col min="160" max="160" width="34.28515625" bestFit="1" customWidth="1"/>
    <col min="161" max="161" width="40.140625" bestFit="1" customWidth="1"/>
    <col min="162" max="162" width="35.28515625" bestFit="1" customWidth="1"/>
    <col min="163" max="163" width="43" bestFit="1" customWidth="1"/>
    <col min="164" max="164" width="40.5703125" bestFit="1" customWidth="1"/>
    <col min="165" max="165" width="43.5703125" bestFit="1" customWidth="1"/>
    <col min="166" max="166" width="44.140625" bestFit="1" customWidth="1"/>
    <col min="167" max="167" width="49.28515625" bestFit="1" customWidth="1"/>
    <col min="168" max="168" width="43.5703125" bestFit="1" customWidth="1"/>
    <col min="169" max="169" width="50.5703125" bestFit="1" customWidth="1"/>
    <col min="170" max="170" width="48.42578125" bestFit="1" customWidth="1"/>
    <col min="171" max="172" width="36.85546875" bestFit="1" customWidth="1"/>
    <col min="173" max="173" width="38" bestFit="1" customWidth="1"/>
    <col min="174" max="174" width="42.5703125" bestFit="1" customWidth="1"/>
    <col min="175" max="175" width="43.7109375" bestFit="1" customWidth="1"/>
    <col min="176" max="176" width="49.28515625" bestFit="1" customWidth="1"/>
    <col min="177" max="177" width="46" bestFit="1" customWidth="1"/>
    <col min="178" max="179" width="36.85546875" bestFit="1" customWidth="1"/>
    <col min="180" max="180" width="41.85546875" bestFit="1" customWidth="1"/>
    <col min="181" max="181" width="47.5703125" bestFit="1" customWidth="1"/>
    <col min="182" max="182" width="46.5703125" bestFit="1" customWidth="1"/>
    <col min="183" max="183" width="52.140625" bestFit="1" customWidth="1"/>
    <col min="184" max="184" width="56" bestFit="1" customWidth="1"/>
    <col min="185" max="186" width="43.5703125" bestFit="1" customWidth="1"/>
    <col min="187" max="187" width="53.140625" bestFit="1" customWidth="1"/>
    <col min="188" max="188" width="49.42578125" bestFit="1" customWidth="1"/>
    <col min="189" max="189" width="45.5703125" bestFit="1" customWidth="1"/>
    <col min="190" max="190" width="49.28515625" bestFit="1" customWidth="1"/>
    <col min="191" max="191" width="49.5703125" bestFit="1" customWidth="1"/>
    <col min="192" max="192" width="48.140625" bestFit="1" customWidth="1"/>
    <col min="193" max="193" width="41.85546875" bestFit="1" customWidth="1"/>
    <col min="194" max="194" width="45.42578125" bestFit="1" customWidth="1"/>
    <col min="195" max="195" width="41.7109375" bestFit="1" customWidth="1"/>
    <col min="196" max="196" width="29.7109375" bestFit="1" customWidth="1"/>
    <col min="197" max="197" width="25" bestFit="1" customWidth="1"/>
    <col min="198" max="198" width="55.28515625" bestFit="1" customWidth="1"/>
    <col min="199" max="199" width="44.5703125" bestFit="1" customWidth="1"/>
    <col min="200" max="200" width="45.5703125" bestFit="1" customWidth="1"/>
    <col min="201" max="201" width="61.28515625" bestFit="1" customWidth="1"/>
    <col min="202" max="202" width="42.7109375" bestFit="1" customWidth="1"/>
    <col min="203" max="203" width="37.28515625" bestFit="1" customWidth="1"/>
    <col min="204" max="204" width="47.7109375" bestFit="1" customWidth="1"/>
    <col min="205" max="205" width="33.42578125" bestFit="1" customWidth="1"/>
    <col min="206" max="206" width="43.7109375" bestFit="1" customWidth="1"/>
    <col min="207" max="207" width="54.28515625" bestFit="1" customWidth="1"/>
    <col min="208" max="208" width="40" bestFit="1" customWidth="1"/>
    <col min="209" max="209" width="44.85546875" bestFit="1" customWidth="1"/>
    <col min="210" max="210" width="54.5703125" bestFit="1" customWidth="1"/>
    <col min="211" max="211" width="47" bestFit="1" customWidth="1"/>
    <col min="212" max="212" width="49.42578125" bestFit="1" customWidth="1"/>
    <col min="213" max="213" width="53.7109375" bestFit="1" customWidth="1"/>
    <col min="214" max="214" width="41.28515625" bestFit="1" customWidth="1"/>
    <col min="215" max="215" width="43.28515625" bestFit="1" customWidth="1"/>
    <col min="216" max="216" width="44.28515625" bestFit="1" customWidth="1"/>
    <col min="217" max="217" width="52.140625" bestFit="1" customWidth="1"/>
    <col min="218" max="218" width="38.5703125" bestFit="1" customWidth="1"/>
    <col min="219" max="219" width="37.42578125" bestFit="1" customWidth="1"/>
    <col min="220" max="220" width="46.5703125" bestFit="1" customWidth="1"/>
    <col min="221" max="221" width="39.5703125" bestFit="1" customWidth="1"/>
    <col min="222" max="222" width="46" bestFit="1" customWidth="1"/>
    <col min="223" max="223" width="50.42578125" bestFit="1" customWidth="1"/>
    <col min="224" max="224" width="51" bestFit="1" customWidth="1"/>
    <col min="225" max="225" width="39.85546875" bestFit="1" customWidth="1"/>
    <col min="226" max="226" width="42.28515625" bestFit="1" customWidth="1"/>
    <col min="227" max="227" width="50.7109375" bestFit="1" customWidth="1"/>
    <col min="228" max="228" width="42.5703125" bestFit="1" customWidth="1"/>
    <col min="229" max="229" width="52.140625" bestFit="1" customWidth="1"/>
    <col min="230" max="230" width="45.140625" bestFit="1" customWidth="1"/>
    <col min="231" max="231" width="50.7109375" bestFit="1" customWidth="1"/>
    <col min="232" max="232" width="47.85546875" bestFit="1" customWidth="1"/>
    <col min="233" max="233" width="48" bestFit="1" customWidth="1"/>
    <col min="234" max="234" width="41.7109375" bestFit="1" customWidth="1"/>
    <col min="235" max="235" width="39.28515625" bestFit="1" customWidth="1"/>
    <col min="236" max="236" width="39.7109375" bestFit="1" customWidth="1"/>
    <col min="237" max="237" width="36.85546875" bestFit="1" customWidth="1"/>
    <col min="238" max="238" width="35" bestFit="1" customWidth="1"/>
    <col min="239" max="239" width="34.28515625" bestFit="1" customWidth="1"/>
    <col min="240" max="240" width="29.85546875" bestFit="1" customWidth="1"/>
    <col min="241" max="241" width="38" bestFit="1" customWidth="1"/>
    <col min="242" max="242" width="37.28515625" bestFit="1" customWidth="1"/>
    <col min="243" max="243" width="30.140625" bestFit="1" customWidth="1"/>
    <col min="244" max="244" width="34" bestFit="1" customWidth="1"/>
    <col min="245" max="245" width="35.28515625" bestFit="1" customWidth="1"/>
    <col min="246" max="246" width="33.85546875" bestFit="1" customWidth="1"/>
    <col min="247" max="247" width="30.140625" bestFit="1" customWidth="1"/>
    <col min="248" max="248" width="29" bestFit="1" customWidth="1"/>
    <col min="249" max="249" width="31.140625" bestFit="1" customWidth="1"/>
    <col min="250" max="250" width="38.42578125" bestFit="1" customWidth="1"/>
    <col min="251" max="251" width="36.5703125" bestFit="1" customWidth="1"/>
    <col min="252" max="252" width="34.42578125" bestFit="1" customWidth="1"/>
    <col min="253" max="253" width="31.140625" bestFit="1" customWidth="1"/>
    <col min="254" max="254" width="36.85546875" bestFit="1" customWidth="1"/>
    <col min="255" max="255" width="35.140625" bestFit="1" customWidth="1"/>
    <col min="256" max="256" width="35.5703125" bestFit="1" customWidth="1"/>
    <col min="257" max="257" width="37.28515625" bestFit="1" customWidth="1"/>
    <col min="258" max="258" width="31.7109375" bestFit="1" customWidth="1"/>
    <col min="259" max="259" width="39.28515625" bestFit="1" customWidth="1"/>
    <col min="260" max="260" width="35.5703125" bestFit="1" customWidth="1"/>
    <col min="261" max="261" width="35.42578125" bestFit="1" customWidth="1"/>
    <col min="262" max="262" width="33.85546875" bestFit="1" customWidth="1"/>
    <col min="263" max="263" width="32.7109375" bestFit="1" customWidth="1"/>
    <col min="264" max="264" width="32.42578125" bestFit="1" customWidth="1"/>
    <col min="265" max="265" width="41.28515625" bestFit="1" customWidth="1"/>
    <col min="266" max="266" width="31.140625" bestFit="1" customWidth="1"/>
    <col min="267" max="267" width="34.140625" bestFit="1" customWidth="1"/>
    <col min="268" max="268" width="37.42578125" bestFit="1" customWidth="1"/>
    <col min="269" max="269" width="30.140625" bestFit="1" customWidth="1"/>
    <col min="270" max="270" width="38.5703125" bestFit="1" customWidth="1"/>
    <col min="271" max="271" width="30.140625" bestFit="1" customWidth="1"/>
    <col min="272" max="272" width="34.5703125" bestFit="1" customWidth="1"/>
    <col min="273" max="273" width="32.85546875" bestFit="1" customWidth="1"/>
    <col min="274" max="275" width="30.140625" bestFit="1" customWidth="1"/>
    <col min="276" max="276" width="37.28515625" bestFit="1" customWidth="1"/>
    <col min="277" max="277" width="31.140625" bestFit="1" customWidth="1"/>
    <col min="278" max="278" width="32.85546875" bestFit="1" customWidth="1"/>
    <col min="279" max="279" width="29" bestFit="1" customWidth="1"/>
    <col min="280" max="280" width="38.42578125" bestFit="1" customWidth="1"/>
    <col min="281" max="281" width="34.5703125" bestFit="1" customWidth="1"/>
    <col min="282" max="282" width="37.42578125" bestFit="1" customWidth="1"/>
    <col min="283" max="283" width="30.140625" bestFit="1" customWidth="1"/>
    <col min="284" max="284" width="31.140625" bestFit="1" customWidth="1"/>
    <col min="285" max="285" width="45.42578125" bestFit="1" customWidth="1"/>
    <col min="286" max="286" width="41.5703125" bestFit="1" customWidth="1"/>
    <col min="287" max="287" width="37" bestFit="1" customWidth="1"/>
    <col min="288" max="288" width="33" bestFit="1" customWidth="1"/>
    <col min="289" max="289" width="51" bestFit="1" customWidth="1"/>
    <col min="290" max="290" width="41" bestFit="1" customWidth="1"/>
    <col min="291" max="291" width="25" bestFit="1" customWidth="1"/>
    <col min="292" max="293" width="31.140625" bestFit="1" customWidth="1"/>
    <col min="294" max="294" width="30.140625" bestFit="1" customWidth="1"/>
    <col min="295" max="295" width="34" bestFit="1" customWidth="1"/>
    <col min="296" max="296" width="36.42578125" bestFit="1" customWidth="1"/>
    <col min="297" max="297" width="35.140625" bestFit="1" customWidth="1"/>
    <col min="298" max="298" width="60.140625" bestFit="1" customWidth="1"/>
    <col min="299" max="300" width="30.140625" bestFit="1" customWidth="1"/>
    <col min="301" max="301" width="32.85546875" bestFit="1" customWidth="1"/>
    <col min="302" max="302" width="31.85546875" bestFit="1" customWidth="1"/>
    <col min="303" max="303" width="39.42578125" bestFit="1" customWidth="1"/>
    <col min="304" max="304" width="35.140625" bestFit="1" customWidth="1"/>
    <col min="305" max="305" width="32.140625" bestFit="1" customWidth="1"/>
    <col min="306" max="306" width="30.140625" bestFit="1" customWidth="1"/>
    <col min="307" max="307" width="35.140625" bestFit="1" customWidth="1"/>
    <col min="308" max="309" width="38.140625" bestFit="1" customWidth="1"/>
    <col min="310" max="310" width="33" bestFit="1" customWidth="1"/>
    <col min="311" max="312" width="31.140625" bestFit="1" customWidth="1"/>
    <col min="313" max="313" width="43.7109375" bestFit="1" customWidth="1"/>
    <col min="314" max="314" width="40.28515625" bestFit="1" customWidth="1"/>
    <col min="315" max="315" width="33.140625" bestFit="1" customWidth="1"/>
    <col min="316" max="316" width="35.85546875" bestFit="1" customWidth="1"/>
    <col min="317" max="317" width="37" bestFit="1" customWidth="1"/>
    <col min="318" max="318" width="43.5703125" bestFit="1" customWidth="1"/>
    <col min="319" max="320" width="30.140625" bestFit="1" customWidth="1"/>
    <col min="321" max="321" width="37.28515625" bestFit="1" customWidth="1"/>
    <col min="322" max="322" width="38.140625" bestFit="1" customWidth="1"/>
    <col min="323" max="323" width="44.28515625" bestFit="1" customWidth="1"/>
    <col min="324" max="324" width="45.28515625" bestFit="1" customWidth="1"/>
    <col min="325" max="325" width="38.140625" bestFit="1" customWidth="1"/>
    <col min="326" max="326" width="33.85546875" bestFit="1" customWidth="1"/>
    <col min="327" max="327" width="37.42578125" bestFit="1" customWidth="1"/>
    <col min="328" max="328" width="35.7109375" bestFit="1" customWidth="1"/>
    <col min="329" max="329" width="40.5703125" bestFit="1" customWidth="1"/>
    <col min="330" max="330" width="38.28515625" bestFit="1" customWidth="1"/>
    <col min="331" max="331" width="42.5703125" bestFit="1" customWidth="1"/>
    <col min="332" max="332" width="30.140625" bestFit="1" customWidth="1"/>
    <col min="333" max="334" width="38.140625" bestFit="1" customWidth="1"/>
    <col min="335" max="335" width="38.7109375" bestFit="1" customWidth="1"/>
    <col min="336" max="336" width="38.85546875" bestFit="1" customWidth="1"/>
    <col min="337" max="337" width="35.5703125" bestFit="1" customWidth="1"/>
    <col min="338" max="338" width="40.140625" bestFit="1" customWidth="1"/>
    <col min="339" max="339" width="30.140625" bestFit="1" customWidth="1"/>
    <col min="340" max="340" width="35.140625" bestFit="1" customWidth="1"/>
    <col min="341" max="341" width="30.140625" bestFit="1" customWidth="1"/>
    <col min="342" max="342" width="43.85546875" bestFit="1" customWidth="1"/>
    <col min="343" max="343" width="33.140625" bestFit="1" customWidth="1"/>
    <col min="344" max="344" width="33" bestFit="1" customWidth="1"/>
    <col min="345" max="345" width="43.5703125" bestFit="1" customWidth="1"/>
    <col min="346" max="346" width="36.42578125" bestFit="1" customWidth="1"/>
    <col min="347" max="347" width="31.140625" bestFit="1" customWidth="1"/>
    <col min="348" max="348" width="30.140625" bestFit="1" customWidth="1"/>
    <col min="349" max="349" width="40.28515625" bestFit="1" customWidth="1"/>
    <col min="350" max="350" width="34.28515625" bestFit="1" customWidth="1"/>
    <col min="351" max="351" width="40.140625" bestFit="1" customWidth="1"/>
    <col min="352" max="352" width="42.7109375" bestFit="1" customWidth="1"/>
    <col min="353" max="353" width="36" bestFit="1" customWidth="1"/>
    <col min="354" max="354" width="42.28515625" bestFit="1" customWidth="1"/>
    <col min="355" max="355" width="48.28515625" bestFit="1" customWidth="1"/>
    <col min="356" max="356" width="39.85546875" bestFit="1" customWidth="1"/>
    <col min="357" max="357" width="39" bestFit="1" customWidth="1"/>
    <col min="358" max="358" width="34" bestFit="1" customWidth="1"/>
    <col min="359" max="359" width="41.85546875" bestFit="1" customWidth="1"/>
    <col min="360" max="360" width="41.7109375" bestFit="1" customWidth="1"/>
    <col min="361" max="361" width="48.140625" bestFit="1" customWidth="1"/>
    <col min="362" max="362" width="43.42578125" bestFit="1" customWidth="1"/>
    <col min="363" max="363" width="42.85546875" bestFit="1" customWidth="1"/>
    <col min="364" max="364" width="34.5703125" bestFit="1" customWidth="1"/>
    <col min="365" max="365" width="54" bestFit="1" customWidth="1"/>
    <col min="366" max="366" width="43.42578125" bestFit="1" customWidth="1"/>
    <col min="367" max="367" width="42.140625" bestFit="1" customWidth="1"/>
    <col min="368" max="368" width="47.85546875" bestFit="1" customWidth="1"/>
    <col min="369" max="369" width="52.28515625" bestFit="1" customWidth="1"/>
    <col min="370" max="370" width="39" bestFit="1" customWidth="1"/>
    <col min="371" max="371" width="50.42578125" bestFit="1" customWidth="1"/>
    <col min="372" max="372" width="53.28515625" bestFit="1" customWidth="1"/>
    <col min="373" max="373" width="55.140625" bestFit="1" customWidth="1"/>
    <col min="374" max="374" width="39.85546875" bestFit="1" customWidth="1"/>
    <col min="375" max="375" width="48.42578125" bestFit="1" customWidth="1"/>
    <col min="376" max="376" width="49" bestFit="1" customWidth="1"/>
    <col min="377" max="377" width="48" bestFit="1" customWidth="1"/>
    <col min="378" max="378" width="58.7109375" bestFit="1" customWidth="1"/>
    <col min="379" max="379" width="45.140625" bestFit="1" customWidth="1"/>
    <col min="380" max="380" width="44" bestFit="1" customWidth="1"/>
    <col min="381" max="381" width="44.85546875" bestFit="1" customWidth="1"/>
    <col min="382" max="382" width="35.5703125" bestFit="1" customWidth="1"/>
    <col min="383" max="383" width="39.42578125" bestFit="1" customWidth="1"/>
    <col min="384" max="384" width="33.85546875" bestFit="1" customWidth="1"/>
    <col min="385" max="385" width="49" bestFit="1" customWidth="1"/>
    <col min="386" max="386" width="38.42578125" bestFit="1" customWidth="1"/>
    <col min="387" max="387" width="43.5703125" bestFit="1" customWidth="1"/>
    <col min="388" max="388" width="40.42578125" bestFit="1" customWidth="1"/>
    <col min="389" max="389" width="39.42578125" bestFit="1" customWidth="1"/>
    <col min="390" max="390" width="51.140625" bestFit="1" customWidth="1"/>
    <col min="391" max="391" width="49.42578125" bestFit="1" customWidth="1"/>
    <col min="392" max="392" width="46.42578125" bestFit="1" customWidth="1"/>
    <col min="393" max="393" width="46" bestFit="1" customWidth="1"/>
    <col min="394" max="395" width="45" bestFit="1" customWidth="1"/>
    <col min="396" max="396" width="58" bestFit="1" customWidth="1"/>
    <col min="397" max="397" width="40.140625" bestFit="1" customWidth="1"/>
    <col min="398" max="398" width="45.42578125" bestFit="1" customWidth="1"/>
    <col min="399" max="399" width="39.85546875" bestFit="1" customWidth="1"/>
    <col min="400" max="400" width="40.7109375" bestFit="1" customWidth="1"/>
    <col min="401" max="401" width="34.85546875" bestFit="1" customWidth="1"/>
    <col min="402" max="402" width="43" bestFit="1" customWidth="1"/>
    <col min="403" max="403" width="45.42578125" bestFit="1" customWidth="1"/>
    <col min="404" max="404" width="45" bestFit="1" customWidth="1"/>
    <col min="405" max="405" width="33.5703125" bestFit="1" customWidth="1"/>
    <col min="406" max="406" width="36.85546875" bestFit="1" customWidth="1"/>
    <col min="407" max="407" width="41" bestFit="1" customWidth="1"/>
    <col min="408" max="408" width="48.85546875" bestFit="1" customWidth="1"/>
    <col min="409" max="409" width="49.5703125" bestFit="1" customWidth="1"/>
    <col min="410" max="410" width="38.5703125" bestFit="1" customWidth="1"/>
    <col min="411" max="411" width="36.85546875" bestFit="1" customWidth="1"/>
    <col min="412" max="412" width="40.5703125" bestFit="1" customWidth="1"/>
    <col min="413" max="413" width="38.85546875" bestFit="1" customWidth="1"/>
    <col min="414" max="414" width="37.42578125" bestFit="1" customWidth="1"/>
    <col min="415" max="415" width="37.5703125" bestFit="1" customWidth="1"/>
    <col min="416" max="416" width="45.140625" bestFit="1" customWidth="1"/>
    <col min="417" max="417" width="39.85546875" bestFit="1" customWidth="1"/>
    <col min="418" max="419" width="43.7109375" bestFit="1" customWidth="1"/>
    <col min="420" max="420" width="46.42578125" bestFit="1" customWidth="1"/>
    <col min="421" max="421" width="52.7109375" bestFit="1" customWidth="1"/>
    <col min="422" max="422" width="43.140625" bestFit="1" customWidth="1"/>
    <col min="423" max="423" width="42.140625" bestFit="1" customWidth="1"/>
    <col min="424" max="425" width="38.140625" bestFit="1" customWidth="1"/>
    <col min="426" max="426" width="39.140625" bestFit="1" customWidth="1"/>
    <col min="427" max="427" width="44.5703125" bestFit="1" customWidth="1"/>
    <col min="428" max="428" width="35.85546875" bestFit="1" customWidth="1"/>
    <col min="429" max="429" width="40.7109375" bestFit="1" customWidth="1"/>
    <col min="430" max="430" width="44.5703125" bestFit="1" customWidth="1"/>
    <col min="431" max="431" width="46.42578125" bestFit="1" customWidth="1"/>
    <col min="432" max="432" width="40.7109375" bestFit="1" customWidth="1"/>
    <col min="433" max="433" width="57.85546875" bestFit="1" customWidth="1"/>
    <col min="434" max="434" width="46.5703125" bestFit="1" customWidth="1"/>
    <col min="435" max="435" width="51.28515625" bestFit="1" customWidth="1"/>
    <col min="436" max="436" width="52" bestFit="1" customWidth="1"/>
    <col min="437" max="437" width="35.85546875" bestFit="1" customWidth="1"/>
    <col min="438" max="438" width="36.85546875" bestFit="1" customWidth="1"/>
    <col min="439" max="439" width="38.42578125" bestFit="1" customWidth="1"/>
    <col min="440" max="440" width="41" bestFit="1" customWidth="1"/>
    <col min="441" max="441" width="47.7109375" bestFit="1" customWidth="1"/>
    <col min="442" max="442" width="49.7109375" bestFit="1" customWidth="1"/>
    <col min="443" max="443" width="47.5703125" bestFit="1" customWidth="1"/>
    <col min="444" max="444" width="52.85546875" bestFit="1" customWidth="1"/>
    <col min="445" max="445" width="34.140625" bestFit="1" customWidth="1"/>
    <col min="446" max="446" width="46.42578125" bestFit="1" customWidth="1"/>
    <col min="447" max="447" width="46.28515625" bestFit="1" customWidth="1"/>
    <col min="448" max="448" width="36.28515625" bestFit="1" customWidth="1"/>
    <col min="449" max="449" width="48.7109375" bestFit="1" customWidth="1"/>
    <col min="450" max="450" width="51.7109375" bestFit="1" customWidth="1"/>
    <col min="451" max="451" width="46.5703125" bestFit="1" customWidth="1"/>
    <col min="452" max="452" width="47.42578125" bestFit="1" customWidth="1"/>
    <col min="453" max="453" width="43.7109375" bestFit="1" customWidth="1"/>
    <col min="454" max="454" width="41.85546875" bestFit="1" customWidth="1"/>
    <col min="455" max="455" width="50.140625" bestFit="1" customWidth="1"/>
    <col min="456" max="456" width="36.5703125" bestFit="1" customWidth="1"/>
    <col min="457" max="457" width="43.140625" bestFit="1" customWidth="1"/>
    <col min="458" max="458" width="32.5703125" bestFit="1" customWidth="1"/>
    <col min="459" max="459" width="27.140625" bestFit="1" customWidth="1"/>
    <col min="460" max="460" width="29.140625" bestFit="1" customWidth="1"/>
    <col min="461" max="461" width="37.5703125" bestFit="1" customWidth="1"/>
    <col min="462" max="462" width="37.28515625" bestFit="1" customWidth="1"/>
    <col min="463" max="463" width="41.28515625" bestFit="1" customWidth="1"/>
    <col min="464" max="464" width="37.28515625" bestFit="1" customWidth="1"/>
    <col min="465" max="466" width="38.42578125" bestFit="1" customWidth="1"/>
    <col min="467" max="467" width="37.28515625" bestFit="1" customWidth="1"/>
    <col min="468" max="468" width="42.42578125" bestFit="1" customWidth="1"/>
    <col min="469" max="469" width="37.28515625" bestFit="1" customWidth="1"/>
    <col min="470" max="470" width="45.140625" bestFit="1" customWidth="1"/>
    <col min="471" max="471" width="38.42578125" bestFit="1" customWidth="1"/>
    <col min="472" max="472" width="45.28515625" bestFit="1" customWidth="1"/>
    <col min="473" max="473" width="47.5703125" bestFit="1" customWidth="1"/>
    <col min="474" max="474" width="52.28515625" bestFit="1" customWidth="1"/>
    <col min="475" max="475" width="40.42578125" bestFit="1" customWidth="1"/>
    <col min="476" max="476" width="40.140625" bestFit="1" customWidth="1"/>
    <col min="477" max="477" width="49.7109375" bestFit="1" customWidth="1"/>
    <col min="478" max="478" width="56.5703125" bestFit="1" customWidth="1"/>
    <col min="479" max="479" width="40.140625" bestFit="1" customWidth="1"/>
    <col min="480" max="480" width="47.28515625" bestFit="1" customWidth="1"/>
    <col min="481" max="481" width="49.5703125" bestFit="1" customWidth="1"/>
    <col min="482" max="482" width="53.85546875" bestFit="1" customWidth="1"/>
    <col min="483" max="483" width="49.85546875" bestFit="1" customWidth="1"/>
    <col min="484" max="484" width="44.28515625" bestFit="1" customWidth="1"/>
    <col min="485" max="485" width="44.85546875" bestFit="1" customWidth="1"/>
    <col min="486" max="486" width="44" bestFit="1" customWidth="1"/>
    <col min="487" max="487" width="48.7109375" bestFit="1" customWidth="1"/>
    <col min="488" max="488" width="47" bestFit="1" customWidth="1"/>
    <col min="489" max="489" width="52.42578125" bestFit="1" customWidth="1"/>
    <col min="490" max="490" width="39.140625" bestFit="1" customWidth="1"/>
    <col min="491" max="491" width="43.140625" bestFit="1" customWidth="1"/>
    <col min="492" max="492" width="44.140625" bestFit="1" customWidth="1"/>
    <col min="493" max="493" width="34.28515625" bestFit="1" customWidth="1"/>
    <col min="494" max="494" width="40" bestFit="1" customWidth="1"/>
    <col min="495" max="495" width="37.42578125" bestFit="1" customWidth="1"/>
    <col min="496" max="496" width="44.28515625" bestFit="1" customWidth="1"/>
    <col min="497" max="497" width="52" bestFit="1" customWidth="1"/>
    <col min="498" max="498" width="49.140625" bestFit="1" customWidth="1"/>
    <col min="499" max="499" width="48.5703125" bestFit="1" customWidth="1"/>
    <col min="500" max="500" width="36.42578125" bestFit="1" customWidth="1"/>
    <col min="501" max="501" width="50.7109375" bestFit="1" customWidth="1"/>
    <col min="502" max="502" width="48" bestFit="1" customWidth="1"/>
    <col min="503" max="503" width="38.140625" bestFit="1" customWidth="1"/>
    <col min="504" max="504" width="39.42578125" bestFit="1" customWidth="1"/>
    <col min="505" max="505" width="37.28515625" bestFit="1" customWidth="1"/>
    <col min="506" max="506" width="42.85546875" bestFit="1" customWidth="1"/>
    <col min="507" max="507" width="42.140625" bestFit="1" customWidth="1"/>
    <col min="508" max="508" width="46" bestFit="1" customWidth="1"/>
    <col min="509" max="509" width="47.7109375" bestFit="1" customWidth="1"/>
    <col min="510" max="511" width="50.42578125" bestFit="1" customWidth="1"/>
    <col min="512" max="512" width="45" bestFit="1" customWidth="1"/>
    <col min="513" max="513" width="41.85546875" bestFit="1" customWidth="1"/>
    <col min="514" max="514" width="48.28515625" bestFit="1" customWidth="1"/>
    <col min="515" max="517" width="35.7109375" bestFit="1" customWidth="1"/>
    <col min="518" max="518" width="48.140625" bestFit="1" customWidth="1"/>
    <col min="519" max="519" width="37.140625" bestFit="1" customWidth="1"/>
    <col min="520" max="520" width="47.140625" bestFit="1" customWidth="1"/>
    <col min="521" max="521" width="49.42578125" bestFit="1" customWidth="1"/>
    <col min="522" max="522" width="45.140625" bestFit="1" customWidth="1"/>
    <col min="523" max="523" width="52.28515625" bestFit="1" customWidth="1"/>
    <col min="524" max="524" width="52.42578125" bestFit="1" customWidth="1"/>
    <col min="525" max="525" width="51" bestFit="1" customWidth="1"/>
    <col min="526" max="526" width="31.140625" bestFit="1" customWidth="1"/>
    <col min="527" max="527" width="34" bestFit="1" customWidth="1"/>
    <col min="528" max="528" width="43.5703125" bestFit="1" customWidth="1"/>
    <col min="529" max="529" width="38.7109375" bestFit="1" customWidth="1"/>
    <col min="530" max="530" width="34.85546875" bestFit="1" customWidth="1"/>
    <col min="531" max="532" width="32.140625" bestFit="1" customWidth="1"/>
    <col min="533" max="533" width="38.5703125" bestFit="1" customWidth="1"/>
    <col min="534" max="534" width="44.28515625" bestFit="1" customWidth="1"/>
    <col min="535" max="535" width="36.28515625" bestFit="1" customWidth="1"/>
    <col min="536" max="536" width="47.140625" bestFit="1" customWidth="1"/>
    <col min="537" max="537" width="43.5703125" bestFit="1" customWidth="1"/>
    <col min="538" max="538" width="39.42578125" bestFit="1" customWidth="1"/>
    <col min="539" max="539" width="36.140625" bestFit="1" customWidth="1"/>
    <col min="540" max="540" width="38.42578125" bestFit="1" customWidth="1"/>
    <col min="541" max="541" width="32.140625" bestFit="1" customWidth="1"/>
    <col min="542" max="542" width="31.140625" bestFit="1" customWidth="1"/>
    <col min="543" max="543" width="32.140625" bestFit="1" customWidth="1"/>
    <col min="544" max="544" width="38.7109375" bestFit="1" customWidth="1"/>
    <col min="545" max="545" width="42.7109375" bestFit="1" customWidth="1"/>
    <col min="546" max="546" width="33.5703125" bestFit="1" customWidth="1"/>
    <col min="547" max="547" width="33.140625" bestFit="1" customWidth="1"/>
    <col min="548" max="548" width="37.28515625" bestFit="1" customWidth="1"/>
    <col min="549" max="549" width="36.42578125" bestFit="1" customWidth="1"/>
    <col min="550" max="550" width="33.140625" bestFit="1" customWidth="1"/>
    <col min="551" max="551" width="33.5703125" bestFit="1" customWidth="1"/>
    <col min="552" max="552" width="32.140625" bestFit="1" customWidth="1"/>
    <col min="553" max="553" width="33.85546875" bestFit="1" customWidth="1"/>
    <col min="554" max="554" width="33.140625" bestFit="1" customWidth="1"/>
    <col min="555" max="555" width="32.140625" bestFit="1" customWidth="1"/>
    <col min="556" max="556" width="38.85546875" bestFit="1" customWidth="1"/>
    <col min="557" max="557" width="31.140625" bestFit="1" customWidth="1"/>
    <col min="558" max="558" width="32.140625" bestFit="1" customWidth="1"/>
    <col min="559" max="559" width="33.140625" bestFit="1" customWidth="1"/>
    <col min="560" max="560" width="34.28515625" bestFit="1" customWidth="1"/>
    <col min="561" max="561" width="45" bestFit="1" customWidth="1"/>
    <col min="562" max="562" width="32.140625" bestFit="1" customWidth="1"/>
    <col min="563" max="563" width="35.140625" bestFit="1" customWidth="1"/>
    <col min="564" max="564" width="33.140625" bestFit="1" customWidth="1"/>
    <col min="565" max="565" width="36.140625" bestFit="1" customWidth="1"/>
    <col min="566" max="566" width="32.140625" bestFit="1" customWidth="1"/>
    <col min="567" max="567" width="39.7109375" bestFit="1" customWidth="1"/>
    <col min="568" max="569" width="31.140625" bestFit="1" customWidth="1"/>
    <col min="570" max="570" width="38.5703125" bestFit="1" customWidth="1"/>
    <col min="571" max="572" width="33.140625" bestFit="1" customWidth="1"/>
    <col min="573" max="573" width="31.140625" bestFit="1" customWidth="1"/>
    <col min="574" max="574" width="32.140625" bestFit="1" customWidth="1"/>
    <col min="575" max="575" width="31.140625" bestFit="1" customWidth="1"/>
    <col min="576" max="576" width="33.140625" bestFit="1" customWidth="1"/>
    <col min="577" max="577" width="32.140625" bestFit="1" customWidth="1"/>
    <col min="578" max="578" width="36.140625" bestFit="1" customWidth="1"/>
    <col min="579" max="579" width="38.42578125" bestFit="1" customWidth="1"/>
    <col min="580" max="580" width="42.7109375" bestFit="1" customWidth="1"/>
    <col min="581" max="581" width="32.140625" bestFit="1" customWidth="1"/>
    <col min="582" max="582" width="36.140625" bestFit="1" customWidth="1"/>
    <col min="583" max="583" width="32.140625" bestFit="1" customWidth="1"/>
    <col min="584" max="584" width="44.5703125" bestFit="1" customWidth="1"/>
    <col min="585" max="585" width="34.28515625" bestFit="1" customWidth="1"/>
    <col min="586" max="586" width="33.140625" bestFit="1" customWidth="1"/>
    <col min="587" max="587" width="35.42578125" bestFit="1" customWidth="1"/>
    <col min="588" max="588" width="41.140625" bestFit="1" customWidth="1"/>
    <col min="589" max="590" width="33.140625" bestFit="1" customWidth="1"/>
    <col min="591" max="591" width="39.42578125" bestFit="1" customWidth="1"/>
    <col min="592" max="592" width="33.140625" bestFit="1" customWidth="1"/>
    <col min="593" max="593" width="32.140625" bestFit="1" customWidth="1"/>
    <col min="594" max="594" width="35.28515625" bestFit="1" customWidth="1"/>
    <col min="595" max="595" width="43.5703125" bestFit="1" customWidth="1"/>
    <col min="596" max="596" width="49" bestFit="1" customWidth="1"/>
    <col min="597" max="597" width="32.140625" bestFit="1" customWidth="1"/>
    <col min="598" max="599" width="33.140625" bestFit="1" customWidth="1"/>
    <col min="600" max="600" width="36.140625" bestFit="1" customWidth="1"/>
    <col min="601" max="602" width="32.140625" bestFit="1" customWidth="1"/>
    <col min="603" max="603" width="41.7109375" bestFit="1" customWidth="1"/>
    <col min="604" max="604" width="34.28515625" bestFit="1" customWidth="1"/>
    <col min="605" max="605" width="33.140625" bestFit="1" customWidth="1"/>
    <col min="606" max="606" width="35" bestFit="1" customWidth="1"/>
    <col min="607" max="607" width="38.140625" bestFit="1" customWidth="1"/>
    <col min="608" max="608" width="33.140625" bestFit="1" customWidth="1"/>
    <col min="609" max="609" width="35" bestFit="1" customWidth="1"/>
    <col min="610" max="610" width="31.140625" bestFit="1" customWidth="1"/>
    <col min="611" max="611" width="41.7109375" bestFit="1" customWidth="1"/>
    <col min="612" max="612" width="36.140625" bestFit="1" customWidth="1"/>
    <col min="613" max="613" width="31.140625" bestFit="1" customWidth="1"/>
    <col min="614" max="615" width="37.140625" bestFit="1" customWidth="1"/>
    <col min="616" max="616" width="36.140625" bestFit="1" customWidth="1"/>
    <col min="617" max="617" width="47" bestFit="1" customWidth="1"/>
    <col min="618" max="618" width="37.140625" bestFit="1" customWidth="1"/>
    <col min="619" max="619" width="40.140625" bestFit="1" customWidth="1"/>
    <col min="620" max="620" width="42.5703125" bestFit="1" customWidth="1"/>
    <col min="621" max="621" width="51.28515625" bestFit="1" customWidth="1"/>
    <col min="622" max="622" width="44.28515625" bestFit="1" customWidth="1"/>
    <col min="623" max="623" width="51" bestFit="1" customWidth="1"/>
    <col min="624" max="624" width="48.42578125" bestFit="1" customWidth="1"/>
    <col min="625" max="625" width="43.28515625" bestFit="1" customWidth="1"/>
    <col min="626" max="626" width="40.140625" bestFit="1" customWidth="1"/>
    <col min="627" max="627" width="47.5703125" bestFit="1" customWidth="1"/>
    <col min="628" max="628" width="44.28515625" bestFit="1" customWidth="1"/>
    <col min="629" max="629" width="40.85546875" bestFit="1" customWidth="1"/>
    <col min="630" max="630" width="45.7109375" bestFit="1" customWidth="1"/>
    <col min="631" max="631" width="39.85546875" bestFit="1" customWidth="1"/>
    <col min="632" max="632" width="47.5703125" bestFit="1" customWidth="1"/>
    <col min="633" max="633" width="44.85546875" bestFit="1" customWidth="1"/>
    <col min="634" max="634" width="40.5703125" bestFit="1" customWidth="1"/>
    <col min="635" max="635" width="51.42578125" bestFit="1" customWidth="1"/>
    <col min="636" max="636" width="50.140625" bestFit="1" customWidth="1"/>
    <col min="637" max="637" width="47.5703125" bestFit="1" customWidth="1"/>
    <col min="638" max="638" width="53.140625" bestFit="1" customWidth="1"/>
    <col min="639" max="639" width="46.42578125" bestFit="1" customWidth="1"/>
    <col min="640" max="640" width="47.5703125" bestFit="1" customWidth="1"/>
    <col min="641" max="641" width="44.42578125" bestFit="1" customWidth="1"/>
    <col min="642" max="642" width="46.5703125" bestFit="1" customWidth="1"/>
    <col min="643" max="643" width="40.85546875" bestFit="1" customWidth="1"/>
    <col min="644" max="644" width="39.85546875" bestFit="1" customWidth="1"/>
    <col min="645" max="645" width="46.85546875" bestFit="1" customWidth="1"/>
    <col min="646" max="646" width="36.7109375" bestFit="1" customWidth="1"/>
    <col min="647" max="647" width="46" bestFit="1" customWidth="1"/>
    <col min="648" max="648" width="38.85546875" bestFit="1" customWidth="1"/>
    <col min="649" max="649" width="44.7109375" bestFit="1" customWidth="1"/>
    <col min="650" max="650" width="53.140625" bestFit="1" customWidth="1"/>
    <col min="651" max="651" width="47" bestFit="1" customWidth="1"/>
    <col min="652" max="652" width="37.140625" bestFit="1" customWidth="1"/>
    <col min="653" max="653" width="39.85546875" bestFit="1" customWidth="1"/>
    <col min="654" max="654" width="39.140625" bestFit="1" customWidth="1"/>
    <col min="655" max="655" width="40.28515625" bestFit="1" customWidth="1"/>
    <col min="656" max="656" width="43.42578125" bestFit="1" customWidth="1"/>
    <col min="657" max="657" width="55.85546875" bestFit="1" customWidth="1"/>
    <col min="658" max="658" width="49.140625" bestFit="1" customWidth="1"/>
    <col min="659" max="659" width="54.28515625" bestFit="1" customWidth="1"/>
    <col min="660" max="660" width="37.140625" bestFit="1" customWidth="1"/>
    <col min="661" max="661" width="33.28515625" bestFit="1" customWidth="1"/>
    <col min="662" max="662" width="29.140625" bestFit="1" customWidth="1"/>
    <col min="663" max="663" width="40.5703125" bestFit="1" customWidth="1"/>
    <col min="664" max="664" width="11.28515625" bestFit="1" customWidth="1"/>
  </cols>
  <sheetData>
    <row r="2" spans="1:15" x14ac:dyDescent="0.25">
      <c r="K2" s="10" t="s">
        <v>463</v>
      </c>
      <c r="L2" t="s">
        <v>1177</v>
      </c>
      <c r="N2" s="10" t="s">
        <v>463</v>
      </c>
      <c r="O2" t="s">
        <v>1178</v>
      </c>
    </row>
    <row r="3" spans="1:15" x14ac:dyDescent="0.25">
      <c r="A3" s="10" t="s">
        <v>463</v>
      </c>
      <c r="B3" t="s">
        <v>472</v>
      </c>
      <c r="E3" s="10" t="s">
        <v>463</v>
      </c>
      <c r="F3" t="s">
        <v>1133</v>
      </c>
      <c r="H3" s="10" t="s">
        <v>463</v>
      </c>
      <c r="I3" t="s">
        <v>1134</v>
      </c>
      <c r="K3" s="3">
        <v>6164224</v>
      </c>
      <c r="L3" s="1">
        <v>1</v>
      </c>
      <c r="N3" s="3" t="s">
        <v>17</v>
      </c>
      <c r="O3" s="1">
        <v>726.85714285714289</v>
      </c>
    </row>
    <row r="4" spans="1:15" x14ac:dyDescent="0.25">
      <c r="A4" s="3" t="s">
        <v>464</v>
      </c>
      <c r="B4" s="1">
        <v>44</v>
      </c>
      <c r="E4" s="3" t="s">
        <v>26</v>
      </c>
      <c r="F4" s="1">
        <v>12</v>
      </c>
      <c r="H4" s="3" t="s">
        <v>39</v>
      </c>
      <c r="I4" s="1">
        <v>10</v>
      </c>
      <c r="K4" s="3">
        <v>5619352</v>
      </c>
      <c r="L4" s="1">
        <v>1</v>
      </c>
      <c r="N4" s="3" t="s">
        <v>10</v>
      </c>
      <c r="O4" s="1">
        <v>835.19444444444446</v>
      </c>
    </row>
    <row r="5" spans="1:15" x14ac:dyDescent="0.25">
      <c r="A5" s="3" t="s">
        <v>465</v>
      </c>
      <c r="B5" s="1">
        <v>219</v>
      </c>
      <c r="E5" s="3" t="s">
        <v>111</v>
      </c>
      <c r="F5" s="1">
        <v>8</v>
      </c>
      <c r="H5" s="3" t="s">
        <v>237</v>
      </c>
      <c r="I5" s="1">
        <v>10</v>
      </c>
      <c r="K5" s="3">
        <v>6675217</v>
      </c>
      <c r="L5" s="1">
        <v>1</v>
      </c>
      <c r="N5" s="3" t="s">
        <v>471</v>
      </c>
      <c r="O5" s="1">
        <v>814.69819819819816</v>
      </c>
    </row>
    <row r="6" spans="1:15" x14ac:dyDescent="0.25">
      <c r="A6" s="3" t="s">
        <v>466</v>
      </c>
      <c r="B6" s="1">
        <v>233</v>
      </c>
      <c r="E6" s="3" t="s">
        <v>195</v>
      </c>
      <c r="F6" s="1">
        <v>7</v>
      </c>
      <c r="H6" s="3" t="s">
        <v>286</v>
      </c>
      <c r="I6" s="1">
        <v>8</v>
      </c>
      <c r="K6" s="3">
        <v>3499018</v>
      </c>
      <c r="L6" s="1">
        <v>1</v>
      </c>
    </row>
    <row r="7" spans="1:15" x14ac:dyDescent="0.25">
      <c r="A7" s="3" t="s">
        <v>467</v>
      </c>
      <c r="B7" s="1">
        <v>101</v>
      </c>
      <c r="E7" s="3" t="s">
        <v>157</v>
      </c>
      <c r="F7" s="1">
        <v>7</v>
      </c>
      <c r="H7" s="3" t="s">
        <v>58</v>
      </c>
      <c r="I7" s="1">
        <v>8</v>
      </c>
      <c r="K7" s="3">
        <v>5904884</v>
      </c>
      <c r="L7" s="1">
        <v>1</v>
      </c>
    </row>
    <row r="8" spans="1:15" x14ac:dyDescent="0.25">
      <c r="A8" s="3" t="s">
        <v>468</v>
      </c>
      <c r="B8" s="1">
        <v>52</v>
      </c>
      <c r="E8" s="3" t="s">
        <v>95</v>
      </c>
      <c r="F8" s="1">
        <v>7</v>
      </c>
      <c r="H8" s="3" t="s">
        <v>141</v>
      </c>
      <c r="I8" s="1">
        <v>6</v>
      </c>
      <c r="K8" s="3">
        <v>3518426</v>
      </c>
      <c r="L8" s="1">
        <v>1</v>
      </c>
    </row>
    <row r="9" spans="1:15" x14ac:dyDescent="0.25">
      <c r="A9" s="3" t="s">
        <v>469</v>
      </c>
      <c r="B9" s="1">
        <v>15</v>
      </c>
      <c r="E9" s="3" t="s">
        <v>205</v>
      </c>
      <c r="F9" s="1">
        <v>6</v>
      </c>
      <c r="H9" s="3" t="s">
        <v>35</v>
      </c>
      <c r="I9" s="1">
        <v>6</v>
      </c>
      <c r="K9" s="3">
        <v>6388534</v>
      </c>
      <c r="L9" s="1">
        <v>1</v>
      </c>
      <c r="N9" s="10" t="s">
        <v>463</v>
      </c>
      <c r="O9" t="s">
        <v>1178</v>
      </c>
    </row>
    <row r="10" spans="1:15" x14ac:dyDescent="0.25">
      <c r="A10" s="3" t="s">
        <v>470</v>
      </c>
      <c r="B10" s="1">
        <v>2</v>
      </c>
      <c r="E10" s="3" t="s">
        <v>64</v>
      </c>
      <c r="F10" s="1">
        <v>6</v>
      </c>
      <c r="H10" s="3" t="s">
        <v>143</v>
      </c>
      <c r="I10" s="1">
        <v>6</v>
      </c>
      <c r="K10" s="3">
        <v>3575288</v>
      </c>
      <c r="L10" s="1">
        <v>1</v>
      </c>
      <c r="N10" s="3" t="s">
        <v>458</v>
      </c>
      <c r="O10" s="1">
        <v>1546.3013698630136</v>
      </c>
    </row>
    <row r="11" spans="1:15" x14ac:dyDescent="0.25">
      <c r="A11" s="3" t="s">
        <v>471</v>
      </c>
      <c r="B11" s="1">
        <v>666</v>
      </c>
      <c r="E11" s="3" t="s">
        <v>252</v>
      </c>
      <c r="F11" s="1">
        <v>6</v>
      </c>
      <c r="H11" s="3" t="s">
        <v>115</v>
      </c>
      <c r="I11" s="1">
        <v>6</v>
      </c>
      <c r="K11" s="3">
        <v>5514258</v>
      </c>
      <c r="L11" s="1">
        <v>1</v>
      </c>
      <c r="N11" s="3" t="s">
        <v>9</v>
      </c>
      <c r="O11" s="1">
        <v>724.63575042158516</v>
      </c>
    </row>
    <row r="12" spans="1:15" x14ac:dyDescent="0.25">
      <c r="E12" s="3" t="s">
        <v>76</v>
      </c>
      <c r="F12" s="1">
        <v>6</v>
      </c>
      <c r="H12" s="3" t="s">
        <v>111</v>
      </c>
      <c r="I12" s="1">
        <v>6</v>
      </c>
      <c r="K12" s="3">
        <v>3582305</v>
      </c>
      <c r="L12" s="1">
        <v>1</v>
      </c>
      <c r="N12" s="3" t="s">
        <v>471</v>
      </c>
      <c r="O12" s="1">
        <v>814.69819819819816</v>
      </c>
    </row>
    <row r="13" spans="1:15" x14ac:dyDescent="0.25">
      <c r="E13" s="3" t="s">
        <v>132</v>
      </c>
      <c r="F13" s="1">
        <v>6</v>
      </c>
      <c r="H13" s="3" t="s">
        <v>184</v>
      </c>
      <c r="I13" s="1">
        <v>6</v>
      </c>
      <c r="K13" s="3">
        <v>5768649</v>
      </c>
      <c r="L13" s="1">
        <v>1</v>
      </c>
    </row>
    <row r="14" spans="1:15" x14ac:dyDescent="0.25">
      <c r="A14" s="10" t="s">
        <v>463</v>
      </c>
      <c r="B14" t="s">
        <v>1135</v>
      </c>
      <c r="E14" s="3" t="s">
        <v>82</v>
      </c>
      <c r="F14" s="1">
        <v>5</v>
      </c>
      <c r="H14" s="3" t="s">
        <v>209</v>
      </c>
      <c r="I14" s="1">
        <v>5</v>
      </c>
      <c r="K14" s="3">
        <v>3624425</v>
      </c>
      <c r="L14" s="1">
        <v>1</v>
      </c>
    </row>
    <row r="15" spans="1:15" x14ac:dyDescent="0.25">
      <c r="A15" s="3">
        <v>41</v>
      </c>
      <c r="B15" s="1">
        <v>104</v>
      </c>
      <c r="E15" s="3" t="s">
        <v>141</v>
      </c>
      <c r="F15" s="1">
        <v>5</v>
      </c>
      <c r="H15" s="3" t="s">
        <v>28</v>
      </c>
      <c r="I15" s="1">
        <v>5</v>
      </c>
      <c r="K15" s="3">
        <v>6047053</v>
      </c>
      <c r="L15" s="1">
        <v>1</v>
      </c>
    </row>
    <row r="16" spans="1:15" x14ac:dyDescent="0.25">
      <c r="A16" s="3">
        <v>35</v>
      </c>
      <c r="B16" s="1">
        <v>33</v>
      </c>
      <c r="E16" s="3" t="s">
        <v>189</v>
      </c>
      <c r="F16" s="1">
        <v>5</v>
      </c>
      <c r="H16" s="3" t="s">
        <v>7</v>
      </c>
      <c r="I16" s="1">
        <v>5</v>
      </c>
      <c r="K16" s="3">
        <v>3648389</v>
      </c>
      <c r="L16" s="1">
        <v>1</v>
      </c>
      <c r="N16" s="10" t="s">
        <v>463</v>
      </c>
      <c r="O16" t="s">
        <v>1131</v>
      </c>
    </row>
    <row r="17" spans="1:15" x14ac:dyDescent="0.25">
      <c r="A17" s="3">
        <v>32</v>
      </c>
      <c r="B17" s="1">
        <v>28</v>
      </c>
      <c r="E17" s="3" t="s">
        <v>153</v>
      </c>
      <c r="F17" s="1">
        <v>5</v>
      </c>
      <c r="H17" s="3" t="s">
        <v>43</v>
      </c>
      <c r="I17" s="1">
        <v>5</v>
      </c>
      <c r="K17" s="3">
        <v>6297900</v>
      </c>
      <c r="L17" s="1">
        <v>1</v>
      </c>
      <c r="N17" s="3" t="s">
        <v>981</v>
      </c>
      <c r="O17" s="1">
        <v>2</v>
      </c>
    </row>
    <row r="18" spans="1:15" x14ac:dyDescent="0.25">
      <c r="A18" s="3">
        <v>34</v>
      </c>
      <c r="B18" s="1">
        <v>27</v>
      </c>
      <c r="E18" s="3" t="s">
        <v>83</v>
      </c>
      <c r="F18" s="1">
        <v>5</v>
      </c>
      <c r="H18" s="3" t="s">
        <v>140</v>
      </c>
      <c r="I18" s="1">
        <v>5</v>
      </c>
      <c r="K18" s="3">
        <v>3670576</v>
      </c>
      <c r="L18" s="1">
        <v>1</v>
      </c>
      <c r="N18" s="3" t="s">
        <v>1029</v>
      </c>
      <c r="O18" s="1">
        <v>2</v>
      </c>
    </row>
    <row r="19" spans="1:15" x14ac:dyDescent="0.25">
      <c r="A19" s="3">
        <v>36</v>
      </c>
      <c r="B19" s="1">
        <v>26</v>
      </c>
      <c r="E19" s="3" t="s">
        <v>176</v>
      </c>
      <c r="F19" s="1">
        <v>5</v>
      </c>
      <c r="H19" s="3" t="s">
        <v>26</v>
      </c>
      <c r="I19" s="1">
        <v>5</v>
      </c>
      <c r="K19" s="3">
        <v>6471975</v>
      </c>
      <c r="L19" s="1">
        <v>1</v>
      </c>
      <c r="N19" s="3" t="s">
        <v>1019</v>
      </c>
      <c r="O19" s="1">
        <v>2</v>
      </c>
    </row>
    <row r="20" spans="1:15" x14ac:dyDescent="0.25">
      <c r="A20" s="3">
        <v>37</v>
      </c>
      <c r="B20" s="1">
        <v>25</v>
      </c>
      <c r="E20" s="3" t="s">
        <v>131</v>
      </c>
      <c r="F20" s="1">
        <v>5</v>
      </c>
      <c r="H20" s="3" t="s">
        <v>8</v>
      </c>
      <c r="I20" s="1">
        <v>5</v>
      </c>
      <c r="K20" s="3">
        <v>3674241</v>
      </c>
      <c r="L20" s="1">
        <v>1</v>
      </c>
      <c r="N20" s="3" t="s">
        <v>933</v>
      </c>
      <c r="O20" s="1">
        <v>2</v>
      </c>
    </row>
    <row r="21" spans="1:15" x14ac:dyDescent="0.25">
      <c r="A21" s="3">
        <v>39</v>
      </c>
      <c r="B21" s="1">
        <v>23</v>
      </c>
      <c r="E21" s="3" t="s">
        <v>138</v>
      </c>
      <c r="F21" s="1">
        <v>5</v>
      </c>
      <c r="H21" s="3" t="s">
        <v>69</v>
      </c>
      <c r="I21" s="1">
        <v>4</v>
      </c>
      <c r="K21" s="3">
        <v>5437998</v>
      </c>
      <c r="L21" s="1">
        <v>1</v>
      </c>
      <c r="N21" s="3" t="s">
        <v>954</v>
      </c>
      <c r="O21" s="1">
        <v>2</v>
      </c>
    </row>
    <row r="22" spans="1:15" x14ac:dyDescent="0.25">
      <c r="A22" s="3">
        <v>30</v>
      </c>
      <c r="B22" s="1">
        <v>22</v>
      </c>
      <c r="E22" s="3" t="s">
        <v>127</v>
      </c>
      <c r="F22" s="1">
        <v>4</v>
      </c>
      <c r="H22" s="3" t="s">
        <v>173</v>
      </c>
      <c r="I22" s="1">
        <v>4</v>
      </c>
      <c r="K22" s="3">
        <v>3676202</v>
      </c>
      <c r="L22" s="1">
        <v>1</v>
      </c>
      <c r="N22" s="3" t="s">
        <v>1130</v>
      </c>
      <c r="O22" s="1">
        <v>2</v>
      </c>
    </row>
    <row r="23" spans="1:15" x14ac:dyDescent="0.25">
      <c r="A23" s="3">
        <v>47</v>
      </c>
      <c r="B23" s="1">
        <v>19</v>
      </c>
      <c r="E23" s="3" t="s">
        <v>152</v>
      </c>
      <c r="F23" s="1">
        <v>4</v>
      </c>
      <c r="H23" s="3" t="s">
        <v>106</v>
      </c>
      <c r="I23" s="1">
        <v>4</v>
      </c>
      <c r="K23" s="3">
        <v>5553365</v>
      </c>
      <c r="L23" s="1">
        <v>1</v>
      </c>
      <c r="N23" s="3" t="s">
        <v>642</v>
      </c>
      <c r="O23" s="1">
        <v>2</v>
      </c>
    </row>
    <row r="24" spans="1:15" x14ac:dyDescent="0.25">
      <c r="A24" s="3">
        <v>51</v>
      </c>
      <c r="B24" s="1">
        <v>18</v>
      </c>
      <c r="E24" s="3" t="s">
        <v>146</v>
      </c>
      <c r="F24" s="1">
        <v>4</v>
      </c>
      <c r="H24" s="3" t="s">
        <v>80</v>
      </c>
      <c r="I24" s="1">
        <v>4</v>
      </c>
      <c r="K24" s="3">
        <v>3679761</v>
      </c>
      <c r="L24" s="1">
        <v>1</v>
      </c>
      <c r="N24" s="3" t="s">
        <v>572</v>
      </c>
      <c r="O24" s="1">
        <v>2</v>
      </c>
    </row>
    <row r="25" spans="1:15" x14ac:dyDescent="0.25">
      <c r="A25" s="3">
        <v>40</v>
      </c>
      <c r="B25" s="1">
        <v>17</v>
      </c>
      <c r="E25" s="3" t="s">
        <v>246</v>
      </c>
      <c r="F25" s="1">
        <v>4</v>
      </c>
      <c r="H25" s="3" t="s">
        <v>78</v>
      </c>
      <c r="I25" s="1">
        <v>4</v>
      </c>
      <c r="K25" s="3">
        <v>5681294</v>
      </c>
      <c r="L25" s="1">
        <v>1</v>
      </c>
      <c r="N25" s="3" t="s">
        <v>1063</v>
      </c>
      <c r="O25" s="1">
        <v>1</v>
      </c>
    </row>
    <row r="26" spans="1:15" x14ac:dyDescent="0.25">
      <c r="A26" s="3">
        <v>49</v>
      </c>
      <c r="B26" s="1">
        <v>16</v>
      </c>
      <c r="E26" s="3" t="s">
        <v>318</v>
      </c>
      <c r="F26" s="1">
        <v>4</v>
      </c>
      <c r="H26" s="3" t="s">
        <v>61</v>
      </c>
      <c r="I26" s="1">
        <v>4</v>
      </c>
      <c r="K26" s="3">
        <v>3686308</v>
      </c>
      <c r="L26" s="1">
        <v>1</v>
      </c>
      <c r="N26" s="3" t="s">
        <v>999</v>
      </c>
      <c r="O26" s="1">
        <v>1</v>
      </c>
    </row>
    <row r="27" spans="1:15" x14ac:dyDescent="0.25">
      <c r="A27" s="3">
        <v>48</v>
      </c>
      <c r="B27" s="1">
        <v>15</v>
      </c>
      <c r="E27" s="3" t="s">
        <v>15</v>
      </c>
      <c r="F27" s="1">
        <v>4</v>
      </c>
      <c r="H27" s="3" t="s">
        <v>98</v>
      </c>
      <c r="I27" s="1">
        <v>4</v>
      </c>
      <c r="K27" s="3">
        <v>5868762</v>
      </c>
      <c r="L27" s="1">
        <v>1</v>
      </c>
      <c r="N27" s="3" t="s">
        <v>1127</v>
      </c>
      <c r="O27" s="1">
        <v>1</v>
      </c>
    </row>
    <row r="28" spans="1:15" x14ac:dyDescent="0.25">
      <c r="A28" s="3">
        <v>45</v>
      </c>
      <c r="B28" s="1">
        <v>14</v>
      </c>
      <c r="E28" s="3" t="s">
        <v>49</v>
      </c>
      <c r="F28" s="1">
        <v>4</v>
      </c>
      <c r="H28" s="3" t="s">
        <v>76</v>
      </c>
      <c r="I28" s="1">
        <v>4</v>
      </c>
      <c r="K28" s="3">
        <v>3691640</v>
      </c>
      <c r="L28" s="1">
        <v>1</v>
      </c>
      <c r="N28" s="3" t="s">
        <v>809</v>
      </c>
      <c r="O28" s="1">
        <v>1</v>
      </c>
    </row>
    <row r="29" spans="1:15" x14ac:dyDescent="0.25">
      <c r="A29" s="3">
        <v>31</v>
      </c>
      <c r="B29" s="1">
        <v>14</v>
      </c>
      <c r="E29" s="3" t="s">
        <v>237</v>
      </c>
      <c r="F29" s="1">
        <v>4</v>
      </c>
      <c r="H29" s="3" t="s">
        <v>46</v>
      </c>
      <c r="I29" s="1">
        <v>4</v>
      </c>
      <c r="K29" s="3">
        <v>6009055</v>
      </c>
      <c r="L29" s="1">
        <v>1</v>
      </c>
      <c r="N29" s="3" t="s">
        <v>1031</v>
      </c>
      <c r="O29" s="1">
        <v>1</v>
      </c>
    </row>
    <row r="30" spans="1:15" x14ac:dyDescent="0.25">
      <c r="A30" s="3">
        <v>42</v>
      </c>
      <c r="B30" s="1">
        <v>14</v>
      </c>
      <c r="E30" s="3" t="s">
        <v>7</v>
      </c>
      <c r="F30" s="1">
        <v>4</v>
      </c>
      <c r="H30" s="3" t="s">
        <v>167</v>
      </c>
      <c r="I30" s="1">
        <v>4</v>
      </c>
      <c r="K30" s="3">
        <v>3694433</v>
      </c>
      <c r="L30" s="1">
        <v>1</v>
      </c>
      <c r="N30" s="3" t="s">
        <v>810</v>
      </c>
      <c r="O30" s="1">
        <v>1</v>
      </c>
    </row>
    <row r="31" spans="1:15" x14ac:dyDescent="0.25">
      <c r="A31" s="3">
        <v>50</v>
      </c>
      <c r="B31" s="1">
        <v>13</v>
      </c>
      <c r="E31" s="3" t="s">
        <v>183</v>
      </c>
      <c r="F31" s="1">
        <v>4</v>
      </c>
      <c r="H31" s="3" t="s">
        <v>228</v>
      </c>
      <c r="I31" s="1">
        <v>4</v>
      </c>
      <c r="K31" s="3">
        <v>6104010</v>
      </c>
      <c r="L31" s="1">
        <v>1</v>
      </c>
      <c r="N31" s="3" t="s">
        <v>1095</v>
      </c>
      <c r="O31" s="1">
        <v>1</v>
      </c>
    </row>
    <row r="32" spans="1:15" x14ac:dyDescent="0.25">
      <c r="A32" s="3">
        <v>29</v>
      </c>
      <c r="B32" s="1">
        <v>13</v>
      </c>
      <c r="E32" s="3" t="s">
        <v>72</v>
      </c>
      <c r="F32" s="1">
        <v>4</v>
      </c>
      <c r="H32" s="3" t="s">
        <v>109</v>
      </c>
      <c r="I32" s="1">
        <v>4</v>
      </c>
      <c r="K32" s="3">
        <v>3694987</v>
      </c>
      <c r="L32" s="1">
        <v>1</v>
      </c>
      <c r="N32" s="3" t="s">
        <v>811</v>
      </c>
      <c r="O32" s="1">
        <v>1</v>
      </c>
    </row>
    <row r="33" spans="1:15" x14ac:dyDescent="0.25">
      <c r="A33" s="3">
        <v>54</v>
      </c>
      <c r="B33" s="1">
        <v>13</v>
      </c>
      <c r="E33" s="3" t="s">
        <v>272</v>
      </c>
      <c r="F33" s="1">
        <v>4</v>
      </c>
      <c r="H33" s="3" t="s">
        <v>252</v>
      </c>
      <c r="I33" s="1">
        <v>4</v>
      </c>
      <c r="K33" s="3">
        <v>6209483</v>
      </c>
      <c r="L33" s="1">
        <v>1</v>
      </c>
      <c r="N33" s="3" t="s">
        <v>983</v>
      </c>
      <c r="O33" s="1">
        <v>1</v>
      </c>
    </row>
    <row r="34" spans="1:15" x14ac:dyDescent="0.25">
      <c r="A34" s="3">
        <v>62</v>
      </c>
      <c r="B34" s="1">
        <v>13</v>
      </c>
      <c r="E34" s="3" t="s">
        <v>324</v>
      </c>
      <c r="F34" s="1">
        <v>4</v>
      </c>
      <c r="H34" s="3" t="s">
        <v>81</v>
      </c>
      <c r="I34" s="1">
        <v>4</v>
      </c>
      <c r="K34" s="3">
        <v>3702899</v>
      </c>
      <c r="L34" s="1">
        <v>1</v>
      </c>
      <c r="N34" s="3" t="s">
        <v>812</v>
      </c>
      <c r="O34" s="1">
        <v>1</v>
      </c>
    </row>
    <row r="35" spans="1:15" x14ac:dyDescent="0.25">
      <c r="A35" s="3">
        <v>43</v>
      </c>
      <c r="B35" s="1">
        <v>13</v>
      </c>
      <c r="E35" s="3" t="s">
        <v>253</v>
      </c>
      <c r="F35" s="1">
        <v>4</v>
      </c>
      <c r="H35" s="3" t="s">
        <v>136</v>
      </c>
      <c r="I35" s="1">
        <v>4</v>
      </c>
      <c r="K35" s="3">
        <v>6351515</v>
      </c>
      <c r="L35" s="1">
        <v>1</v>
      </c>
      <c r="N35" s="3" t="s">
        <v>1015</v>
      </c>
      <c r="O35" s="1">
        <v>1</v>
      </c>
    </row>
    <row r="36" spans="1:15" x14ac:dyDescent="0.25">
      <c r="A36" s="3">
        <v>44</v>
      </c>
      <c r="B36" s="1">
        <v>13</v>
      </c>
      <c r="E36" s="3" t="s">
        <v>60</v>
      </c>
      <c r="F36" s="1">
        <v>4</v>
      </c>
      <c r="H36" s="3" t="s">
        <v>96</v>
      </c>
      <c r="I36" s="1">
        <v>4</v>
      </c>
      <c r="K36" s="3">
        <v>3712090</v>
      </c>
      <c r="L36" s="1">
        <v>1</v>
      </c>
      <c r="N36" s="3" t="s">
        <v>813</v>
      </c>
      <c r="O36" s="1">
        <v>1</v>
      </c>
    </row>
    <row r="37" spans="1:15" x14ac:dyDescent="0.25">
      <c r="A37" s="3">
        <v>33</v>
      </c>
      <c r="B37" s="1">
        <v>11</v>
      </c>
      <c r="E37" s="3" t="s">
        <v>80</v>
      </c>
      <c r="F37" s="1">
        <v>4</v>
      </c>
      <c r="H37" s="3" t="s">
        <v>219</v>
      </c>
      <c r="I37" s="1">
        <v>4</v>
      </c>
      <c r="K37" s="3">
        <v>6417471</v>
      </c>
      <c r="L37" s="1">
        <v>1</v>
      </c>
      <c r="N37" s="3" t="s">
        <v>1047</v>
      </c>
      <c r="O37" s="1">
        <v>1</v>
      </c>
    </row>
    <row r="38" spans="1:15" x14ac:dyDescent="0.25">
      <c r="A38" s="3">
        <v>55</v>
      </c>
      <c r="B38" s="1">
        <v>11</v>
      </c>
      <c r="E38" s="3" t="s">
        <v>151</v>
      </c>
      <c r="F38" s="1">
        <v>4</v>
      </c>
      <c r="H38" s="3" t="s">
        <v>197</v>
      </c>
      <c r="I38" s="1">
        <v>4</v>
      </c>
      <c r="K38" s="3">
        <v>3723871</v>
      </c>
      <c r="L38" s="1">
        <v>1</v>
      </c>
      <c r="N38" s="3" t="s">
        <v>814</v>
      </c>
      <c r="O38" s="1">
        <v>1</v>
      </c>
    </row>
    <row r="39" spans="1:15" x14ac:dyDescent="0.25">
      <c r="A39" s="3">
        <v>38</v>
      </c>
      <c r="B39" s="1">
        <v>10</v>
      </c>
      <c r="E39" s="3" t="s">
        <v>110</v>
      </c>
      <c r="F39" s="1">
        <v>4</v>
      </c>
      <c r="H39" s="3" t="s">
        <v>64</v>
      </c>
      <c r="I39" s="1">
        <v>4</v>
      </c>
      <c r="K39" s="3">
        <v>6592160</v>
      </c>
      <c r="L39" s="1">
        <v>1</v>
      </c>
      <c r="N39" s="3" t="s">
        <v>1079</v>
      </c>
      <c r="O39" s="1">
        <v>1</v>
      </c>
    </row>
    <row r="40" spans="1:15" x14ac:dyDescent="0.25">
      <c r="A40" s="3">
        <v>28</v>
      </c>
      <c r="B40" s="1">
        <v>9</v>
      </c>
      <c r="E40" s="3" t="s">
        <v>28</v>
      </c>
      <c r="F40" s="1">
        <v>4</v>
      </c>
      <c r="H40" s="3" t="s">
        <v>83</v>
      </c>
      <c r="I40" s="1">
        <v>4</v>
      </c>
      <c r="K40" s="3">
        <v>3730330</v>
      </c>
      <c r="L40" s="1">
        <v>1</v>
      </c>
      <c r="N40" s="3" t="s">
        <v>815</v>
      </c>
      <c r="O40" s="1">
        <v>1</v>
      </c>
    </row>
    <row r="41" spans="1:15" x14ac:dyDescent="0.25">
      <c r="A41" s="3">
        <v>56</v>
      </c>
      <c r="B41" s="1">
        <v>9</v>
      </c>
      <c r="E41" s="3" t="s">
        <v>184</v>
      </c>
      <c r="F41" s="1">
        <v>4</v>
      </c>
      <c r="H41" s="3" t="s">
        <v>177</v>
      </c>
      <c r="I41" s="1">
        <v>4</v>
      </c>
      <c r="K41" s="3">
        <v>6738778</v>
      </c>
      <c r="L41" s="1">
        <v>1</v>
      </c>
      <c r="N41" s="3" t="s">
        <v>1111</v>
      </c>
      <c r="O41" s="1">
        <v>1</v>
      </c>
    </row>
    <row r="42" spans="1:15" x14ac:dyDescent="0.25">
      <c r="A42" s="3">
        <v>60</v>
      </c>
      <c r="B42" s="1">
        <v>9</v>
      </c>
      <c r="E42" s="3" t="s">
        <v>104</v>
      </c>
      <c r="F42" s="1">
        <v>4</v>
      </c>
      <c r="H42" s="3" t="s">
        <v>156</v>
      </c>
      <c r="I42" s="1">
        <v>4</v>
      </c>
      <c r="K42" s="3">
        <v>3744138</v>
      </c>
      <c r="L42" s="1">
        <v>1</v>
      </c>
      <c r="N42" s="3" t="s">
        <v>816</v>
      </c>
      <c r="O42" s="1">
        <v>1</v>
      </c>
    </row>
    <row r="43" spans="1:15" x14ac:dyDescent="0.25">
      <c r="A43" s="3">
        <v>59</v>
      </c>
      <c r="B43" s="1">
        <v>8</v>
      </c>
      <c r="E43" s="3" t="s">
        <v>90</v>
      </c>
      <c r="F43" s="1">
        <v>3</v>
      </c>
      <c r="H43" s="3" t="s">
        <v>89</v>
      </c>
      <c r="I43" s="1">
        <v>4</v>
      </c>
      <c r="K43" s="3">
        <v>5478620</v>
      </c>
      <c r="L43" s="1">
        <v>1</v>
      </c>
      <c r="N43" s="3" t="s">
        <v>975</v>
      </c>
      <c r="O43" s="1">
        <v>1</v>
      </c>
    </row>
    <row r="44" spans="1:15" x14ac:dyDescent="0.25">
      <c r="A44" s="3">
        <v>46</v>
      </c>
      <c r="B44" s="1">
        <v>8</v>
      </c>
      <c r="E44" s="3" t="s">
        <v>154</v>
      </c>
      <c r="F44" s="1">
        <v>3</v>
      </c>
      <c r="H44" s="3" t="s">
        <v>247</v>
      </c>
      <c r="I44" s="1">
        <v>4</v>
      </c>
      <c r="K44" s="3">
        <v>3777400</v>
      </c>
      <c r="L44" s="1">
        <v>1</v>
      </c>
      <c r="N44" s="3" t="s">
        <v>817</v>
      </c>
      <c r="O44" s="1">
        <v>1</v>
      </c>
    </row>
    <row r="45" spans="1:15" x14ac:dyDescent="0.25">
      <c r="A45" s="3">
        <v>53</v>
      </c>
      <c r="B45" s="1">
        <v>8</v>
      </c>
      <c r="E45" s="3" t="s">
        <v>115</v>
      </c>
      <c r="F45" s="1">
        <v>3</v>
      </c>
      <c r="H45" s="3" t="s">
        <v>138</v>
      </c>
      <c r="I45" s="1">
        <v>4</v>
      </c>
      <c r="K45" s="3">
        <v>5532513</v>
      </c>
      <c r="L45" s="1">
        <v>1</v>
      </c>
      <c r="N45" s="3" t="s">
        <v>991</v>
      </c>
      <c r="O45" s="1">
        <v>1</v>
      </c>
    </row>
    <row r="46" spans="1:15" x14ac:dyDescent="0.25">
      <c r="A46" s="3">
        <v>57</v>
      </c>
      <c r="B46" s="1">
        <v>8</v>
      </c>
      <c r="E46" s="3" t="s">
        <v>285</v>
      </c>
      <c r="F46" s="1">
        <v>3</v>
      </c>
      <c r="H46" s="3" t="s">
        <v>50</v>
      </c>
      <c r="I46" s="1">
        <v>4</v>
      </c>
      <c r="K46" s="3">
        <v>3780563</v>
      </c>
      <c r="L46" s="1">
        <v>1</v>
      </c>
      <c r="N46" s="3" t="s">
        <v>818</v>
      </c>
      <c r="O46" s="1">
        <v>1</v>
      </c>
    </row>
    <row r="47" spans="1:15" x14ac:dyDescent="0.25">
      <c r="A47" s="3">
        <v>52</v>
      </c>
      <c r="B47" s="1">
        <v>7</v>
      </c>
      <c r="E47" s="3" t="s">
        <v>171</v>
      </c>
      <c r="F47" s="1">
        <v>3</v>
      </c>
      <c r="H47" s="3" t="s">
        <v>180</v>
      </c>
      <c r="I47" s="1">
        <v>3</v>
      </c>
      <c r="K47" s="3">
        <v>5578346</v>
      </c>
      <c r="L47" s="1">
        <v>1</v>
      </c>
      <c r="N47" s="3" t="s">
        <v>1007</v>
      </c>
      <c r="O47" s="1">
        <v>1</v>
      </c>
    </row>
    <row r="48" spans="1:15" x14ac:dyDescent="0.25">
      <c r="A48" s="3">
        <v>27</v>
      </c>
      <c r="B48" s="1">
        <v>7</v>
      </c>
      <c r="E48" s="3" t="s">
        <v>258</v>
      </c>
      <c r="F48" s="1">
        <v>3</v>
      </c>
      <c r="H48" s="3" t="s">
        <v>200</v>
      </c>
      <c r="I48" s="1">
        <v>3</v>
      </c>
      <c r="K48" s="3">
        <v>3789757</v>
      </c>
      <c r="L48" s="1">
        <v>1</v>
      </c>
      <c r="N48" s="3" t="s">
        <v>819</v>
      </c>
      <c r="O48" s="1">
        <v>1</v>
      </c>
    </row>
    <row r="49" spans="1:15" x14ac:dyDescent="0.25">
      <c r="A49" s="3">
        <v>58</v>
      </c>
      <c r="B49" s="1">
        <v>6</v>
      </c>
      <c r="E49" s="3" t="s">
        <v>57</v>
      </c>
      <c r="F49" s="1">
        <v>3</v>
      </c>
      <c r="H49" s="3" t="s">
        <v>246</v>
      </c>
      <c r="I49" s="1">
        <v>3</v>
      </c>
      <c r="K49" s="3">
        <v>5644424</v>
      </c>
      <c r="L49" s="1">
        <v>1</v>
      </c>
      <c r="N49" s="3" t="s">
        <v>1023</v>
      </c>
      <c r="O49" s="1">
        <v>1</v>
      </c>
    </row>
    <row r="50" spans="1:15" x14ac:dyDescent="0.25">
      <c r="A50" s="3">
        <v>66</v>
      </c>
      <c r="B50" s="1">
        <v>5</v>
      </c>
      <c r="E50" s="3" t="s">
        <v>300</v>
      </c>
      <c r="F50" s="1">
        <v>3</v>
      </c>
      <c r="H50" s="3" t="s">
        <v>172</v>
      </c>
      <c r="I50" s="1">
        <v>3</v>
      </c>
      <c r="K50" s="3">
        <v>3791506</v>
      </c>
      <c r="L50" s="1">
        <v>1</v>
      </c>
      <c r="N50" s="3" t="s">
        <v>820</v>
      </c>
      <c r="O50" s="1">
        <v>1</v>
      </c>
    </row>
    <row r="51" spans="1:15" x14ac:dyDescent="0.25">
      <c r="A51" s="3">
        <v>71</v>
      </c>
      <c r="B51" s="1">
        <v>5</v>
      </c>
      <c r="E51" s="3" t="s">
        <v>207</v>
      </c>
      <c r="F51" s="1">
        <v>3</v>
      </c>
      <c r="H51" s="3" t="s">
        <v>218</v>
      </c>
      <c r="I51" s="1">
        <v>3</v>
      </c>
      <c r="K51" s="3">
        <v>5725467</v>
      </c>
      <c r="L51" s="1">
        <v>1</v>
      </c>
      <c r="N51" s="3" t="s">
        <v>1039</v>
      </c>
      <c r="O51" s="1">
        <v>1</v>
      </c>
    </row>
    <row r="52" spans="1:15" x14ac:dyDescent="0.25">
      <c r="A52" s="3">
        <v>26</v>
      </c>
      <c r="B52" s="1">
        <v>5</v>
      </c>
      <c r="E52" s="3" t="s">
        <v>245</v>
      </c>
      <c r="F52" s="1">
        <v>3</v>
      </c>
      <c r="H52" s="3" t="s">
        <v>235</v>
      </c>
      <c r="I52" s="1">
        <v>3</v>
      </c>
      <c r="K52" s="3">
        <v>3795615</v>
      </c>
      <c r="L52" s="1">
        <v>1</v>
      </c>
      <c r="N52" s="3" t="s">
        <v>821</v>
      </c>
      <c r="O52" s="1">
        <v>1</v>
      </c>
    </row>
    <row r="53" spans="1:15" x14ac:dyDescent="0.25">
      <c r="A53" s="3">
        <v>67</v>
      </c>
      <c r="B53" s="1">
        <v>4</v>
      </c>
      <c r="E53" s="3" t="s">
        <v>69</v>
      </c>
      <c r="F53" s="1">
        <v>3</v>
      </c>
      <c r="H53" s="3" t="s">
        <v>194</v>
      </c>
      <c r="I53" s="1">
        <v>3</v>
      </c>
      <c r="K53" s="3">
        <v>5825054</v>
      </c>
      <c r="L53" s="1">
        <v>1</v>
      </c>
      <c r="N53" s="3" t="s">
        <v>1055</v>
      </c>
      <c r="O53" s="1">
        <v>1</v>
      </c>
    </row>
    <row r="54" spans="1:15" x14ac:dyDescent="0.25">
      <c r="A54" s="3">
        <v>63</v>
      </c>
      <c r="B54" s="1">
        <v>4</v>
      </c>
      <c r="E54" s="3" t="s">
        <v>238</v>
      </c>
      <c r="F54" s="1">
        <v>3</v>
      </c>
      <c r="H54" s="3" t="s">
        <v>334</v>
      </c>
      <c r="I54" s="1">
        <v>3</v>
      </c>
      <c r="K54" s="3">
        <v>3800736</v>
      </c>
      <c r="L54" s="1">
        <v>1</v>
      </c>
      <c r="N54" s="3" t="s">
        <v>822</v>
      </c>
      <c r="O54" s="1">
        <v>1</v>
      </c>
    </row>
    <row r="55" spans="1:15" x14ac:dyDescent="0.25">
      <c r="A55" s="3">
        <v>70</v>
      </c>
      <c r="B55" s="1">
        <v>4</v>
      </c>
      <c r="E55" s="3" t="s">
        <v>218</v>
      </c>
      <c r="F55" s="1">
        <v>3</v>
      </c>
      <c r="H55" s="3" t="s">
        <v>204</v>
      </c>
      <c r="I55" s="1">
        <v>3</v>
      </c>
      <c r="K55" s="3">
        <v>5888144</v>
      </c>
      <c r="L55" s="1">
        <v>1</v>
      </c>
      <c r="N55" s="3" t="s">
        <v>1071</v>
      </c>
      <c r="O55" s="1">
        <v>1</v>
      </c>
    </row>
    <row r="56" spans="1:15" x14ac:dyDescent="0.25">
      <c r="A56" s="3">
        <v>64</v>
      </c>
      <c r="B56" s="1">
        <v>4</v>
      </c>
      <c r="E56" s="3" t="s">
        <v>36</v>
      </c>
      <c r="F56" s="1">
        <v>3</v>
      </c>
      <c r="H56" s="3" t="s">
        <v>303</v>
      </c>
      <c r="I56" s="1">
        <v>3</v>
      </c>
      <c r="K56" s="3">
        <v>3828509</v>
      </c>
      <c r="L56" s="1">
        <v>1</v>
      </c>
      <c r="N56" s="3" t="s">
        <v>823</v>
      </c>
      <c r="O56" s="1">
        <v>1</v>
      </c>
    </row>
    <row r="57" spans="1:15" x14ac:dyDescent="0.25">
      <c r="A57" s="3">
        <v>24</v>
      </c>
      <c r="B57" s="1">
        <v>4</v>
      </c>
      <c r="E57" s="3" t="s">
        <v>173</v>
      </c>
      <c r="F57" s="1">
        <v>3</v>
      </c>
      <c r="H57" s="3" t="s">
        <v>152</v>
      </c>
      <c r="I57" s="1">
        <v>3</v>
      </c>
      <c r="K57" s="3">
        <v>5941730</v>
      </c>
      <c r="L57" s="1">
        <v>1</v>
      </c>
      <c r="N57" s="3" t="s">
        <v>1087</v>
      </c>
      <c r="O57" s="1">
        <v>1</v>
      </c>
    </row>
    <row r="58" spans="1:15" x14ac:dyDescent="0.25">
      <c r="A58" s="3">
        <v>61</v>
      </c>
      <c r="B58" s="1">
        <v>4</v>
      </c>
      <c r="E58" s="3" t="s">
        <v>180</v>
      </c>
      <c r="F58" s="1">
        <v>3</v>
      </c>
      <c r="H58" s="3" t="s">
        <v>189</v>
      </c>
      <c r="I58" s="1">
        <v>3</v>
      </c>
      <c r="K58" s="3">
        <v>3836835</v>
      </c>
      <c r="L58" s="1">
        <v>1</v>
      </c>
      <c r="N58" s="3" t="s">
        <v>824</v>
      </c>
      <c r="O58" s="1">
        <v>1</v>
      </c>
    </row>
    <row r="59" spans="1:15" x14ac:dyDescent="0.25">
      <c r="A59" s="3">
        <v>25</v>
      </c>
      <c r="B59" s="1">
        <v>3</v>
      </c>
      <c r="E59" s="3" t="s">
        <v>140</v>
      </c>
      <c r="F59" s="1">
        <v>3</v>
      </c>
      <c r="H59" s="3" t="s">
        <v>126</v>
      </c>
      <c r="I59" s="1">
        <v>3</v>
      </c>
      <c r="K59" s="3">
        <v>6020712</v>
      </c>
      <c r="L59" s="1">
        <v>1</v>
      </c>
      <c r="N59" s="3" t="s">
        <v>1103</v>
      </c>
      <c r="O59" s="1">
        <v>1</v>
      </c>
    </row>
    <row r="60" spans="1:15" x14ac:dyDescent="0.25">
      <c r="A60" s="3">
        <v>69</v>
      </c>
      <c r="B60" s="1">
        <v>3</v>
      </c>
      <c r="E60" s="3" t="s">
        <v>225</v>
      </c>
      <c r="F60" s="1">
        <v>3</v>
      </c>
      <c r="H60" s="3" t="s">
        <v>142</v>
      </c>
      <c r="I60" s="1">
        <v>3</v>
      </c>
      <c r="K60" s="3">
        <v>3847598</v>
      </c>
      <c r="L60" s="1">
        <v>1</v>
      </c>
      <c r="N60" s="3" t="s">
        <v>825</v>
      </c>
      <c r="O60" s="1">
        <v>1</v>
      </c>
    </row>
    <row r="61" spans="1:15" x14ac:dyDescent="0.25">
      <c r="A61" s="3">
        <v>72</v>
      </c>
      <c r="B61" s="1">
        <v>3</v>
      </c>
      <c r="E61" s="3" t="s">
        <v>96</v>
      </c>
      <c r="F61" s="1">
        <v>3</v>
      </c>
      <c r="H61" s="3" t="s">
        <v>242</v>
      </c>
      <c r="I61" s="1">
        <v>3</v>
      </c>
      <c r="K61" s="3">
        <v>6067227</v>
      </c>
      <c r="L61" s="1">
        <v>1</v>
      </c>
      <c r="N61" s="3" t="s">
        <v>1119</v>
      </c>
      <c r="O61" s="1">
        <v>1</v>
      </c>
    </row>
    <row r="62" spans="1:15" x14ac:dyDescent="0.25">
      <c r="A62" s="3">
        <v>68</v>
      </c>
      <c r="B62" s="1">
        <v>3</v>
      </c>
      <c r="E62" s="3" t="s">
        <v>112</v>
      </c>
      <c r="F62" s="1">
        <v>3</v>
      </c>
      <c r="H62" s="3" t="s">
        <v>233</v>
      </c>
      <c r="I62" s="1">
        <v>3</v>
      </c>
      <c r="K62" s="3">
        <v>3854712</v>
      </c>
      <c r="L62" s="1">
        <v>1</v>
      </c>
      <c r="N62" s="3" t="s">
        <v>826</v>
      </c>
      <c r="O62" s="1">
        <v>1</v>
      </c>
    </row>
    <row r="63" spans="1:15" x14ac:dyDescent="0.25">
      <c r="A63" s="3">
        <v>65</v>
      </c>
      <c r="B63" s="1">
        <v>3</v>
      </c>
      <c r="E63" s="3" t="s">
        <v>8</v>
      </c>
      <c r="F63" s="1">
        <v>3</v>
      </c>
      <c r="H63" s="3" t="s">
        <v>75</v>
      </c>
      <c r="I63" s="1">
        <v>3</v>
      </c>
      <c r="K63" s="3">
        <v>6145337</v>
      </c>
      <c r="L63" s="1">
        <v>1</v>
      </c>
      <c r="N63" s="3" t="s">
        <v>971</v>
      </c>
      <c r="O63" s="1">
        <v>1</v>
      </c>
    </row>
    <row r="64" spans="1:15" x14ac:dyDescent="0.25">
      <c r="A64" s="3">
        <v>80</v>
      </c>
      <c r="B64" s="1">
        <v>2</v>
      </c>
      <c r="E64" s="3" t="s">
        <v>222</v>
      </c>
      <c r="F64" s="1">
        <v>3</v>
      </c>
      <c r="H64" s="3" t="s">
        <v>183</v>
      </c>
      <c r="I64" s="1">
        <v>3</v>
      </c>
      <c r="K64" s="3">
        <v>3873453</v>
      </c>
      <c r="L64" s="1">
        <v>1</v>
      </c>
      <c r="N64" s="3" t="s">
        <v>827</v>
      </c>
      <c r="O64" s="1">
        <v>1</v>
      </c>
    </row>
    <row r="65" spans="1:15" x14ac:dyDescent="0.25">
      <c r="A65" s="3">
        <v>23</v>
      </c>
      <c r="B65" s="1">
        <v>2</v>
      </c>
      <c r="E65" s="3" t="s">
        <v>119</v>
      </c>
      <c r="F65" s="1">
        <v>3</v>
      </c>
      <c r="H65" s="3" t="s">
        <v>175</v>
      </c>
      <c r="I65" s="1">
        <v>3</v>
      </c>
      <c r="K65" s="3">
        <v>6190901</v>
      </c>
      <c r="L65" s="1">
        <v>1</v>
      </c>
      <c r="N65" s="3" t="s">
        <v>979</v>
      </c>
      <c r="O65" s="1">
        <v>1</v>
      </c>
    </row>
    <row r="66" spans="1:15" x14ac:dyDescent="0.25">
      <c r="A66" s="3">
        <v>22</v>
      </c>
      <c r="B66" s="1">
        <v>1</v>
      </c>
      <c r="E66" s="3" t="s">
        <v>31</v>
      </c>
      <c r="F66" s="1">
        <v>3</v>
      </c>
      <c r="H66" s="3" t="s">
        <v>86</v>
      </c>
      <c r="I66" s="1">
        <v>3</v>
      </c>
      <c r="K66" s="3">
        <v>3882076</v>
      </c>
      <c r="L66" s="1">
        <v>1</v>
      </c>
      <c r="N66" s="3" t="s">
        <v>828</v>
      </c>
      <c r="O66" s="1">
        <v>1</v>
      </c>
    </row>
    <row r="67" spans="1:15" x14ac:dyDescent="0.25">
      <c r="A67" s="3">
        <v>76</v>
      </c>
      <c r="B67" s="1">
        <v>1</v>
      </c>
      <c r="E67" s="3" t="s">
        <v>98</v>
      </c>
      <c r="F67" s="1">
        <v>3</v>
      </c>
      <c r="H67" s="3" t="s">
        <v>314</v>
      </c>
      <c r="I67" s="1">
        <v>3</v>
      </c>
      <c r="K67" s="3">
        <v>6269681</v>
      </c>
      <c r="L67" s="1">
        <v>1</v>
      </c>
      <c r="N67" s="3" t="s">
        <v>987</v>
      </c>
      <c r="O67" s="1">
        <v>1</v>
      </c>
    </row>
    <row r="68" spans="1:15" x14ac:dyDescent="0.25">
      <c r="A68" s="3">
        <v>75</v>
      </c>
      <c r="B68" s="1">
        <v>1</v>
      </c>
      <c r="E68" s="3" t="s">
        <v>233</v>
      </c>
      <c r="F68" s="1">
        <v>3</v>
      </c>
      <c r="H68" s="3" t="s">
        <v>14</v>
      </c>
      <c r="I68" s="1">
        <v>3</v>
      </c>
      <c r="K68" s="3">
        <v>3893488</v>
      </c>
      <c r="L68" s="1">
        <v>1</v>
      </c>
      <c r="N68" s="3" t="s">
        <v>829</v>
      </c>
      <c r="O68" s="1">
        <v>1</v>
      </c>
    </row>
    <row r="69" spans="1:15" x14ac:dyDescent="0.25">
      <c r="A69" s="3">
        <v>74</v>
      </c>
      <c r="B69" s="1">
        <v>1</v>
      </c>
      <c r="E69" s="3" t="s">
        <v>34</v>
      </c>
      <c r="F69" s="1">
        <v>3</v>
      </c>
      <c r="H69" s="3" t="s">
        <v>364</v>
      </c>
      <c r="I69" s="1">
        <v>3</v>
      </c>
      <c r="K69" s="3">
        <v>6330204</v>
      </c>
      <c r="L69" s="1">
        <v>1</v>
      </c>
      <c r="N69" s="3" t="s">
        <v>995</v>
      </c>
      <c r="O69" s="1">
        <v>1</v>
      </c>
    </row>
    <row r="70" spans="1:15" x14ac:dyDescent="0.25">
      <c r="A70" s="3" t="s">
        <v>471</v>
      </c>
      <c r="B70" s="1">
        <v>666</v>
      </c>
      <c r="E70" s="3" t="s">
        <v>59</v>
      </c>
      <c r="F70" s="1">
        <v>3</v>
      </c>
      <c r="H70" s="3" t="s">
        <v>198</v>
      </c>
      <c r="I70" s="1">
        <v>3</v>
      </c>
      <c r="K70" s="3">
        <v>3899420</v>
      </c>
      <c r="L70" s="1">
        <v>1</v>
      </c>
      <c r="N70" s="3" t="s">
        <v>830</v>
      </c>
      <c r="O70" s="1">
        <v>1</v>
      </c>
    </row>
    <row r="71" spans="1:15" x14ac:dyDescent="0.25">
      <c r="E71" s="3" t="s">
        <v>310</v>
      </c>
      <c r="F71" s="1">
        <v>3</v>
      </c>
      <c r="H71" s="3" t="s">
        <v>264</v>
      </c>
      <c r="I71" s="1">
        <v>3</v>
      </c>
      <c r="K71" s="3">
        <v>6356851</v>
      </c>
      <c r="L71" s="1">
        <v>1</v>
      </c>
      <c r="N71" s="3" t="s">
        <v>1003</v>
      </c>
      <c r="O71" s="1">
        <v>1</v>
      </c>
    </row>
    <row r="72" spans="1:15" x14ac:dyDescent="0.25">
      <c r="E72" s="3" t="s">
        <v>35</v>
      </c>
      <c r="F72" s="1">
        <v>3</v>
      </c>
      <c r="H72" s="3" t="s">
        <v>321</v>
      </c>
      <c r="I72" s="1">
        <v>3</v>
      </c>
      <c r="K72" s="3">
        <v>3908912</v>
      </c>
      <c r="L72" s="1">
        <v>1</v>
      </c>
      <c r="N72" s="3" t="s">
        <v>831</v>
      </c>
      <c r="O72" s="1">
        <v>1</v>
      </c>
    </row>
    <row r="73" spans="1:15" x14ac:dyDescent="0.25">
      <c r="A73" s="10" t="s">
        <v>463</v>
      </c>
      <c r="B73" t="s">
        <v>1137</v>
      </c>
      <c r="E73" s="3" t="s">
        <v>40</v>
      </c>
      <c r="F73" s="1">
        <v>3</v>
      </c>
      <c r="H73" s="3" t="s">
        <v>90</v>
      </c>
      <c r="I73" s="1">
        <v>3</v>
      </c>
      <c r="K73" s="3">
        <v>6398149</v>
      </c>
      <c r="L73" s="1">
        <v>1</v>
      </c>
      <c r="N73" s="3" t="s">
        <v>1011</v>
      </c>
      <c r="O73" s="1">
        <v>1</v>
      </c>
    </row>
    <row r="74" spans="1:15" x14ac:dyDescent="0.25">
      <c r="A74" s="3" t="s">
        <v>17</v>
      </c>
      <c r="B74" s="1">
        <v>126</v>
      </c>
      <c r="E74" s="3" t="s">
        <v>87</v>
      </c>
      <c r="F74" s="1">
        <v>3</v>
      </c>
      <c r="H74" s="3" t="s">
        <v>30</v>
      </c>
      <c r="I74" s="1">
        <v>3</v>
      </c>
      <c r="K74" s="3">
        <v>3932991</v>
      </c>
      <c r="L74" s="1">
        <v>1</v>
      </c>
      <c r="N74" s="3" t="s">
        <v>832</v>
      </c>
      <c r="O74" s="1">
        <v>1</v>
      </c>
    </row>
    <row r="75" spans="1:15" x14ac:dyDescent="0.25">
      <c r="A75" s="11" t="s">
        <v>458</v>
      </c>
      <c r="B75" s="1">
        <v>1</v>
      </c>
      <c r="E75" s="3" t="s">
        <v>123</v>
      </c>
      <c r="F75" s="1">
        <v>3</v>
      </c>
      <c r="H75" s="3" t="s">
        <v>272</v>
      </c>
      <c r="I75" s="1">
        <v>3</v>
      </c>
      <c r="K75" s="3">
        <v>6437691</v>
      </c>
      <c r="L75" s="1">
        <v>1</v>
      </c>
      <c r="N75" s="3" t="s">
        <v>806</v>
      </c>
      <c r="O75" s="1">
        <v>1</v>
      </c>
    </row>
    <row r="76" spans="1:15" x14ac:dyDescent="0.25">
      <c r="A76" s="11" t="s">
        <v>9</v>
      </c>
      <c r="B76" s="1">
        <v>125</v>
      </c>
      <c r="E76" s="3" t="s">
        <v>198</v>
      </c>
      <c r="F76" s="1">
        <v>3</v>
      </c>
      <c r="H76" s="3" t="s">
        <v>243</v>
      </c>
      <c r="I76" s="1">
        <v>3</v>
      </c>
      <c r="K76" s="3">
        <v>3945638</v>
      </c>
      <c r="L76" s="1">
        <v>1</v>
      </c>
      <c r="N76" s="3" t="s">
        <v>833</v>
      </c>
      <c r="O76" s="1">
        <v>1</v>
      </c>
    </row>
    <row r="77" spans="1:15" x14ac:dyDescent="0.25">
      <c r="A77" s="3" t="s">
        <v>10</v>
      </c>
      <c r="B77" s="1">
        <v>540</v>
      </c>
      <c r="E77" s="3" t="s">
        <v>361</v>
      </c>
      <c r="F77" s="1">
        <v>3</v>
      </c>
      <c r="H77" s="3" t="s">
        <v>42</v>
      </c>
      <c r="I77" s="1">
        <v>3</v>
      </c>
      <c r="K77" s="3">
        <v>6538158</v>
      </c>
      <c r="L77" s="1">
        <v>1</v>
      </c>
      <c r="N77" s="3" t="s">
        <v>1027</v>
      </c>
      <c r="O77" s="1">
        <v>1</v>
      </c>
    </row>
    <row r="78" spans="1:15" x14ac:dyDescent="0.25">
      <c r="A78" s="11" t="s">
        <v>458</v>
      </c>
      <c r="B78" s="1">
        <v>72</v>
      </c>
      <c r="E78" s="3" t="s">
        <v>185</v>
      </c>
      <c r="F78" s="1">
        <v>3</v>
      </c>
      <c r="H78" s="3" t="s">
        <v>54</v>
      </c>
      <c r="I78" s="1">
        <v>3</v>
      </c>
      <c r="K78" s="3">
        <v>3962988</v>
      </c>
      <c r="L78" s="1">
        <v>1</v>
      </c>
      <c r="N78" s="3" t="s">
        <v>834</v>
      </c>
      <c r="O78" s="1">
        <v>1</v>
      </c>
    </row>
    <row r="79" spans="1:15" x14ac:dyDescent="0.25">
      <c r="A79" s="11" t="s">
        <v>9</v>
      </c>
      <c r="B79" s="1">
        <v>468</v>
      </c>
      <c r="E79" s="3" t="s">
        <v>58</v>
      </c>
      <c r="F79" s="1">
        <v>3</v>
      </c>
      <c r="H79" s="3" t="s">
        <v>361</v>
      </c>
      <c r="I79" s="1">
        <v>3</v>
      </c>
      <c r="K79" s="3">
        <v>6637712</v>
      </c>
      <c r="L79" s="1">
        <v>1</v>
      </c>
      <c r="N79" s="3" t="s">
        <v>1035</v>
      </c>
      <c r="O79" s="1">
        <v>1</v>
      </c>
    </row>
    <row r="80" spans="1:15" x14ac:dyDescent="0.25">
      <c r="A80" s="3" t="s">
        <v>471</v>
      </c>
      <c r="B80" s="1">
        <v>666</v>
      </c>
      <c r="E80" s="3" t="s">
        <v>212</v>
      </c>
      <c r="F80" s="1">
        <v>3</v>
      </c>
      <c r="H80" s="3" t="s">
        <v>34</v>
      </c>
      <c r="I80" s="1">
        <v>3</v>
      </c>
      <c r="K80" s="3">
        <v>3989900</v>
      </c>
      <c r="L80" s="1">
        <v>1</v>
      </c>
      <c r="N80" s="3" t="s">
        <v>835</v>
      </c>
      <c r="O80" s="1">
        <v>1</v>
      </c>
    </row>
    <row r="81" spans="1:15" x14ac:dyDescent="0.25">
      <c r="E81" s="3" t="s">
        <v>224</v>
      </c>
      <c r="F81" s="1">
        <v>3</v>
      </c>
      <c r="H81" s="3" t="s">
        <v>101</v>
      </c>
      <c r="I81" s="1">
        <v>3</v>
      </c>
      <c r="K81" s="3">
        <v>6723534</v>
      </c>
      <c r="L81" s="1">
        <v>1</v>
      </c>
      <c r="N81" s="3" t="s">
        <v>1043</v>
      </c>
      <c r="O81" s="1">
        <v>1</v>
      </c>
    </row>
    <row r="82" spans="1:15" x14ac:dyDescent="0.25">
      <c r="E82" s="3" t="s">
        <v>11</v>
      </c>
      <c r="F82" s="1">
        <v>3</v>
      </c>
      <c r="H82" s="3" t="s">
        <v>67</v>
      </c>
      <c r="I82" s="1">
        <v>3</v>
      </c>
      <c r="K82" s="3">
        <v>3994748</v>
      </c>
      <c r="L82" s="1">
        <v>1</v>
      </c>
      <c r="N82" s="3" t="s">
        <v>836</v>
      </c>
      <c r="O82" s="1">
        <v>1</v>
      </c>
    </row>
    <row r="83" spans="1:15" x14ac:dyDescent="0.25">
      <c r="A83" s="10" t="s">
        <v>463</v>
      </c>
      <c r="B83" t="s">
        <v>1137</v>
      </c>
      <c r="E83" s="3" t="s">
        <v>39</v>
      </c>
      <c r="F83" s="1">
        <v>3</v>
      </c>
      <c r="H83" s="3" t="s">
        <v>187</v>
      </c>
      <c r="I83" s="1">
        <v>3</v>
      </c>
      <c r="K83" s="3">
        <v>6800377</v>
      </c>
      <c r="L83" s="1">
        <v>1</v>
      </c>
      <c r="N83" s="3" t="s">
        <v>1051</v>
      </c>
      <c r="O83" s="1">
        <v>1</v>
      </c>
    </row>
    <row r="84" spans="1:15" x14ac:dyDescent="0.25">
      <c r="A84" s="3" t="s">
        <v>17</v>
      </c>
      <c r="B84" s="14">
        <v>0.1891891891891892</v>
      </c>
      <c r="E84" s="3" t="s">
        <v>194</v>
      </c>
      <c r="F84" s="1">
        <v>3</v>
      </c>
      <c r="H84" s="3" t="s">
        <v>66</v>
      </c>
      <c r="I84" s="1">
        <v>3</v>
      </c>
      <c r="K84" s="3">
        <v>4015168</v>
      </c>
      <c r="L84" s="1">
        <v>1</v>
      </c>
      <c r="N84" s="3" t="s">
        <v>837</v>
      </c>
      <c r="O84" s="1">
        <v>1</v>
      </c>
    </row>
    <row r="85" spans="1:15" x14ac:dyDescent="0.25">
      <c r="A85" s="11" t="s">
        <v>458</v>
      </c>
      <c r="B85" s="14">
        <v>1.5015015015015015E-3</v>
      </c>
      <c r="E85" s="3" t="s">
        <v>163</v>
      </c>
      <c r="F85" s="1">
        <v>3</v>
      </c>
      <c r="H85" s="3" t="s">
        <v>214</v>
      </c>
      <c r="I85" s="1">
        <v>3</v>
      </c>
      <c r="K85" s="3">
        <v>5465012</v>
      </c>
      <c r="L85" s="1">
        <v>1</v>
      </c>
      <c r="N85" s="3" t="s">
        <v>1059</v>
      </c>
      <c r="O85" s="1">
        <v>1</v>
      </c>
    </row>
    <row r="86" spans="1:15" x14ac:dyDescent="0.25">
      <c r="A86" s="11" t="s">
        <v>9</v>
      </c>
      <c r="B86" s="14">
        <v>0.18768768768768768</v>
      </c>
      <c r="E86" s="3" t="s">
        <v>66</v>
      </c>
      <c r="F86" s="1">
        <v>3</v>
      </c>
      <c r="H86" s="3" t="s">
        <v>148</v>
      </c>
      <c r="I86" s="1">
        <v>3</v>
      </c>
      <c r="K86" s="3">
        <v>4025507</v>
      </c>
      <c r="L86" s="1">
        <v>1</v>
      </c>
      <c r="N86" s="3" t="s">
        <v>838</v>
      </c>
      <c r="O86" s="1">
        <v>1</v>
      </c>
    </row>
    <row r="87" spans="1:15" x14ac:dyDescent="0.25">
      <c r="A87" s="3" t="s">
        <v>10</v>
      </c>
      <c r="B87" s="14">
        <v>0.81081081081081086</v>
      </c>
      <c r="E87" s="3" t="s">
        <v>142</v>
      </c>
      <c r="F87" s="1">
        <v>3</v>
      </c>
      <c r="H87" s="3" t="s">
        <v>388</v>
      </c>
      <c r="I87" s="1">
        <v>3</v>
      </c>
      <c r="K87" s="3">
        <v>5481113</v>
      </c>
      <c r="L87" s="1">
        <v>1</v>
      </c>
      <c r="N87" s="3" t="s">
        <v>1067</v>
      </c>
      <c r="O87" s="1">
        <v>1</v>
      </c>
    </row>
    <row r="88" spans="1:15" x14ac:dyDescent="0.25">
      <c r="A88" s="11" t="s">
        <v>458</v>
      </c>
      <c r="B88" s="14">
        <v>0.10810810810810811</v>
      </c>
      <c r="E88" s="3" t="s">
        <v>136</v>
      </c>
      <c r="F88" s="1">
        <v>3</v>
      </c>
      <c r="H88" s="3" t="s">
        <v>82</v>
      </c>
      <c r="I88" s="1">
        <v>3</v>
      </c>
      <c r="K88" s="3">
        <v>4027948</v>
      </c>
      <c r="L88" s="1">
        <v>1</v>
      </c>
      <c r="N88" s="3" t="s">
        <v>839</v>
      </c>
      <c r="O88" s="1">
        <v>1</v>
      </c>
    </row>
    <row r="89" spans="1:15" x14ac:dyDescent="0.25">
      <c r="A89" s="11" t="s">
        <v>9</v>
      </c>
      <c r="B89" s="14">
        <v>0.70270270270270274</v>
      </c>
      <c r="E89" s="3" t="s">
        <v>299</v>
      </c>
      <c r="F89" s="1">
        <v>3</v>
      </c>
      <c r="H89" s="3" t="s">
        <v>118</v>
      </c>
      <c r="I89" s="1">
        <v>3</v>
      </c>
      <c r="K89" s="3">
        <v>5519049</v>
      </c>
      <c r="L89" s="1">
        <v>1</v>
      </c>
      <c r="N89" s="3" t="s">
        <v>1075</v>
      </c>
      <c r="O89" s="1">
        <v>1</v>
      </c>
    </row>
    <row r="90" spans="1:15" x14ac:dyDescent="0.25">
      <c r="A90" s="3" t="s">
        <v>471</v>
      </c>
      <c r="B90" s="14">
        <v>1</v>
      </c>
      <c r="E90" s="3" t="s">
        <v>202</v>
      </c>
      <c r="F90" s="1">
        <v>3</v>
      </c>
      <c r="H90" s="3" t="s">
        <v>271</v>
      </c>
      <c r="I90" s="1">
        <v>3</v>
      </c>
      <c r="K90" s="3">
        <v>4036294</v>
      </c>
      <c r="L90" s="1">
        <v>1</v>
      </c>
      <c r="N90" s="3" t="s">
        <v>840</v>
      </c>
      <c r="O90" s="1">
        <v>1</v>
      </c>
    </row>
    <row r="91" spans="1:15" x14ac:dyDescent="0.25">
      <c r="E91" s="3" t="s">
        <v>137</v>
      </c>
      <c r="F91" s="1">
        <v>3</v>
      </c>
      <c r="H91" s="3" t="s">
        <v>144</v>
      </c>
      <c r="I91" s="1">
        <v>3</v>
      </c>
      <c r="K91" s="3">
        <v>5546194</v>
      </c>
      <c r="L91" s="1">
        <v>1</v>
      </c>
      <c r="N91" s="3" t="s">
        <v>1083</v>
      </c>
      <c r="O91" s="1">
        <v>1</v>
      </c>
    </row>
    <row r="92" spans="1:15" x14ac:dyDescent="0.25">
      <c r="E92" s="3" t="s">
        <v>75</v>
      </c>
      <c r="F92" s="1">
        <v>2</v>
      </c>
      <c r="H92" s="3" t="s">
        <v>165</v>
      </c>
      <c r="I92" s="1">
        <v>3</v>
      </c>
      <c r="K92" s="3">
        <v>4037086</v>
      </c>
      <c r="L92" s="1">
        <v>1</v>
      </c>
      <c r="N92" s="3" t="s">
        <v>841</v>
      </c>
      <c r="O92" s="1">
        <v>1</v>
      </c>
    </row>
    <row r="93" spans="1:15" x14ac:dyDescent="0.25">
      <c r="A93" s="10" t="s">
        <v>463</v>
      </c>
      <c r="B93" t="s">
        <v>1137</v>
      </c>
      <c r="E93" s="3" t="s">
        <v>325</v>
      </c>
      <c r="F93" s="1">
        <v>2</v>
      </c>
      <c r="H93" s="3" t="s">
        <v>169</v>
      </c>
      <c r="I93" s="1">
        <v>3</v>
      </c>
      <c r="K93" s="3">
        <v>5570249</v>
      </c>
      <c r="L93" s="1">
        <v>1</v>
      </c>
      <c r="N93" s="3" t="s">
        <v>1091</v>
      </c>
      <c r="O93" s="1">
        <v>1</v>
      </c>
    </row>
    <row r="94" spans="1:15" x14ac:dyDescent="0.25">
      <c r="A94" s="3" t="s">
        <v>17</v>
      </c>
      <c r="B94" s="14">
        <v>0.1891891891891892</v>
      </c>
      <c r="E94" s="3" t="s">
        <v>91</v>
      </c>
      <c r="F94" s="1">
        <v>2</v>
      </c>
      <c r="H94" s="3" t="s">
        <v>45</v>
      </c>
      <c r="I94" s="1">
        <v>3</v>
      </c>
      <c r="K94" s="3">
        <v>4042274</v>
      </c>
      <c r="L94" s="1">
        <v>1</v>
      </c>
      <c r="N94" s="3" t="s">
        <v>842</v>
      </c>
      <c r="O94" s="1">
        <v>1</v>
      </c>
    </row>
    <row r="95" spans="1:15" x14ac:dyDescent="0.25">
      <c r="A95" s="11" t="s">
        <v>458</v>
      </c>
      <c r="B95" s="14">
        <v>7.9365079365079361E-3</v>
      </c>
      <c r="E95" s="3" t="s">
        <v>398</v>
      </c>
      <c r="F95" s="1">
        <v>2</v>
      </c>
      <c r="H95" s="3" t="s">
        <v>316</v>
      </c>
      <c r="I95" s="1">
        <v>2</v>
      </c>
      <c r="K95" s="3">
        <v>5610896</v>
      </c>
      <c r="L95" s="1">
        <v>1</v>
      </c>
      <c r="N95" s="3" t="s">
        <v>1099</v>
      </c>
      <c r="O95" s="1">
        <v>1</v>
      </c>
    </row>
    <row r="96" spans="1:15" x14ac:dyDescent="0.25">
      <c r="A96" s="11" t="s">
        <v>9</v>
      </c>
      <c r="B96" s="14">
        <v>0.99206349206349209</v>
      </c>
      <c r="E96" s="3" t="s">
        <v>386</v>
      </c>
      <c r="F96" s="1">
        <v>2</v>
      </c>
      <c r="H96" s="3" t="s">
        <v>241</v>
      </c>
      <c r="I96" s="1">
        <v>2</v>
      </c>
      <c r="K96" s="3">
        <v>4064209</v>
      </c>
      <c r="L96" s="1">
        <v>1</v>
      </c>
      <c r="N96" s="3" t="s">
        <v>843</v>
      </c>
      <c r="O96" s="1">
        <v>1</v>
      </c>
    </row>
    <row r="97" spans="1:15" x14ac:dyDescent="0.25">
      <c r="A97" s="3" t="s">
        <v>10</v>
      </c>
      <c r="B97" s="14">
        <v>0.81081081081081086</v>
      </c>
      <c r="E97" s="3" t="s">
        <v>208</v>
      </c>
      <c r="F97" s="1">
        <v>2</v>
      </c>
      <c r="H97" s="3" t="s">
        <v>137</v>
      </c>
      <c r="I97" s="1">
        <v>2</v>
      </c>
      <c r="K97" s="3">
        <v>5630375</v>
      </c>
      <c r="L97" s="1">
        <v>1</v>
      </c>
      <c r="N97" s="3" t="s">
        <v>1107</v>
      </c>
      <c r="O97" s="1">
        <v>1</v>
      </c>
    </row>
    <row r="98" spans="1:15" x14ac:dyDescent="0.25">
      <c r="A98" s="11" t="s">
        <v>458</v>
      </c>
      <c r="B98" s="14">
        <v>0.13333333333333333</v>
      </c>
      <c r="E98" s="3" t="s">
        <v>170</v>
      </c>
      <c r="F98" s="1">
        <v>2</v>
      </c>
      <c r="H98" s="3" t="s">
        <v>391</v>
      </c>
      <c r="I98" s="1">
        <v>2</v>
      </c>
      <c r="K98" s="3">
        <v>4066898</v>
      </c>
      <c r="L98" s="1">
        <v>1</v>
      </c>
      <c r="N98" s="3" t="s">
        <v>844</v>
      </c>
      <c r="O98" s="1">
        <v>1</v>
      </c>
    </row>
    <row r="99" spans="1:15" x14ac:dyDescent="0.25">
      <c r="A99" s="11" t="s">
        <v>9</v>
      </c>
      <c r="B99" s="14">
        <v>0.8666666666666667</v>
      </c>
      <c r="E99" s="3" t="s">
        <v>61</v>
      </c>
      <c r="F99" s="1">
        <v>2</v>
      </c>
      <c r="H99" s="3" t="s">
        <v>108</v>
      </c>
      <c r="I99" s="1">
        <v>2</v>
      </c>
      <c r="K99" s="3">
        <v>5658418</v>
      </c>
      <c r="L99" s="1">
        <v>1</v>
      </c>
      <c r="N99" s="3" t="s">
        <v>1115</v>
      </c>
      <c r="O99" s="1">
        <v>1</v>
      </c>
    </row>
    <row r="100" spans="1:15" x14ac:dyDescent="0.25">
      <c r="A100" s="3" t="s">
        <v>471</v>
      </c>
      <c r="B100" s="14">
        <v>1</v>
      </c>
      <c r="E100" s="3" t="s">
        <v>186</v>
      </c>
      <c r="F100" s="1">
        <v>2</v>
      </c>
      <c r="H100" s="3" t="s">
        <v>240</v>
      </c>
      <c r="I100" s="1">
        <v>2</v>
      </c>
      <c r="K100" s="3">
        <v>4070651</v>
      </c>
      <c r="L100" s="1">
        <v>1</v>
      </c>
      <c r="N100" s="3" t="s">
        <v>845</v>
      </c>
      <c r="O100" s="1">
        <v>1</v>
      </c>
    </row>
    <row r="101" spans="1:15" x14ac:dyDescent="0.25">
      <c r="E101" s="3" t="s">
        <v>77</v>
      </c>
      <c r="F101" s="1">
        <v>2</v>
      </c>
      <c r="H101" s="3" t="s">
        <v>73</v>
      </c>
      <c r="I101" s="1">
        <v>2</v>
      </c>
      <c r="K101" s="3">
        <v>5689895</v>
      </c>
      <c r="L101" s="1">
        <v>1</v>
      </c>
      <c r="N101" s="3" t="s">
        <v>1123</v>
      </c>
      <c r="O101" s="1">
        <v>1</v>
      </c>
    </row>
    <row r="102" spans="1:15" x14ac:dyDescent="0.25">
      <c r="E102" s="3" t="s">
        <v>143</v>
      </c>
      <c r="F102" s="1">
        <v>2</v>
      </c>
      <c r="H102" s="3" t="s">
        <v>31</v>
      </c>
      <c r="I102" s="1">
        <v>2</v>
      </c>
      <c r="K102" s="3">
        <v>4072316</v>
      </c>
      <c r="L102" s="1">
        <v>1</v>
      </c>
      <c r="N102" s="3" t="s">
        <v>846</v>
      </c>
      <c r="O102" s="1">
        <v>1</v>
      </c>
    </row>
    <row r="103" spans="1:15" x14ac:dyDescent="0.25">
      <c r="A103" s="10" t="s">
        <v>463</v>
      </c>
      <c r="B103" t="s">
        <v>1151</v>
      </c>
      <c r="E103" s="3" t="s">
        <v>147</v>
      </c>
      <c r="F103" s="1">
        <v>2</v>
      </c>
      <c r="H103" s="3" t="s">
        <v>49</v>
      </c>
      <c r="I103" s="1">
        <v>2</v>
      </c>
      <c r="K103" s="3">
        <v>5753846</v>
      </c>
      <c r="L103" s="1">
        <v>1</v>
      </c>
      <c r="N103" s="3" t="s">
        <v>969</v>
      </c>
      <c r="O103" s="1">
        <v>1</v>
      </c>
    </row>
    <row r="104" spans="1:15" x14ac:dyDescent="0.25">
      <c r="A104" s="3" t="s">
        <v>1145</v>
      </c>
      <c r="B104" s="1">
        <v>66</v>
      </c>
      <c r="E104" s="3" t="s">
        <v>16</v>
      </c>
      <c r="F104" s="1">
        <v>2</v>
      </c>
      <c r="H104" s="3" t="s">
        <v>213</v>
      </c>
      <c r="I104" s="1">
        <v>2</v>
      </c>
      <c r="K104" s="3">
        <v>4079228</v>
      </c>
      <c r="L104" s="1">
        <v>1</v>
      </c>
      <c r="N104" s="3" t="s">
        <v>847</v>
      </c>
      <c r="O104" s="1">
        <v>1</v>
      </c>
    </row>
    <row r="105" spans="1:15" x14ac:dyDescent="0.25">
      <c r="A105" s="3" t="s">
        <v>1146</v>
      </c>
      <c r="B105" s="1">
        <v>59</v>
      </c>
      <c r="E105" s="3" t="s">
        <v>278</v>
      </c>
      <c r="F105" s="1">
        <v>2</v>
      </c>
      <c r="H105" s="3" t="s">
        <v>105</v>
      </c>
      <c r="I105" s="1">
        <v>2</v>
      </c>
      <c r="K105" s="3">
        <v>5797505</v>
      </c>
      <c r="L105" s="1">
        <v>1</v>
      </c>
      <c r="N105" s="3" t="s">
        <v>973</v>
      </c>
      <c r="O105" s="1">
        <v>1</v>
      </c>
    </row>
    <row r="106" spans="1:15" x14ac:dyDescent="0.25">
      <c r="A106" s="3" t="s">
        <v>1147</v>
      </c>
      <c r="B106" s="1">
        <v>84</v>
      </c>
      <c r="E106" s="3" t="s">
        <v>89</v>
      </c>
      <c r="F106" s="1">
        <v>2</v>
      </c>
      <c r="H106" s="3" t="s">
        <v>276</v>
      </c>
      <c r="I106" s="1">
        <v>2</v>
      </c>
      <c r="K106" s="3">
        <v>4089351</v>
      </c>
      <c r="L106" s="1">
        <v>1</v>
      </c>
      <c r="N106" s="3" t="s">
        <v>848</v>
      </c>
      <c r="O106" s="1">
        <v>1</v>
      </c>
    </row>
    <row r="107" spans="1:15" x14ac:dyDescent="0.25">
      <c r="A107" s="3" t="s">
        <v>1148</v>
      </c>
      <c r="B107" s="1">
        <v>127</v>
      </c>
      <c r="E107" s="3" t="s">
        <v>68</v>
      </c>
      <c r="F107" s="1">
        <v>2</v>
      </c>
      <c r="H107" s="3" t="s">
        <v>72</v>
      </c>
      <c r="I107" s="1">
        <v>2</v>
      </c>
      <c r="K107" s="3">
        <v>5847078</v>
      </c>
      <c r="L107" s="1">
        <v>1</v>
      </c>
      <c r="N107" s="3" t="s">
        <v>977</v>
      </c>
      <c r="O107" s="1">
        <v>1</v>
      </c>
    </row>
    <row r="108" spans="1:15" x14ac:dyDescent="0.25">
      <c r="A108" s="3" t="s">
        <v>1149</v>
      </c>
      <c r="B108" s="1">
        <v>134</v>
      </c>
      <c r="E108" s="3" t="s">
        <v>167</v>
      </c>
      <c r="F108" s="1">
        <v>2</v>
      </c>
      <c r="H108" s="3" t="s">
        <v>344</v>
      </c>
      <c r="I108" s="1">
        <v>2</v>
      </c>
      <c r="K108" s="3">
        <v>4089568</v>
      </c>
      <c r="L108" s="1">
        <v>1</v>
      </c>
      <c r="N108" s="3" t="s">
        <v>849</v>
      </c>
      <c r="O108" s="1">
        <v>1</v>
      </c>
    </row>
    <row r="109" spans="1:15" x14ac:dyDescent="0.25">
      <c r="A109" s="3" t="s">
        <v>1150</v>
      </c>
      <c r="B109" s="1">
        <v>196</v>
      </c>
      <c r="E109" s="3" t="s">
        <v>53</v>
      </c>
      <c r="F109" s="1">
        <v>2</v>
      </c>
      <c r="H109" s="3" t="s">
        <v>403</v>
      </c>
      <c r="I109" s="1">
        <v>2</v>
      </c>
      <c r="K109" s="3">
        <v>5882643</v>
      </c>
      <c r="L109" s="1">
        <v>1</v>
      </c>
      <c r="N109" s="3" t="s">
        <v>805</v>
      </c>
      <c r="O109" s="1">
        <v>1</v>
      </c>
    </row>
    <row r="110" spans="1:15" x14ac:dyDescent="0.25">
      <c r="A110" s="3" t="s">
        <v>471</v>
      </c>
      <c r="B110" s="1">
        <v>666</v>
      </c>
      <c r="E110" s="3" t="s">
        <v>145</v>
      </c>
      <c r="F110" s="1">
        <v>2</v>
      </c>
      <c r="H110" s="3" t="s">
        <v>59</v>
      </c>
      <c r="I110" s="1">
        <v>2</v>
      </c>
      <c r="K110" s="3">
        <v>4096714</v>
      </c>
      <c r="L110" s="1">
        <v>1</v>
      </c>
      <c r="N110" s="3" t="s">
        <v>850</v>
      </c>
      <c r="O110" s="1">
        <v>1</v>
      </c>
    </row>
    <row r="111" spans="1:15" x14ac:dyDescent="0.25">
      <c r="E111" s="3" t="s">
        <v>42</v>
      </c>
      <c r="F111" s="1">
        <v>2</v>
      </c>
      <c r="H111" s="3" t="s">
        <v>250</v>
      </c>
      <c r="I111" s="1">
        <v>2</v>
      </c>
      <c r="K111" s="3">
        <v>5899528</v>
      </c>
      <c r="L111" s="1">
        <v>1</v>
      </c>
      <c r="N111" s="3" t="s">
        <v>985</v>
      </c>
      <c r="O111" s="1">
        <v>1</v>
      </c>
    </row>
    <row r="112" spans="1:15" x14ac:dyDescent="0.25">
      <c r="E112" s="3" t="s">
        <v>139</v>
      </c>
      <c r="F112" s="1">
        <v>2</v>
      </c>
      <c r="H112" s="3" t="s">
        <v>339</v>
      </c>
      <c r="I112" s="1">
        <v>2</v>
      </c>
      <c r="K112" s="3">
        <v>4106970</v>
      </c>
      <c r="L112" s="1">
        <v>1</v>
      </c>
      <c r="N112" s="3" t="s">
        <v>851</v>
      </c>
      <c r="O112" s="1">
        <v>1</v>
      </c>
    </row>
    <row r="113" spans="1:15" x14ac:dyDescent="0.25">
      <c r="A113" s="10" t="s">
        <v>463</v>
      </c>
      <c r="B113" t="s">
        <v>1175</v>
      </c>
      <c r="E113" s="3" t="s">
        <v>114</v>
      </c>
      <c r="F113" s="1">
        <v>2</v>
      </c>
      <c r="H113" s="3" t="s">
        <v>217</v>
      </c>
      <c r="I113" s="1">
        <v>2</v>
      </c>
      <c r="K113" s="3">
        <v>5912605</v>
      </c>
      <c r="L113" s="1">
        <v>1</v>
      </c>
      <c r="N113" s="3" t="s">
        <v>989</v>
      </c>
      <c r="O113" s="1">
        <v>1</v>
      </c>
    </row>
    <row r="114" spans="1:15" x14ac:dyDescent="0.25">
      <c r="A114" s="3" t="s">
        <v>1152</v>
      </c>
      <c r="B114" s="1">
        <v>4</v>
      </c>
      <c r="E114" s="3" t="s">
        <v>279</v>
      </c>
      <c r="F114" s="1">
        <v>2</v>
      </c>
      <c r="H114" s="3" t="s">
        <v>87</v>
      </c>
      <c r="I114" s="1">
        <v>2</v>
      </c>
      <c r="K114" s="3">
        <v>4108411</v>
      </c>
      <c r="L114" s="1">
        <v>1</v>
      </c>
      <c r="N114" s="3" t="s">
        <v>852</v>
      </c>
      <c r="O114" s="1">
        <v>1</v>
      </c>
    </row>
    <row r="115" spans="1:15" x14ac:dyDescent="0.25">
      <c r="A115" s="3" t="s">
        <v>1153</v>
      </c>
      <c r="B115" s="1">
        <v>1</v>
      </c>
      <c r="E115" s="3" t="s">
        <v>178</v>
      </c>
      <c r="F115" s="1">
        <v>2</v>
      </c>
      <c r="H115" s="3" t="s">
        <v>12</v>
      </c>
      <c r="I115" s="1">
        <v>2</v>
      </c>
      <c r="K115" s="3">
        <v>5981682</v>
      </c>
      <c r="L115" s="1">
        <v>1</v>
      </c>
      <c r="N115" s="3" t="s">
        <v>993</v>
      </c>
      <c r="O115" s="1">
        <v>1</v>
      </c>
    </row>
    <row r="116" spans="1:15" x14ac:dyDescent="0.25">
      <c r="A116" s="3" t="s">
        <v>1154</v>
      </c>
      <c r="B116" s="1">
        <v>3</v>
      </c>
      <c r="E116" s="3" t="s">
        <v>124</v>
      </c>
      <c r="F116" s="1">
        <v>2</v>
      </c>
      <c r="H116" s="3" t="s">
        <v>116</v>
      </c>
      <c r="I116" s="1">
        <v>2</v>
      </c>
      <c r="K116" s="3">
        <v>4155251</v>
      </c>
      <c r="L116" s="1">
        <v>1</v>
      </c>
      <c r="N116" s="3" t="s">
        <v>853</v>
      </c>
      <c r="O116" s="1">
        <v>1</v>
      </c>
    </row>
    <row r="117" spans="1:15" x14ac:dyDescent="0.25">
      <c r="A117" s="3" t="s">
        <v>1155</v>
      </c>
      <c r="B117" s="1">
        <v>1</v>
      </c>
      <c r="E117" s="3" t="s">
        <v>144</v>
      </c>
      <c r="F117" s="1">
        <v>2</v>
      </c>
      <c r="H117" s="3" t="s">
        <v>40</v>
      </c>
      <c r="I117" s="1">
        <v>2</v>
      </c>
      <c r="K117" s="3">
        <v>6014149</v>
      </c>
      <c r="L117" s="1">
        <v>1</v>
      </c>
      <c r="N117" s="3" t="s">
        <v>997</v>
      </c>
      <c r="O117" s="1">
        <v>1</v>
      </c>
    </row>
    <row r="118" spans="1:15" x14ac:dyDescent="0.25">
      <c r="A118" s="3" t="s">
        <v>1156</v>
      </c>
      <c r="B118" s="1">
        <v>4</v>
      </c>
      <c r="E118" s="3" t="s">
        <v>38</v>
      </c>
      <c r="F118" s="1">
        <v>2</v>
      </c>
      <c r="H118" s="3" t="s">
        <v>305</v>
      </c>
      <c r="I118" s="1">
        <v>2</v>
      </c>
      <c r="K118" s="3">
        <v>4165560</v>
      </c>
      <c r="L118" s="1">
        <v>1</v>
      </c>
      <c r="N118" s="3" t="s">
        <v>854</v>
      </c>
      <c r="O118" s="1">
        <v>1</v>
      </c>
    </row>
    <row r="119" spans="1:15" x14ac:dyDescent="0.25">
      <c r="A119" s="3" t="s">
        <v>1157</v>
      </c>
      <c r="B119" s="1">
        <v>15</v>
      </c>
      <c r="E119" s="3" t="s">
        <v>108</v>
      </c>
      <c r="F119" s="1">
        <v>2</v>
      </c>
      <c r="H119" s="3" t="s">
        <v>371</v>
      </c>
      <c r="I119" s="1">
        <v>2</v>
      </c>
      <c r="K119" s="3">
        <v>6041709</v>
      </c>
      <c r="L119" s="1">
        <v>1</v>
      </c>
      <c r="N119" s="3" t="s">
        <v>1001</v>
      </c>
      <c r="O119" s="1">
        <v>1</v>
      </c>
    </row>
    <row r="120" spans="1:15" x14ac:dyDescent="0.25">
      <c r="A120" s="3" t="s">
        <v>1158</v>
      </c>
      <c r="B120" s="1">
        <v>38</v>
      </c>
      <c r="E120" s="3" t="s">
        <v>356</v>
      </c>
      <c r="F120" s="1">
        <v>2</v>
      </c>
      <c r="H120" s="3" t="s">
        <v>123</v>
      </c>
      <c r="I120" s="1">
        <v>2</v>
      </c>
      <c r="K120" s="3">
        <v>4193308</v>
      </c>
      <c r="L120" s="1">
        <v>1</v>
      </c>
      <c r="N120" s="3" t="s">
        <v>855</v>
      </c>
      <c r="O120" s="1">
        <v>1</v>
      </c>
    </row>
    <row r="121" spans="1:15" x14ac:dyDescent="0.25">
      <c r="A121" s="3" t="s">
        <v>1159</v>
      </c>
      <c r="B121" s="1">
        <v>52</v>
      </c>
      <c r="E121" s="3" t="s">
        <v>179</v>
      </c>
      <c r="F121" s="1">
        <v>2</v>
      </c>
      <c r="H121" s="3" t="s">
        <v>356</v>
      </c>
      <c r="I121" s="1">
        <v>2</v>
      </c>
      <c r="K121" s="3">
        <v>6054143</v>
      </c>
      <c r="L121" s="1">
        <v>1</v>
      </c>
      <c r="N121" s="3" t="s">
        <v>1005</v>
      </c>
      <c r="O121" s="1">
        <v>1</v>
      </c>
    </row>
    <row r="122" spans="1:15" x14ac:dyDescent="0.25">
      <c r="A122" s="3" t="s">
        <v>1160</v>
      </c>
      <c r="B122" s="1">
        <v>45</v>
      </c>
      <c r="E122" s="3" t="s">
        <v>101</v>
      </c>
      <c r="F122" s="1">
        <v>2</v>
      </c>
      <c r="H122" s="3" t="s">
        <v>161</v>
      </c>
      <c r="I122" s="1">
        <v>2</v>
      </c>
      <c r="K122" s="3">
        <v>4194394</v>
      </c>
      <c r="L122" s="1">
        <v>1</v>
      </c>
      <c r="N122" s="3" t="s">
        <v>856</v>
      </c>
      <c r="O122" s="1">
        <v>1</v>
      </c>
    </row>
    <row r="123" spans="1:15" x14ac:dyDescent="0.25">
      <c r="A123" s="3" t="s">
        <v>1161</v>
      </c>
      <c r="B123" s="1">
        <v>22</v>
      </c>
      <c r="E123" s="3" t="s">
        <v>172</v>
      </c>
      <c r="F123" s="1">
        <v>2</v>
      </c>
      <c r="H123" s="3" t="s">
        <v>36</v>
      </c>
      <c r="I123" s="1">
        <v>2</v>
      </c>
      <c r="K123" s="3">
        <v>6094716</v>
      </c>
      <c r="L123" s="1">
        <v>1</v>
      </c>
      <c r="N123" s="3" t="s">
        <v>1009</v>
      </c>
      <c r="O123" s="1">
        <v>1</v>
      </c>
    </row>
    <row r="124" spans="1:15" x14ac:dyDescent="0.25">
      <c r="A124" s="3" t="s">
        <v>1162</v>
      </c>
      <c r="B124" s="1">
        <v>36</v>
      </c>
      <c r="E124" s="3" t="s">
        <v>334</v>
      </c>
      <c r="F124" s="1">
        <v>2</v>
      </c>
      <c r="H124" s="3" t="s">
        <v>23</v>
      </c>
      <c r="I124" s="1">
        <v>2</v>
      </c>
      <c r="K124" s="3">
        <v>4212374</v>
      </c>
      <c r="L124" s="1">
        <v>1</v>
      </c>
      <c r="N124" s="3" t="s">
        <v>857</v>
      </c>
      <c r="O124" s="1">
        <v>1</v>
      </c>
    </row>
    <row r="125" spans="1:15" x14ac:dyDescent="0.25">
      <c r="A125" s="3" t="s">
        <v>1163</v>
      </c>
      <c r="B125" s="1">
        <v>37</v>
      </c>
      <c r="E125" s="3" t="s">
        <v>316</v>
      </c>
      <c r="F125" s="1">
        <v>2</v>
      </c>
      <c r="H125" s="3" t="s">
        <v>267</v>
      </c>
      <c r="I125" s="1">
        <v>2</v>
      </c>
      <c r="K125" s="3">
        <v>6124133</v>
      </c>
      <c r="L125" s="1">
        <v>1</v>
      </c>
      <c r="N125" s="3" t="s">
        <v>1013</v>
      </c>
      <c r="O125" s="1">
        <v>1</v>
      </c>
    </row>
    <row r="126" spans="1:15" x14ac:dyDescent="0.25">
      <c r="A126" s="3" t="s">
        <v>1164</v>
      </c>
      <c r="B126" s="1">
        <v>38</v>
      </c>
      <c r="E126" s="3" t="s">
        <v>159</v>
      </c>
      <c r="F126" s="1">
        <v>2</v>
      </c>
      <c r="H126" s="3" t="s">
        <v>423</v>
      </c>
      <c r="I126" s="1">
        <v>2</v>
      </c>
      <c r="K126" s="3">
        <v>4218781</v>
      </c>
      <c r="L126" s="1">
        <v>1</v>
      </c>
      <c r="N126" s="3" t="s">
        <v>858</v>
      </c>
      <c r="O126" s="1">
        <v>1</v>
      </c>
    </row>
    <row r="127" spans="1:15" x14ac:dyDescent="0.25">
      <c r="A127" s="3" t="s">
        <v>1165</v>
      </c>
      <c r="B127" s="1">
        <v>28</v>
      </c>
      <c r="E127" s="3" t="s">
        <v>162</v>
      </c>
      <c r="F127" s="1">
        <v>2</v>
      </c>
      <c r="H127" s="3" t="s">
        <v>358</v>
      </c>
      <c r="I127" s="1">
        <v>2</v>
      </c>
      <c r="K127" s="3">
        <v>6158510</v>
      </c>
      <c r="L127" s="1">
        <v>1</v>
      </c>
      <c r="N127" s="3" t="s">
        <v>1017</v>
      </c>
      <c r="O127" s="1">
        <v>1</v>
      </c>
    </row>
    <row r="128" spans="1:15" x14ac:dyDescent="0.25">
      <c r="A128" s="3" t="s">
        <v>1166</v>
      </c>
      <c r="B128" s="1">
        <v>44</v>
      </c>
      <c r="E128" s="3" t="s">
        <v>117</v>
      </c>
      <c r="F128" s="1">
        <v>2</v>
      </c>
      <c r="H128" s="3" t="s">
        <v>32</v>
      </c>
      <c r="I128" s="1">
        <v>2</v>
      </c>
      <c r="K128" s="3">
        <v>4228605</v>
      </c>
      <c r="L128" s="1">
        <v>1</v>
      </c>
      <c r="N128" s="3" t="s">
        <v>859</v>
      </c>
      <c r="O128" s="1">
        <v>1</v>
      </c>
    </row>
    <row r="129" spans="1:15" x14ac:dyDescent="0.25">
      <c r="A129" s="3" t="s">
        <v>1167</v>
      </c>
      <c r="B129" s="1">
        <v>58</v>
      </c>
      <c r="E129" s="3" t="s">
        <v>93</v>
      </c>
      <c r="F129" s="1">
        <v>2</v>
      </c>
      <c r="H129" s="3" t="s">
        <v>259</v>
      </c>
      <c r="I129" s="1">
        <v>2</v>
      </c>
      <c r="K129" s="3">
        <v>6171939</v>
      </c>
      <c r="L129" s="1">
        <v>1</v>
      </c>
      <c r="N129" s="3" t="s">
        <v>1021</v>
      </c>
      <c r="O129" s="1">
        <v>1</v>
      </c>
    </row>
    <row r="130" spans="1:15" x14ac:dyDescent="0.25">
      <c r="A130" s="3" t="s">
        <v>1168</v>
      </c>
      <c r="B130" s="1">
        <v>63</v>
      </c>
      <c r="E130" s="3" t="s">
        <v>235</v>
      </c>
      <c r="F130" s="1">
        <v>2</v>
      </c>
      <c r="H130" s="3" t="s">
        <v>426</v>
      </c>
      <c r="I130" s="1">
        <v>2</v>
      </c>
      <c r="K130" s="3">
        <v>4245289</v>
      </c>
      <c r="L130" s="1">
        <v>1</v>
      </c>
      <c r="N130" s="3" t="s">
        <v>860</v>
      </c>
      <c r="O130" s="1">
        <v>1</v>
      </c>
    </row>
    <row r="131" spans="1:15" x14ac:dyDescent="0.25">
      <c r="A131" s="3" t="s">
        <v>1169</v>
      </c>
      <c r="B131" s="1">
        <v>62</v>
      </c>
      <c r="E131" s="3" t="s">
        <v>267</v>
      </c>
      <c r="F131" s="1">
        <v>2</v>
      </c>
      <c r="H131" s="3" t="s">
        <v>307</v>
      </c>
      <c r="I131" s="1">
        <v>2</v>
      </c>
      <c r="K131" s="3">
        <v>6202918</v>
      </c>
      <c r="L131" s="1">
        <v>1</v>
      </c>
      <c r="N131" s="3" t="s">
        <v>1025</v>
      </c>
      <c r="O131" s="1">
        <v>1</v>
      </c>
    </row>
    <row r="132" spans="1:15" x14ac:dyDescent="0.25">
      <c r="A132" s="3" t="s">
        <v>1170</v>
      </c>
      <c r="B132" s="1">
        <v>35</v>
      </c>
      <c r="E132" s="3" t="s">
        <v>365</v>
      </c>
      <c r="F132" s="1">
        <v>2</v>
      </c>
      <c r="H132" s="3" t="s">
        <v>360</v>
      </c>
      <c r="I132" s="1">
        <v>2</v>
      </c>
      <c r="K132" s="3">
        <v>4251955</v>
      </c>
      <c r="L132" s="1">
        <v>1</v>
      </c>
      <c r="N132" s="3" t="s">
        <v>861</v>
      </c>
      <c r="O132" s="1">
        <v>1</v>
      </c>
    </row>
    <row r="133" spans="1:15" x14ac:dyDescent="0.25">
      <c r="A133" s="3" t="s">
        <v>1171</v>
      </c>
      <c r="B133" s="1">
        <v>33</v>
      </c>
      <c r="E133" s="3" t="s">
        <v>125</v>
      </c>
      <c r="F133" s="1">
        <v>2</v>
      </c>
      <c r="H133" s="3" t="s">
        <v>124</v>
      </c>
      <c r="I133" s="1">
        <v>2</v>
      </c>
      <c r="K133" s="3">
        <v>6225518</v>
      </c>
      <c r="L133" s="1">
        <v>1</v>
      </c>
      <c r="N133" s="3" t="s">
        <v>807</v>
      </c>
      <c r="O133" s="1">
        <v>1</v>
      </c>
    </row>
    <row r="134" spans="1:15" x14ac:dyDescent="0.25">
      <c r="A134" s="3" t="s">
        <v>1172</v>
      </c>
      <c r="B134" s="1">
        <v>18</v>
      </c>
      <c r="E134" s="3" t="s">
        <v>231</v>
      </c>
      <c r="F134" s="1">
        <v>2</v>
      </c>
      <c r="H134" s="3" t="s">
        <v>127</v>
      </c>
      <c r="I134" s="1">
        <v>2</v>
      </c>
      <c r="K134" s="3">
        <v>4263930</v>
      </c>
      <c r="L134" s="1">
        <v>1</v>
      </c>
      <c r="N134" s="3" t="s">
        <v>862</v>
      </c>
      <c r="O134" s="1">
        <v>1</v>
      </c>
    </row>
    <row r="135" spans="1:15" x14ac:dyDescent="0.25">
      <c r="A135" s="3" t="s">
        <v>1173</v>
      </c>
      <c r="B135" s="1">
        <v>14</v>
      </c>
      <c r="E135" s="3" t="s">
        <v>181</v>
      </c>
      <c r="F135" s="1">
        <v>2</v>
      </c>
      <c r="H135" s="3" t="s">
        <v>257</v>
      </c>
      <c r="I135" s="1">
        <v>2</v>
      </c>
      <c r="K135" s="3">
        <v>6281515</v>
      </c>
      <c r="L135" s="1">
        <v>1</v>
      </c>
      <c r="N135" s="3" t="s">
        <v>1033</v>
      </c>
      <c r="O135" s="1">
        <v>1</v>
      </c>
    </row>
    <row r="136" spans="1:15" x14ac:dyDescent="0.25">
      <c r="A136" s="3" t="s">
        <v>1174</v>
      </c>
      <c r="B136" s="1">
        <v>15</v>
      </c>
      <c r="E136" s="3" t="s">
        <v>342</v>
      </c>
      <c r="F136" s="1">
        <v>2</v>
      </c>
      <c r="H136" s="3" t="s">
        <v>261</v>
      </c>
      <c r="I136" s="1">
        <v>2</v>
      </c>
      <c r="K136" s="3">
        <v>4264483</v>
      </c>
      <c r="L136" s="1">
        <v>1</v>
      </c>
      <c r="N136" s="3" t="s">
        <v>863</v>
      </c>
      <c r="O136" s="1">
        <v>1</v>
      </c>
    </row>
    <row r="137" spans="1:15" x14ac:dyDescent="0.25">
      <c r="A137" s="3" t="s">
        <v>471</v>
      </c>
      <c r="B137" s="1">
        <v>666</v>
      </c>
      <c r="E137" s="3" t="s">
        <v>394</v>
      </c>
      <c r="F137" s="1">
        <v>2</v>
      </c>
      <c r="H137" s="3" t="s">
        <v>225</v>
      </c>
      <c r="I137" s="1">
        <v>2</v>
      </c>
      <c r="K137" s="3">
        <v>6322215</v>
      </c>
      <c r="L137" s="1">
        <v>1</v>
      </c>
      <c r="N137" s="3" t="s">
        <v>1037</v>
      </c>
      <c r="O137" s="1">
        <v>1</v>
      </c>
    </row>
    <row r="138" spans="1:15" x14ac:dyDescent="0.25">
      <c r="E138" s="3" t="s">
        <v>190</v>
      </c>
      <c r="F138" s="1">
        <v>2</v>
      </c>
      <c r="H138" s="3" t="s">
        <v>53</v>
      </c>
      <c r="I138" s="1">
        <v>2</v>
      </c>
      <c r="K138" s="3">
        <v>4276054</v>
      </c>
      <c r="L138" s="1">
        <v>1</v>
      </c>
      <c r="N138" s="3" t="s">
        <v>864</v>
      </c>
      <c r="O138" s="1">
        <v>1</v>
      </c>
    </row>
    <row r="139" spans="1:15" x14ac:dyDescent="0.25">
      <c r="E139" s="3" t="s">
        <v>227</v>
      </c>
      <c r="F139" s="1">
        <v>2</v>
      </c>
      <c r="H139" s="3" t="s">
        <v>310</v>
      </c>
      <c r="I139" s="1">
        <v>2</v>
      </c>
      <c r="K139" s="3">
        <v>6335379</v>
      </c>
      <c r="L139" s="1">
        <v>1</v>
      </c>
      <c r="N139" s="3" t="s">
        <v>1041</v>
      </c>
      <c r="O139" s="1">
        <v>1</v>
      </c>
    </row>
    <row r="140" spans="1:15" x14ac:dyDescent="0.25">
      <c r="A140" s="10" t="s">
        <v>463</v>
      </c>
      <c r="B140" t="s">
        <v>1176</v>
      </c>
      <c r="E140" s="3" t="s">
        <v>438</v>
      </c>
      <c r="F140" s="1">
        <v>2</v>
      </c>
      <c r="H140" s="3" t="s">
        <v>71</v>
      </c>
      <c r="I140" s="1">
        <v>2</v>
      </c>
      <c r="K140" s="3">
        <v>4287006</v>
      </c>
      <c r="L140" s="1">
        <v>1</v>
      </c>
      <c r="N140" s="3" t="s">
        <v>865</v>
      </c>
      <c r="O140" s="1">
        <v>1</v>
      </c>
    </row>
    <row r="141" spans="1:15" x14ac:dyDescent="0.25">
      <c r="A141" s="3" t="s">
        <v>1141</v>
      </c>
      <c r="B141" s="1">
        <v>84</v>
      </c>
      <c r="E141" s="3" t="s">
        <v>215</v>
      </c>
      <c r="F141" s="1">
        <v>2</v>
      </c>
      <c r="H141" s="3" t="s">
        <v>393</v>
      </c>
      <c r="I141" s="1">
        <v>2</v>
      </c>
      <c r="K141" s="3">
        <v>6355219</v>
      </c>
      <c r="L141" s="1">
        <v>1</v>
      </c>
      <c r="N141" s="3" t="s">
        <v>1045</v>
      </c>
      <c r="O141" s="1">
        <v>1</v>
      </c>
    </row>
    <row r="142" spans="1:15" x14ac:dyDescent="0.25">
      <c r="A142" s="3" t="s">
        <v>1142</v>
      </c>
      <c r="B142" s="1">
        <v>89</v>
      </c>
      <c r="E142" s="3" t="s">
        <v>200</v>
      </c>
      <c r="F142" s="1">
        <v>2</v>
      </c>
      <c r="H142" s="3" t="s">
        <v>155</v>
      </c>
      <c r="I142" s="1">
        <v>2</v>
      </c>
      <c r="K142" s="3">
        <v>4289817</v>
      </c>
      <c r="L142" s="1">
        <v>1</v>
      </c>
      <c r="N142" s="3" t="s">
        <v>866</v>
      </c>
      <c r="O142" s="1">
        <v>1</v>
      </c>
    </row>
    <row r="143" spans="1:15" x14ac:dyDescent="0.25">
      <c r="A143" s="3" t="s">
        <v>1138</v>
      </c>
      <c r="B143" s="1">
        <v>121</v>
      </c>
      <c r="E143" s="3" t="s">
        <v>256</v>
      </c>
      <c r="F143" s="1">
        <v>2</v>
      </c>
      <c r="H143" s="3" t="s">
        <v>178</v>
      </c>
      <c r="I143" s="1">
        <v>2</v>
      </c>
      <c r="K143" s="3">
        <v>6373271</v>
      </c>
      <c r="L143" s="1">
        <v>1</v>
      </c>
      <c r="N143" s="3" t="s">
        <v>1049</v>
      </c>
      <c r="O143" s="1">
        <v>1</v>
      </c>
    </row>
    <row r="144" spans="1:15" x14ac:dyDescent="0.25">
      <c r="A144" s="3" t="s">
        <v>1143</v>
      </c>
      <c r="B144" s="1">
        <v>118</v>
      </c>
      <c r="E144" s="3" t="s">
        <v>20</v>
      </c>
      <c r="F144" s="1">
        <v>2</v>
      </c>
      <c r="H144" s="3" t="s">
        <v>323</v>
      </c>
      <c r="I144" s="1">
        <v>2</v>
      </c>
      <c r="K144" s="3">
        <v>4306194</v>
      </c>
      <c r="L144" s="1">
        <v>1</v>
      </c>
      <c r="N144" s="3" t="s">
        <v>867</v>
      </c>
      <c r="O144" s="1">
        <v>1</v>
      </c>
    </row>
    <row r="145" spans="1:15" x14ac:dyDescent="0.25">
      <c r="A145" s="3" t="s">
        <v>1139</v>
      </c>
      <c r="B145" s="1">
        <v>96</v>
      </c>
      <c r="E145" s="3" t="s">
        <v>307</v>
      </c>
      <c r="F145" s="1">
        <v>2</v>
      </c>
      <c r="H145" s="3" t="s">
        <v>332</v>
      </c>
      <c r="I145" s="1">
        <v>2</v>
      </c>
      <c r="K145" s="3">
        <v>6395164</v>
      </c>
      <c r="L145" s="1">
        <v>1</v>
      </c>
      <c r="N145" s="3" t="s">
        <v>1053</v>
      </c>
      <c r="O145" s="1">
        <v>1</v>
      </c>
    </row>
    <row r="146" spans="1:15" x14ac:dyDescent="0.25">
      <c r="A146" s="3" t="s">
        <v>1140</v>
      </c>
      <c r="B146" s="1">
        <v>83</v>
      </c>
      <c r="E146" s="3" t="s">
        <v>165</v>
      </c>
      <c r="F146" s="1">
        <v>2</v>
      </c>
      <c r="H146" s="3" t="s">
        <v>135</v>
      </c>
      <c r="I146" s="1">
        <v>2</v>
      </c>
      <c r="K146" s="3">
        <v>4311383</v>
      </c>
      <c r="L146" s="1">
        <v>1</v>
      </c>
      <c r="N146" s="3" t="s">
        <v>868</v>
      </c>
      <c r="O146" s="1">
        <v>1</v>
      </c>
    </row>
    <row r="147" spans="1:15" x14ac:dyDescent="0.25">
      <c r="A147" s="3" t="s">
        <v>1144</v>
      </c>
      <c r="B147" s="1">
        <v>75</v>
      </c>
      <c r="E147" s="3" t="s">
        <v>24</v>
      </c>
      <c r="F147" s="1">
        <v>2</v>
      </c>
      <c r="H147" s="3" t="s">
        <v>182</v>
      </c>
      <c r="I147" s="1">
        <v>2</v>
      </c>
      <c r="K147" s="3">
        <v>6407126</v>
      </c>
      <c r="L147" s="1">
        <v>1</v>
      </c>
      <c r="N147" s="3" t="s">
        <v>1057</v>
      </c>
      <c r="O147" s="1">
        <v>1</v>
      </c>
    </row>
    <row r="148" spans="1:15" x14ac:dyDescent="0.25">
      <c r="A148" s="3" t="s">
        <v>471</v>
      </c>
      <c r="B148" s="1">
        <v>666</v>
      </c>
      <c r="E148" s="3" t="s">
        <v>133</v>
      </c>
      <c r="F148" s="1">
        <v>2</v>
      </c>
      <c r="H148" s="3" t="s">
        <v>88</v>
      </c>
      <c r="I148" s="1">
        <v>2</v>
      </c>
      <c r="K148" s="3">
        <v>4315230</v>
      </c>
      <c r="L148" s="1">
        <v>1</v>
      </c>
      <c r="N148" s="3" t="s">
        <v>869</v>
      </c>
      <c r="O148" s="1">
        <v>1</v>
      </c>
    </row>
    <row r="149" spans="1:15" x14ac:dyDescent="0.25">
      <c r="E149" s="3" t="s">
        <v>192</v>
      </c>
      <c r="F149" s="1">
        <v>2</v>
      </c>
      <c r="H149" s="3" t="s">
        <v>238</v>
      </c>
      <c r="I149" s="1">
        <v>2</v>
      </c>
      <c r="K149" s="3">
        <v>6432811</v>
      </c>
      <c r="L149" s="1">
        <v>1</v>
      </c>
      <c r="N149" s="3" t="s">
        <v>1061</v>
      </c>
      <c r="O149" s="1">
        <v>1</v>
      </c>
    </row>
    <row r="150" spans="1:15" x14ac:dyDescent="0.25">
      <c r="E150" s="3" t="s">
        <v>351</v>
      </c>
      <c r="F150" s="1">
        <v>2</v>
      </c>
      <c r="H150" s="3" t="s">
        <v>381</v>
      </c>
      <c r="I150" s="1">
        <v>2</v>
      </c>
      <c r="K150" s="3">
        <v>4327895</v>
      </c>
      <c r="L150" s="1">
        <v>1</v>
      </c>
      <c r="N150" s="3" t="s">
        <v>870</v>
      </c>
      <c r="O150" s="1">
        <v>1</v>
      </c>
    </row>
    <row r="151" spans="1:15" x14ac:dyDescent="0.25">
      <c r="E151" s="3" t="s">
        <v>156</v>
      </c>
      <c r="F151" s="1">
        <v>2</v>
      </c>
      <c r="H151" s="3" t="s">
        <v>57</v>
      </c>
      <c r="I151" s="1">
        <v>2</v>
      </c>
      <c r="K151" s="3">
        <v>6451583</v>
      </c>
      <c r="L151" s="1">
        <v>1</v>
      </c>
      <c r="N151" s="3" t="s">
        <v>1065</v>
      </c>
      <c r="O151" s="1">
        <v>1</v>
      </c>
    </row>
    <row r="152" spans="1:15" x14ac:dyDescent="0.25">
      <c r="E152" s="3" t="s">
        <v>247</v>
      </c>
      <c r="F152" s="1">
        <v>2</v>
      </c>
      <c r="H152" s="3" t="s">
        <v>278</v>
      </c>
      <c r="I152" s="1">
        <v>2</v>
      </c>
      <c r="K152" s="3">
        <v>4341667</v>
      </c>
      <c r="L152" s="1">
        <v>1</v>
      </c>
      <c r="N152" s="3" t="s">
        <v>871</v>
      </c>
      <c r="O152" s="1">
        <v>1</v>
      </c>
    </row>
    <row r="153" spans="1:15" x14ac:dyDescent="0.25">
      <c r="E153" s="3" t="s">
        <v>129</v>
      </c>
      <c r="F153" s="1">
        <v>2</v>
      </c>
      <c r="H153" s="3" t="s">
        <v>253</v>
      </c>
      <c r="I153" s="1">
        <v>2</v>
      </c>
      <c r="K153" s="3">
        <v>6513933</v>
      </c>
      <c r="L153" s="1">
        <v>1</v>
      </c>
      <c r="N153" s="3" t="s">
        <v>1069</v>
      </c>
      <c r="O153" s="1">
        <v>1</v>
      </c>
    </row>
    <row r="154" spans="1:15" x14ac:dyDescent="0.25">
      <c r="E154" s="3" t="s">
        <v>357</v>
      </c>
      <c r="F154" s="1">
        <v>2</v>
      </c>
      <c r="H154" s="3" t="s">
        <v>298</v>
      </c>
      <c r="I154" s="1">
        <v>2</v>
      </c>
      <c r="K154" s="3">
        <v>4347329</v>
      </c>
      <c r="L154" s="1">
        <v>1</v>
      </c>
      <c r="N154" s="3" t="s">
        <v>872</v>
      </c>
      <c r="O154" s="1">
        <v>1</v>
      </c>
    </row>
    <row r="155" spans="1:15" x14ac:dyDescent="0.25">
      <c r="E155" s="3" t="s">
        <v>276</v>
      </c>
      <c r="F155" s="1">
        <v>2</v>
      </c>
      <c r="H155" s="3" t="s">
        <v>150</v>
      </c>
      <c r="I155" s="1">
        <v>2</v>
      </c>
      <c r="K155" s="3">
        <v>6579097</v>
      </c>
      <c r="L155" s="1">
        <v>1</v>
      </c>
      <c r="N155" s="3" t="s">
        <v>1073</v>
      </c>
      <c r="O155" s="1">
        <v>1</v>
      </c>
    </row>
    <row r="156" spans="1:15" x14ac:dyDescent="0.25">
      <c r="E156" s="3" t="s">
        <v>409</v>
      </c>
      <c r="F156" s="1">
        <v>2</v>
      </c>
      <c r="H156" s="3" t="s">
        <v>128</v>
      </c>
      <c r="I156" s="1">
        <v>2</v>
      </c>
      <c r="K156" s="3">
        <v>4347914</v>
      </c>
      <c r="L156" s="1">
        <v>1</v>
      </c>
      <c r="N156" s="3" t="s">
        <v>873</v>
      </c>
      <c r="O156" s="1">
        <v>1</v>
      </c>
    </row>
    <row r="157" spans="1:15" x14ac:dyDescent="0.25">
      <c r="E157" s="3" t="s">
        <v>62</v>
      </c>
      <c r="F157" s="1">
        <v>2</v>
      </c>
      <c r="H157" s="3" t="s">
        <v>19</v>
      </c>
      <c r="I157" s="1">
        <v>2</v>
      </c>
      <c r="K157" s="3">
        <v>6632689</v>
      </c>
      <c r="L157" s="1">
        <v>1</v>
      </c>
      <c r="N157" s="3" t="s">
        <v>1077</v>
      </c>
      <c r="O157" s="1">
        <v>1</v>
      </c>
    </row>
    <row r="158" spans="1:15" x14ac:dyDescent="0.25">
      <c r="E158" s="3" t="s">
        <v>273</v>
      </c>
      <c r="F158" s="1">
        <v>2</v>
      </c>
      <c r="H158" s="3" t="s">
        <v>154</v>
      </c>
      <c r="I158" s="1">
        <v>2</v>
      </c>
      <c r="K158" s="3">
        <v>4370534</v>
      </c>
      <c r="L158" s="1">
        <v>1</v>
      </c>
      <c r="N158" s="3" t="s">
        <v>874</v>
      </c>
      <c r="O158" s="1">
        <v>1</v>
      </c>
    </row>
    <row r="159" spans="1:15" x14ac:dyDescent="0.25">
      <c r="E159" s="3" t="s">
        <v>317</v>
      </c>
      <c r="F159" s="1">
        <v>2</v>
      </c>
      <c r="H159" s="3" t="s">
        <v>224</v>
      </c>
      <c r="I159" s="1">
        <v>2</v>
      </c>
      <c r="K159" s="3">
        <v>6647928</v>
      </c>
      <c r="L159" s="1">
        <v>1</v>
      </c>
      <c r="N159" s="3" t="s">
        <v>1081</v>
      </c>
      <c r="O159" s="1">
        <v>1</v>
      </c>
    </row>
    <row r="160" spans="1:15" x14ac:dyDescent="0.25">
      <c r="E160" s="3" t="s">
        <v>168</v>
      </c>
      <c r="F160" s="1">
        <v>2</v>
      </c>
      <c r="H160" s="3" t="s">
        <v>139</v>
      </c>
      <c r="I160" s="1">
        <v>2</v>
      </c>
      <c r="K160" s="3">
        <v>4376357</v>
      </c>
      <c r="L160" s="1">
        <v>1</v>
      </c>
      <c r="N160" s="3" t="s">
        <v>875</v>
      </c>
      <c r="O160" s="1">
        <v>1</v>
      </c>
    </row>
    <row r="161" spans="5:15" x14ac:dyDescent="0.25">
      <c r="E161" s="3" t="s">
        <v>282</v>
      </c>
      <c r="F161" s="1">
        <v>2</v>
      </c>
      <c r="H161" s="3" t="s">
        <v>125</v>
      </c>
      <c r="I161" s="1">
        <v>2</v>
      </c>
      <c r="K161" s="3">
        <v>6686290</v>
      </c>
      <c r="L161" s="1">
        <v>1</v>
      </c>
      <c r="N161" s="3" t="s">
        <v>1085</v>
      </c>
      <c r="O161" s="1">
        <v>1</v>
      </c>
    </row>
    <row r="162" spans="5:15" x14ac:dyDescent="0.25">
      <c r="E162" s="3" t="s">
        <v>358</v>
      </c>
      <c r="F162" s="1">
        <v>2</v>
      </c>
      <c r="H162" s="3" t="s">
        <v>341</v>
      </c>
      <c r="I162" s="1">
        <v>2</v>
      </c>
      <c r="K162" s="3">
        <v>4386654</v>
      </c>
      <c r="L162" s="1">
        <v>1</v>
      </c>
      <c r="N162" s="3" t="s">
        <v>876</v>
      </c>
      <c r="O162" s="1">
        <v>1</v>
      </c>
    </row>
    <row r="163" spans="5:15" x14ac:dyDescent="0.25">
      <c r="E163" s="3" t="s">
        <v>288</v>
      </c>
      <c r="F163" s="1">
        <v>2</v>
      </c>
      <c r="H163" s="3" t="s">
        <v>44</v>
      </c>
      <c r="I163" s="1">
        <v>2</v>
      </c>
      <c r="K163" s="3">
        <v>6727845</v>
      </c>
      <c r="L163" s="1">
        <v>1</v>
      </c>
      <c r="N163" s="3" t="s">
        <v>1089</v>
      </c>
      <c r="O163" s="1">
        <v>1</v>
      </c>
    </row>
    <row r="164" spans="5:15" x14ac:dyDescent="0.25">
      <c r="E164" s="3" t="s">
        <v>214</v>
      </c>
      <c r="F164" s="1">
        <v>2</v>
      </c>
      <c r="H164" s="3" t="s">
        <v>99</v>
      </c>
      <c r="I164" s="1">
        <v>2</v>
      </c>
      <c r="K164" s="3">
        <v>4389603</v>
      </c>
      <c r="L164" s="1">
        <v>1</v>
      </c>
      <c r="N164" s="3" t="s">
        <v>877</v>
      </c>
      <c r="O164" s="1">
        <v>1</v>
      </c>
    </row>
    <row r="165" spans="5:15" x14ac:dyDescent="0.25">
      <c r="E165" s="3" t="s">
        <v>174</v>
      </c>
      <c r="F165" s="1">
        <v>2</v>
      </c>
      <c r="H165" s="3" t="s">
        <v>329</v>
      </c>
      <c r="I165" s="1">
        <v>2</v>
      </c>
      <c r="K165" s="3">
        <v>6788542</v>
      </c>
      <c r="L165" s="1">
        <v>1</v>
      </c>
      <c r="N165" s="3" t="s">
        <v>1093</v>
      </c>
      <c r="O165" s="1">
        <v>1</v>
      </c>
    </row>
    <row r="166" spans="5:15" x14ac:dyDescent="0.25">
      <c r="E166" s="3" t="s">
        <v>196</v>
      </c>
      <c r="F166" s="1">
        <v>2</v>
      </c>
      <c r="H166" s="3" t="s">
        <v>248</v>
      </c>
      <c r="I166" s="1">
        <v>2</v>
      </c>
      <c r="K166" s="3">
        <v>4389700</v>
      </c>
      <c r="L166" s="1">
        <v>1</v>
      </c>
      <c r="N166" s="3" t="s">
        <v>878</v>
      </c>
      <c r="O166" s="1">
        <v>1</v>
      </c>
    </row>
    <row r="167" spans="5:15" x14ac:dyDescent="0.25">
      <c r="E167" s="3" t="s">
        <v>74</v>
      </c>
      <c r="F167" s="1">
        <v>2</v>
      </c>
      <c r="H167" s="3" t="s">
        <v>164</v>
      </c>
      <c r="I167" s="1">
        <v>2</v>
      </c>
      <c r="K167" s="3">
        <v>3485563</v>
      </c>
      <c r="L167" s="1">
        <v>1</v>
      </c>
      <c r="N167" s="3" t="s">
        <v>1097</v>
      </c>
      <c r="O167" s="1">
        <v>1</v>
      </c>
    </row>
    <row r="168" spans="5:15" x14ac:dyDescent="0.25">
      <c r="E168" s="3" t="s">
        <v>294</v>
      </c>
      <c r="F168" s="1">
        <v>2</v>
      </c>
      <c r="H168" s="3" t="s">
        <v>326</v>
      </c>
      <c r="I168" s="1">
        <v>2</v>
      </c>
      <c r="K168" s="3">
        <v>4393538</v>
      </c>
      <c r="L168" s="1">
        <v>1</v>
      </c>
      <c r="N168" s="3" t="s">
        <v>879</v>
      </c>
      <c r="O168" s="1">
        <v>1</v>
      </c>
    </row>
    <row r="169" spans="5:15" x14ac:dyDescent="0.25">
      <c r="E169" s="3" t="s">
        <v>221</v>
      </c>
      <c r="F169" s="1">
        <v>2</v>
      </c>
      <c r="H169" s="3" t="s">
        <v>406</v>
      </c>
      <c r="I169" s="1">
        <v>2</v>
      </c>
      <c r="K169" s="3">
        <v>5448406</v>
      </c>
      <c r="L169" s="1">
        <v>1</v>
      </c>
      <c r="N169" s="3" t="s">
        <v>1101</v>
      </c>
      <c r="O169" s="1">
        <v>1</v>
      </c>
    </row>
    <row r="170" spans="5:15" x14ac:dyDescent="0.25">
      <c r="E170" s="3" t="s">
        <v>244</v>
      </c>
      <c r="F170" s="1">
        <v>2</v>
      </c>
      <c r="H170" s="3" t="s">
        <v>425</v>
      </c>
      <c r="I170" s="1">
        <v>2</v>
      </c>
      <c r="K170" s="3">
        <v>4412004</v>
      </c>
      <c r="L170" s="1">
        <v>1</v>
      </c>
      <c r="N170" s="3" t="s">
        <v>880</v>
      </c>
      <c r="O170" s="1">
        <v>1</v>
      </c>
    </row>
    <row r="171" spans="5:15" x14ac:dyDescent="0.25">
      <c r="E171" s="3" t="s">
        <v>199</v>
      </c>
      <c r="F171" s="1">
        <v>2</v>
      </c>
      <c r="H171" s="3" t="s">
        <v>149</v>
      </c>
      <c r="I171" s="1">
        <v>2</v>
      </c>
      <c r="K171" s="3">
        <v>5476047</v>
      </c>
      <c r="L171" s="1">
        <v>1</v>
      </c>
      <c r="N171" s="3" t="s">
        <v>1105</v>
      </c>
      <c r="O171" s="1">
        <v>1</v>
      </c>
    </row>
    <row r="172" spans="5:15" x14ac:dyDescent="0.25">
      <c r="E172" s="3" t="s">
        <v>315</v>
      </c>
      <c r="F172" s="1">
        <v>2</v>
      </c>
      <c r="H172" s="3" t="s">
        <v>113</v>
      </c>
      <c r="I172" s="1">
        <v>2</v>
      </c>
      <c r="K172" s="3">
        <v>4428854</v>
      </c>
      <c r="L172" s="1">
        <v>1</v>
      </c>
      <c r="N172" s="3" t="s">
        <v>881</v>
      </c>
      <c r="O172" s="1">
        <v>1</v>
      </c>
    </row>
    <row r="173" spans="5:15" x14ac:dyDescent="0.25">
      <c r="E173" s="3" t="s">
        <v>306</v>
      </c>
      <c r="F173" s="1">
        <v>2</v>
      </c>
      <c r="H173" s="3" t="s">
        <v>145</v>
      </c>
      <c r="I173" s="1">
        <v>2</v>
      </c>
      <c r="K173" s="3">
        <v>5480048</v>
      </c>
      <c r="L173" s="1">
        <v>1</v>
      </c>
      <c r="N173" s="3" t="s">
        <v>1109</v>
      </c>
      <c r="O173" s="1">
        <v>1</v>
      </c>
    </row>
    <row r="174" spans="5:15" x14ac:dyDescent="0.25">
      <c r="E174" s="3" t="s">
        <v>18</v>
      </c>
      <c r="F174" s="1">
        <v>2</v>
      </c>
      <c r="H174" s="3" t="s">
        <v>65</v>
      </c>
      <c r="I174" s="1">
        <v>2</v>
      </c>
      <c r="K174" s="3">
        <v>4432667</v>
      </c>
      <c r="L174" s="1">
        <v>1</v>
      </c>
      <c r="N174" s="3" t="s">
        <v>882</v>
      </c>
      <c r="O174" s="1">
        <v>1</v>
      </c>
    </row>
    <row r="175" spans="5:15" x14ac:dyDescent="0.25">
      <c r="E175" s="3" t="s">
        <v>228</v>
      </c>
      <c r="F175" s="1">
        <v>2</v>
      </c>
      <c r="H175" s="3" t="s">
        <v>112</v>
      </c>
      <c r="I175" s="1">
        <v>2</v>
      </c>
      <c r="K175" s="3">
        <v>5506007</v>
      </c>
      <c r="L175" s="1">
        <v>1</v>
      </c>
      <c r="N175" s="3" t="s">
        <v>1113</v>
      </c>
      <c r="O175" s="1">
        <v>1</v>
      </c>
    </row>
    <row r="176" spans="5:15" x14ac:dyDescent="0.25">
      <c r="E176" s="3" t="s">
        <v>135</v>
      </c>
      <c r="F176" s="1">
        <v>2</v>
      </c>
      <c r="H176" s="3" t="s">
        <v>436</v>
      </c>
      <c r="I176" s="1">
        <v>1</v>
      </c>
      <c r="K176" s="3">
        <v>4441252</v>
      </c>
      <c r="L176" s="1">
        <v>1</v>
      </c>
      <c r="N176" s="3" t="s">
        <v>883</v>
      </c>
      <c r="O176" s="1">
        <v>1</v>
      </c>
    </row>
    <row r="177" spans="5:15" x14ac:dyDescent="0.25">
      <c r="E177" s="3" t="s">
        <v>343</v>
      </c>
      <c r="F177" s="1">
        <v>2</v>
      </c>
      <c r="H177" s="3" t="s">
        <v>160</v>
      </c>
      <c r="I177" s="1">
        <v>1</v>
      </c>
      <c r="K177" s="3">
        <v>5515649</v>
      </c>
      <c r="L177" s="1">
        <v>1</v>
      </c>
      <c r="N177" s="3" t="s">
        <v>1117</v>
      </c>
      <c r="O177" s="1">
        <v>1</v>
      </c>
    </row>
    <row r="178" spans="5:15" x14ac:dyDescent="0.25">
      <c r="E178" s="3" t="s">
        <v>239</v>
      </c>
      <c r="F178" s="1">
        <v>1</v>
      </c>
      <c r="H178" s="3" t="s">
        <v>249</v>
      </c>
      <c r="I178" s="1">
        <v>1</v>
      </c>
      <c r="K178" s="3">
        <v>4476647</v>
      </c>
      <c r="L178" s="1">
        <v>1</v>
      </c>
      <c r="N178" s="3" t="s">
        <v>884</v>
      </c>
      <c r="O178" s="1">
        <v>1</v>
      </c>
    </row>
    <row r="179" spans="5:15" x14ac:dyDescent="0.25">
      <c r="E179" s="3" t="s">
        <v>320</v>
      </c>
      <c r="F179" s="1">
        <v>1</v>
      </c>
      <c r="H179" s="3" t="s">
        <v>390</v>
      </c>
      <c r="I179" s="1">
        <v>1</v>
      </c>
      <c r="K179" s="3">
        <v>5529352</v>
      </c>
      <c r="L179" s="1">
        <v>1</v>
      </c>
      <c r="N179" s="3" t="s">
        <v>1121</v>
      </c>
      <c r="O179" s="1">
        <v>1</v>
      </c>
    </row>
    <row r="180" spans="5:15" x14ac:dyDescent="0.25">
      <c r="E180" s="3" t="s">
        <v>396</v>
      </c>
      <c r="F180" s="1">
        <v>1</v>
      </c>
      <c r="H180" s="3" t="s">
        <v>409</v>
      </c>
      <c r="I180" s="1">
        <v>1</v>
      </c>
      <c r="K180" s="3">
        <v>4485367</v>
      </c>
      <c r="L180" s="1">
        <v>1</v>
      </c>
      <c r="N180" s="3" t="s">
        <v>885</v>
      </c>
      <c r="O180" s="1">
        <v>1</v>
      </c>
    </row>
    <row r="181" spans="5:15" x14ac:dyDescent="0.25">
      <c r="E181" s="3" t="s">
        <v>213</v>
      </c>
      <c r="F181" s="1">
        <v>1</v>
      </c>
      <c r="H181" s="3" t="s">
        <v>340</v>
      </c>
      <c r="I181" s="1">
        <v>1</v>
      </c>
      <c r="K181" s="3">
        <v>5545571</v>
      </c>
      <c r="L181" s="1">
        <v>1</v>
      </c>
      <c r="N181" s="3" t="s">
        <v>1125</v>
      </c>
      <c r="O181" s="1">
        <v>1</v>
      </c>
    </row>
    <row r="182" spans="5:15" x14ac:dyDescent="0.25">
      <c r="E182" s="3" t="s">
        <v>254</v>
      </c>
      <c r="F182" s="1">
        <v>1</v>
      </c>
      <c r="H182" s="3" t="s">
        <v>110</v>
      </c>
      <c r="I182" s="1">
        <v>1</v>
      </c>
      <c r="K182" s="3">
        <v>4500991</v>
      </c>
      <c r="L182" s="1">
        <v>1</v>
      </c>
      <c r="N182" s="3" t="s">
        <v>886</v>
      </c>
      <c r="O182" s="1">
        <v>1</v>
      </c>
    </row>
    <row r="183" spans="5:15" x14ac:dyDescent="0.25">
      <c r="E183" s="3" t="s">
        <v>85</v>
      </c>
      <c r="F183" s="1">
        <v>1</v>
      </c>
      <c r="H183" s="3" t="s">
        <v>68</v>
      </c>
      <c r="I183" s="1">
        <v>1</v>
      </c>
      <c r="K183" s="3">
        <v>5546689</v>
      </c>
      <c r="L183" s="1">
        <v>1</v>
      </c>
      <c r="N183" s="3" t="s">
        <v>808</v>
      </c>
      <c r="O183" s="1">
        <v>1</v>
      </c>
    </row>
    <row r="184" spans="5:15" x14ac:dyDescent="0.25">
      <c r="E184" s="3" t="s">
        <v>408</v>
      </c>
      <c r="F184" s="1">
        <v>1</v>
      </c>
      <c r="H184" s="3" t="s">
        <v>387</v>
      </c>
      <c r="I184" s="1">
        <v>1</v>
      </c>
      <c r="K184" s="3">
        <v>4507646</v>
      </c>
      <c r="L184" s="1">
        <v>1</v>
      </c>
      <c r="N184" s="3" t="s">
        <v>887</v>
      </c>
      <c r="O184" s="1">
        <v>1</v>
      </c>
    </row>
    <row r="185" spans="5:15" x14ac:dyDescent="0.25">
      <c r="E185" s="3" t="s">
        <v>337</v>
      </c>
      <c r="F185" s="1">
        <v>1</v>
      </c>
      <c r="H185" s="3" t="s">
        <v>428</v>
      </c>
      <c r="I185" s="1">
        <v>1</v>
      </c>
      <c r="K185" s="3">
        <v>5560849</v>
      </c>
      <c r="L185" s="1">
        <v>1</v>
      </c>
      <c r="N185" s="3" t="s">
        <v>970</v>
      </c>
      <c r="O185" s="1">
        <v>1</v>
      </c>
    </row>
    <row r="186" spans="5:15" x14ac:dyDescent="0.25">
      <c r="E186" s="3" t="s">
        <v>353</v>
      </c>
      <c r="F186" s="1">
        <v>1</v>
      </c>
      <c r="H186" s="3" t="s">
        <v>296</v>
      </c>
      <c r="I186" s="1">
        <v>1</v>
      </c>
      <c r="K186" s="3">
        <v>4519233</v>
      </c>
      <c r="L186" s="1">
        <v>1</v>
      </c>
      <c r="N186" s="3" t="s">
        <v>888</v>
      </c>
      <c r="O186" s="1">
        <v>1</v>
      </c>
    </row>
    <row r="187" spans="5:15" x14ac:dyDescent="0.25">
      <c r="E187" s="3" t="s">
        <v>422</v>
      </c>
      <c r="F187" s="1">
        <v>1</v>
      </c>
      <c r="H187" s="3" t="s">
        <v>62</v>
      </c>
      <c r="I187" s="1">
        <v>1</v>
      </c>
      <c r="K187" s="3">
        <v>5575264</v>
      </c>
      <c r="L187" s="1">
        <v>1</v>
      </c>
      <c r="N187" s="3" t="s">
        <v>972</v>
      </c>
      <c r="O187" s="1">
        <v>1</v>
      </c>
    </row>
    <row r="188" spans="5:15" x14ac:dyDescent="0.25">
      <c r="E188" s="3" t="s">
        <v>242</v>
      </c>
      <c r="F188" s="1">
        <v>1</v>
      </c>
      <c r="H188" s="3" t="s">
        <v>159</v>
      </c>
      <c r="I188" s="1">
        <v>1</v>
      </c>
      <c r="K188" s="3">
        <v>4520344</v>
      </c>
      <c r="L188" s="1">
        <v>1</v>
      </c>
      <c r="N188" s="3" t="s">
        <v>889</v>
      </c>
      <c r="O188" s="1">
        <v>1</v>
      </c>
    </row>
    <row r="189" spans="5:15" x14ac:dyDescent="0.25">
      <c r="E189" s="3" t="s">
        <v>340</v>
      </c>
      <c r="F189" s="1">
        <v>1</v>
      </c>
      <c r="H189" s="3" t="s">
        <v>63</v>
      </c>
      <c r="I189" s="1">
        <v>1</v>
      </c>
      <c r="K189" s="3">
        <v>5590129</v>
      </c>
      <c r="L189" s="1">
        <v>1</v>
      </c>
      <c r="N189" s="3" t="s">
        <v>974</v>
      </c>
      <c r="O189" s="1">
        <v>1</v>
      </c>
    </row>
    <row r="190" spans="5:15" x14ac:dyDescent="0.25">
      <c r="E190" s="3" t="s">
        <v>128</v>
      </c>
      <c r="F190" s="1">
        <v>1</v>
      </c>
      <c r="H190" s="3" t="s">
        <v>431</v>
      </c>
      <c r="I190" s="1">
        <v>1</v>
      </c>
      <c r="K190" s="3">
        <v>4577767</v>
      </c>
      <c r="L190" s="1">
        <v>1</v>
      </c>
      <c r="N190" s="3" t="s">
        <v>890</v>
      </c>
      <c r="O190" s="1">
        <v>1</v>
      </c>
    </row>
    <row r="191" spans="5:15" x14ac:dyDescent="0.25">
      <c r="E191" s="3" t="s">
        <v>404</v>
      </c>
      <c r="F191" s="1">
        <v>1</v>
      </c>
      <c r="H191" s="3" t="s">
        <v>435</v>
      </c>
      <c r="I191" s="1">
        <v>1</v>
      </c>
      <c r="K191" s="3">
        <v>5612834</v>
      </c>
      <c r="L191" s="1">
        <v>1</v>
      </c>
      <c r="N191" s="3" t="s">
        <v>976</v>
      </c>
      <c r="O191" s="1">
        <v>1</v>
      </c>
    </row>
    <row r="192" spans="5:15" x14ac:dyDescent="0.25">
      <c r="E192" s="3" t="s">
        <v>270</v>
      </c>
      <c r="F192" s="1">
        <v>1</v>
      </c>
      <c r="H192" s="3" t="s">
        <v>350</v>
      </c>
      <c r="I192" s="1">
        <v>1</v>
      </c>
      <c r="K192" s="3">
        <v>4580791</v>
      </c>
      <c r="L192" s="1">
        <v>1</v>
      </c>
      <c r="N192" s="3" t="s">
        <v>891</v>
      </c>
      <c r="O192" s="1">
        <v>1</v>
      </c>
    </row>
    <row r="193" spans="5:15" x14ac:dyDescent="0.25">
      <c r="E193" s="3" t="s">
        <v>410</v>
      </c>
      <c r="F193" s="1">
        <v>1</v>
      </c>
      <c r="H193" s="3" t="s">
        <v>284</v>
      </c>
      <c r="I193" s="1">
        <v>1</v>
      </c>
      <c r="K193" s="3">
        <v>5621355</v>
      </c>
      <c r="L193" s="1">
        <v>1</v>
      </c>
      <c r="N193" s="3" t="s">
        <v>978</v>
      </c>
      <c r="O193" s="1">
        <v>1</v>
      </c>
    </row>
    <row r="194" spans="5:15" x14ac:dyDescent="0.25">
      <c r="E194" s="3" t="s">
        <v>326</v>
      </c>
      <c r="F194" s="1">
        <v>1</v>
      </c>
      <c r="H194" s="3" t="s">
        <v>353</v>
      </c>
      <c r="I194" s="1">
        <v>1</v>
      </c>
      <c r="K194" s="3">
        <v>4582789</v>
      </c>
      <c r="L194" s="1">
        <v>1</v>
      </c>
      <c r="N194" s="3" t="s">
        <v>892</v>
      </c>
      <c r="O194" s="1">
        <v>1</v>
      </c>
    </row>
    <row r="195" spans="5:15" x14ac:dyDescent="0.25">
      <c r="E195" s="3" t="s">
        <v>354</v>
      </c>
      <c r="F195" s="1">
        <v>1</v>
      </c>
      <c r="H195" s="3" t="s">
        <v>282</v>
      </c>
      <c r="I195" s="1">
        <v>1</v>
      </c>
      <c r="K195" s="3">
        <v>5636715</v>
      </c>
      <c r="L195" s="1">
        <v>1</v>
      </c>
      <c r="N195" s="3" t="s">
        <v>980</v>
      </c>
      <c r="O195" s="1">
        <v>1</v>
      </c>
    </row>
    <row r="196" spans="5:15" x14ac:dyDescent="0.25">
      <c r="E196" s="3" t="s">
        <v>290</v>
      </c>
      <c r="F196" s="1">
        <v>1</v>
      </c>
      <c r="H196" s="3" t="s">
        <v>162</v>
      </c>
      <c r="I196" s="1">
        <v>1</v>
      </c>
      <c r="K196" s="3">
        <v>4586817</v>
      </c>
      <c r="L196" s="1">
        <v>1</v>
      </c>
      <c r="N196" s="3" t="s">
        <v>893</v>
      </c>
      <c r="O196" s="1">
        <v>1</v>
      </c>
    </row>
    <row r="197" spans="5:15" x14ac:dyDescent="0.25">
      <c r="E197" s="3" t="s">
        <v>160</v>
      </c>
      <c r="F197" s="1">
        <v>1</v>
      </c>
      <c r="H197" s="3" t="s">
        <v>318</v>
      </c>
      <c r="I197" s="1">
        <v>1</v>
      </c>
      <c r="K197" s="3">
        <v>5644756</v>
      </c>
      <c r="L197" s="1">
        <v>1</v>
      </c>
      <c r="N197" s="3" t="s">
        <v>982</v>
      </c>
      <c r="O197" s="1">
        <v>1</v>
      </c>
    </row>
    <row r="198" spans="5:15" x14ac:dyDescent="0.25">
      <c r="E198" s="3" t="s">
        <v>266</v>
      </c>
      <c r="F198" s="1">
        <v>1</v>
      </c>
      <c r="H198" s="3" t="s">
        <v>16</v>
      </c>
      <c r="I198" s="1">
        <v>1</v>
      </c>
      <c r="K198" s="3">
        <v>4589251</v>
      </c>
      <c r="L198" s="1">
        <v>1</v>
      </c>
      <c r="N198" s="3" t="s">
        <v>894</v>
      </c>
      <c r="O198" s="1">
        <v>1</v>
      </c>
    </row>
    <row r="199" spans="5:15" x14ac:dyDescent="0.25">
      <c r="E199" s="3" t="s">
        <v>428</v>
      </c>
      <c r="F199" s="1">
        <v>1</v>
      </c>
      <c r="H199" s="3" t="s">
        <v>77</v>
      </c>
      <c r="I199" s="1">
        <v>1</v>
      </c>
      <c r="K199" s="3">
        <v>5664204</v>
      </c>
      <c r="L199" s="1">
        <v>1</v>
      </c>
      <c r="N199" s="3" t="s">
        <v>984</v>
      </c>
      <c r="O199" s="1">
        <v>1</v>
      </c>
    </row>
    <row r="200" spans="5:15" x14ac:dyDescent="0.25">
      <c r="E200" s="3" t="s">
        <v>33</v>
      </c>
      <c r="F200" s="1">
        <v>1</v>
      </c>
      <c r="H200" s="3" t="s">
        <v>432</v>
      </c>
      <c r="I200" s="1">
        <v>1</v>
      </c>
      <c r="K200" s="3">
        <v>4603213</v>
      </c>
      <c r="L200" s="1">
        <v>1</v>
      </c>
      <c r="N200" s="3" t="s">
        <v>895</v>
      </c>
      <c r="O200" s="1">
        <v>1</v>
      </c>
    </row>
    <row r="201" spans="5:15" x14ac:dyDescent="0.25">
      <c r="E201" s="3" t="s">
        <v>203</v>
      </c>
      <c r="F201" s="1">
        <v>1</v>
      </c>
      <c r="H201" s="3" t="s">
        <v>132</v>
      </c>
      <c r="I201" s="1">
        <v>1</v>
      </c>
      <c r="K201" s="3">
        <v>5688089</v>
      </c>
      <c r="L201" s="1">
        <v>1</v>
      </c>
      <c r="N201" s="3" t="s">
        <v>986</v>
      </c>
      <c r="O201" s="1">
        <v>1</v>
      </c>
    </row>
    <row r="202" spans="5:15" x14ac:dyDescent="0.25">
      <c r="E202" s="3" t="s">
        <v>372</v>
      </c>
      <c r="F202" s="1">
        <v>1</v>
      </c>
      <c r="H202" s="3" t="s">
        <v>413</v>
      </c>
      <c r="I202" s="1">
        <v>1</v>
      </c>
      <c r="K202" s="3">
        <v>4605460</v>
      </c>
      <c r="L202" s="1">
        <v>1</v>
      </c>
      <c r="N202" s="3" t="s">
        <v>896</v>
      </c>
      <c r="O202" s="1">
        <v>1</v>
      </c>
    </row>
    <row r="203" spans="5:15" x14ac:dyDescent="0.25">
      <c r="E203" s="3" t="s">
        <v>302</v>
      </c>
      <c r="F203" s="1">
        <v>1</v>
      </c>
      <c r="H203" s="3" t="s">
        <v>179</v>
      </c>
      <c r="I203" s="1">
        <v>1</v>
      </c>
      <c r="K203" s="3">
        <v>5709658</v>
      </c>
      <c r="L203" s="1">
        <v>1</v>
      </c>
      <c r="N203" s="3" t="s">
        <v>988</v>
      </c>
      <c r="O203" s="1">
        <v>1</v>
      </c>
    </row>
    <row r="204" spans="5:15" x14ac:dyDescent="0.25">
      <c r="E204" s="3" t="s">
        <v>48</v>
      </c>
      <c r="F204" s="1">
        <v>1</v>
      </c>
      <c r="H204" s="3" t="s">
        <v>313</v>
      </c>
      <c r="I204" s="1">
        <v>1</v>
      </c>
      <c r="K204" s="3">
        <v>4611157</v>
      </c>
      <c r="L204" s="1">
        <v>1</v>
      </c>
      <c r="N204" s="3" t="s">
        <v>897</v>
      </c>
      <c r="O204" s="1">
        <v>1</v>
      </c>
    </row>
    <row r="205" spans="5:15" x14ac:dyDescent="0.25">
      <c r="E205" s="3" t="s">
        <v>367</v>
      </c>
      <c r="F205" s="1">
        <v>1</v>
      </c>
      <c r="H205" s="3" t="s">
        <v>236</v>
      </c>
      <c r="I205" s="1">
        <v>1</v>
      </c>
      <c r="K205" s="3">
        <v>5729780</v>
      </c>
      <c r="L205" s="1">
        <v>1</v>
      </c>
      <c r="N205" s="3" t="s">
        <v>990</v>
      </c>
      <c r="O205" s="1">
        <v>1</v>
      </c>
    </row>
    <row r="206" spans="5:15" x14ac:dyDescent="0.25">
      <c r="E206" s="3" t="s">
        <v>44</v>
      </c>
      <c r="F206" s="1">
        <v>1</v>
      </c>
      <c r="H206" s="3" t="s">
        <v>322</v>
      </c>
      <c r="I206" s="1">
        <v>1</v>
      </c>
      <c r="K206" s="3">
        <v>4637472</v>
      </c>
      <c r="L206" s="1">
        <v>1</v>
      </c>
      <c r="N206" s="3" t="s">
        <v>898</v>
      </c>
      <c r="O206" s="1">
        <v>1</v>
      </c>
    </row>
    <row r="207" spans="5:15" x14ac:dyDescent="0.25">
      <c r="E207" s="3" t="s">
        <v>382</v>
      </c>
      <c r="F207" s="1">
        <v>1</v>
      </c>
      <c r="H207" s="3" t="s">
        <v>380</v>
      </c>
      <c r="I207" s="1">
        <v>1</v>
      </c>
      <c r="K207" s="3">
        <v>5767534</v>
      </c>
      <c r="L207" s="1">
        <v>1</v>
      </c>
      <c r="N207" s="3" t="s">
        <v>992</v>
      </c>
      <c r="O207" s="1">
        <v>1</v>
      </c>
    </row>
    <row r="208" spans="5:15" x14ac:dyDescent="0.25">
      <c r="E208" s="3" t="s">
        <v>102</v>
      </c>
      <c r="F208" s="1">
        <v>1</v>
      </c>
      <c r="H208" s="3" t="s">
        <v>362</v>
      </c>
      <c r="I208" s="1">
        <v>1</v>
      </c>
      <c r="K208" s="3">
        <v>4647018</v>
      </c>
      <c r="L208" s="1">
        <v>1</v>
      </c>
      <c r="N208" s="3" t="s">
        <v>899</v>
      </c>
      <c r="O208" s="1">
        <v>1</v>
      </c>
    </row>
    <row r="209" spans="5:15" x14ac:dyDescent="0.25">
      <c r="E209" s="3" t="s">
        <v>378</v>
      </c>
      <c r="F209" s="1">
        <v>1</v>
      </c>
      <c r="H209" s="3" t="s">
        <v>226</v>
      </c>
      <c r="I209" s="1">
        <v>1</v>
      </c>
      <c r="K209" s="3">
        <v>5797031</v>
      </c>
      <c r="L209" s="1">
        <v>1</v>
      </c>
      <c r="N209" s="3" t="s">
        <v>994</v>
      </c>
      <c r="O209" s="1">
        <v>1</v>
      </c>
    </row>
    <row r="210" spans="5:15" x14ac:dyDescent="0.25">
      <c r="E210" s="3" t="s">
        <v>50</v>
      </c>
      <c r="F210" s="1">
        <v>1</v>
      </c>
      <c r="H210" s="3" t="s">
        <v>349</v>
      </c>
      <c r="I210" s="1">
        <v>1</v>
      </c>
      <c r="K210" s="3">
        <v>4648323</v>
      </c>
      <c r="L210" s="1">
        <v>1</v>
      </c>
      <c r="N210" s="3" t="s">
        <v>900</v>
      </c>
      <c r="O210" s="1">
        <v>1</v>
      </c>
    </row>
    <row r="211" spans="5:15" x14ac:dyDescent="0.25">
      <c r="E211" s="3" t="s">
        <v>67</v>
      </c>
      <c r="F211" s="1">
        <v>1</v>
      </c>
      <c r="H211" s="3" t="s">
        <v>288</v>
      </c>
      <c r="I211" s="1">
        <v>1</v>
      </c>
      <c r="K211" s="3">
        <v>5820513</v>
      </c>
      <c r="L211" s="1">
        <v>1</v>
      </c>
      <c r="N211" s="3" t="s">
        <v>996</v>
      </c>
      <c r="O211" s="1">
        <v>1</v>
      </c>
    </row>
    <row r="212" spans="5:15" x14ac:dyDescent="0.25">
      <c r="E212" s="3" t="s">
        <v>379</v>
      </c>
      <c r="F212" s="1">
        <v>1</v>
      </c>
      <c r="H212" s="3" t="s">
        <v>97</v>
      </c>
      <c r="I212" s="1">
        <v>1</v>
      </c>
      <c r="K212" s="3">
        <v>4654698</v>
      </c>
      <c r="L212" s="1">
        <v>1</v>
      </c>
      <c r="N212" s="3" t="s">
        <v>901</v>
      </c>
      <c r="O212" s="1">
        <v>1</v>
      </c>
    </row>
    <row r="213" spans="5:15" x14ac:dyDescent="0.25">
      <c r="E213" s="3" t="s">
        <v>430</v>
      </c>
      <c r="F213" s="1">
        <v>1</v>
      </c>
      <c r="H213" s="3" t="s">
        <v>41</v>
      </c>
      <c r="I213" s="1">
        <v>1</v>
      </c>
      <c r="K213" s="3">
        <v>5836197</v>
      </c>
      <c r="L213" s="1">
        <v>1</v>
      </c>
      <c r="N213" s="3" t="s">
        <v>998</v>
      </c>
      <c r="O213" s="1">
        <v>1</v>
      </c>
    </row>
    <row r="214" spans="5:15" x14ac:dyDescent="0.25">
      <c r="E214" s="3" t="s">
        <v>289</v>
      </c>
      <c r="F214" s="1">
        <v>1</v>
      </c>
      <c r="H214" s="3" t="s">
        <v>446</v>
      </c>
      <c r="I214" s="1">
        <v>1</v>
      </c>
      <c r="K214" s="3">
        <v>4666273</v>
      </c>
      <c r="L214" s="1">
        <v>1</v>
      </c>
      <c r="N214" s="3" t="s">
        <v>902</v>
      </c>
      <c r="O214" s="1">
        <v>1</v>
      </c>
    </row>
    <row r="215" spans="5:15" x14ac:dyDescent="0.25">
      <c r="E215" s="3" t="s">
        <v>86</v>
      </c>
      <c r="F215" s="1">
        <v>1</v>
      </c>
      <c r="H215" s="3" t="s">
        <v>274</v>
      </c>
      <c r="I215" s="1">
        <v>1</v>
      </c>
      <c r="K215" s="3">
        <v>5856833</v>
      </c>
      <c r="L215" s="1">
        <v>1</v>
      </c>
      <c r="N215" s="3" t="s">
        <v>1000</v>
      </c>
      <c r="O215" s="1">
        <v>1</v>
      </c>
    </row>
    <row r="216" spans="5:15" x14ac:dyDescent="0.25">
      <c r="E216" s="3" t="s">
        <v>411</v>
      </c>
      <c r="F216" s="1">
        <v>1</v>
      </c>
      <c r="H216" s="3" t="s">
        <v>293</v>
      </c>
      <c r="I216" s="1">
        <v>1</v>
      </c>
      <c r="K216" s="3">
        <v>4689916</v>
      </c>
      <c r="L216" s="1">
        <v>1</v>
      </c>
      <c r="N216" s="3" t="s">
        <v>903</v>
      </c>
      <c r="O216" s="1">
        <v>1</v>
      </c>
    </row>
    <row r="217" spans="5:15" x14ac:dyDescent="0.25">
      <c r="E217" s="3" t="s">
        <v>416</v>
      </c>
      <c r="F217" s="1">
        <v>1</v>
      </c>
      <c r="H217" s="3" t="s">
        <v>407</v>
      </c>
      <c r="I217" s="1">
        <v>1</v>
      </c>
      <c r="K217" s="3">
        <v>5878947</v>
      </c>
      <c r="L217" s="1">
        <v>1</v>
      </c>
      <c r="N217" s="3" t="s">
        <v>1002</v>
      </c>
      <c r="O217" s="1">
        <v>1</v>
      </c>
    </row>
    <row r="218" spans="5:15" x14ac:dyDescent="0.25">
      <c r="E218" s="3" t="s">
        <v>169</v>
      </c>
      <c r="F218" s="1">
        <v>1</v>
      </c>
      <c r="H218" s="3" t="s">
        <v>206</v>
      </c>
      <c r="I218" s="1">
        <v>1</v>
      </c>
      <c r="K218" s="3">
        <v>4729862</v>
      </c>
      <c r="L218" s="1">
        <v>1</v>
      </c>
      <c r="N218" s="3" t="s">
        <v>904</v>
      </c>
      <c r="O218" s="1">
        <v>1</v>
      </c>
    </row>
    <row r="219" spans="5:15" x14ac:dyDescent="0.25">
      <c r="E219" s="3" t="s">
        <v>81</v>
      </c>
      <c r="F219" s="1">
        <v>1</v>
      </c>
      <c r="H219" s="3" t="s">
        <v>369</v>
      </c>
      <c r="I219" s="1">
        <v>1</v>
      </c>
      <c r="K219" s="3">
        <v>5887645</v>
      </c>
      <c r="L219" s="1">
        <v>1</v>
      </c>
      <c r="N219" s="3" t="s">
        <v>1004</v>
      </c>
      <c r="O219" s="1">
        <v>1</v>
      </c>
    </row>
    <row r="220" spans="5:15" x14ac:dyDescent="0.25">
      <c r="E220" s="3" t="s">
        <v>293</v>
      </c>
      <c r="F220" s="1">
        <v>1</v>
      </c>
      <c r="H220" s="3" t="s">
        <v>275</v>
      </c>
      <c r="I220" s="1">
        <v>1</v>
      </c>
      <c r="K220" s="3">
        <v>4731489</v>
      </c>
      <c r="L220" s="1">
        <v>1</v>
      </c>
      <c r="N220" s="3" t="s">
        <v>905</v>
      </c>
      <c r="O220" s="1">
        <v>1</v>
      </c>
    </row>
    <row r="221" spans="5:15" x14ac:dyDescent="0.25">
      <c r="E221" s="3" t="s">
        <v>333</v>
      </c>
      <c r="F221" s="1">
        <v>1</v>
      </c>
      <c r="H221" s="3" t="s">
        <v>355</v>
      </c>
      <c r="I221" s="1">
        <v>1</v>
      </c>
      <c r="K221" s="3">
        <v>5897459</v>
      </c>
      <c r="L221" s="1">
        <v>1</v>
      </c>
      <c r="N221" s="3" t="s">
        <v>1006</v>
      </c>
      <c r="O221" s="1">
        <v>1</v>
      </c>
    </row>
    <row r="222" spans="5:15" x14ac:dyDescent="0.25">
      <c r="E222" s="3" t="s">
        <v>301</v>
      </c>
      <c r="F222" s="1">
        <v>1</v>
      </c>
      <c r="H222" s="3" t="s">
        <v>21</v>
      </c>
      <c r="I222" s="1">
        <v>1</v>
      </c>
      <c r="K222" s="3">
        <v>4733837</v>
      </c>
      <c r="L222" s="1">
        <v>1</v>
      </c>
      <c r="N222" s="3" t="s">
        <v>906</v>
      </c>
      <c r="O222" s="1">
        <v>1</v>
      </c>
    </row>
    <row r="223" spans="5:15" x14ac:dyDescent="0.25">
      <c r="E223" s="3" t="s">
        <v>341</v>
      </c>
      <c r="F223" s="1">
        <v>1</v>
      </c>
      <c r="H223" s="3" t="s">
        <v>347</v>
      </c>
      <c r="I223" s="1">
        <v>1</v>
      </c>
      <c r="K223" s="3">
        <v>5902394</v>
      </c>
      <c r="L223" s="1">
        <v>1</v>
      </c>
      <c r="N223" s="3" t="s">
        <v>1008</v>
      </c>
      <c r="O223" s="1">
        <v>1</v>
      </c>
    </row>
    <row r="224" spans="5:15" x14ac:dyDescent="0.25">
      <c r="E224" s="3" t="s">
        <v>268</v>
      </c>
      <c r="F224" s="1">
        <v>1</v>
      </c>
      <c r="H224" s="3" t="s">
        <v>94</v>
      </c>
      <c r="I224" s="1">
        <v>1</v>
      </c>
      <c r="K224" s="3">
        <v>4736921</v>
      </c>
      <c r="L224" s="1">
        <v>1</v>
      </c>
      <c r="N224" s="3" t="s">
        <v>907</v>
      </c>
      <c r="O224" s="1">
        <v>1</v>
      </c>
    </row>
    <row r="225" spans="5:15" x14ac:dyDescent="0.25">
      <c r="E225" s="3" t="s">
        <v>304</v>
      </c>
      <c r="F225" s="1">
        <v>1</v>
      </c>
      <c r="H225" s="3" t="s">
        <v>373</v>
      </c>
      <c r="I225" s="1">
        <v>1</v>
      </c>
      <c r="K225" s="3">
        <v>5910105</v>
      </c>
      <c r="L225" s="1">
        <v>1</v>
      </c>
      <c r="N225" s="3" t="s">
        <v>1010</v>
      </c>
      <c r="O225" s="1">
        <v>1</v>
      </c>
    </row>
    <row r="226" spans="5:15" x14ac:dyDescent="0.25">
      <c r="E226" s="3" t="s">
        <v>182</v>
      </c>
      <c r="F226" s="1">
        <v>1</v>
      </c>
      <c r="H226" s="3" t="s">
        <v>181</v>
      </c>
      <c r="I226" s="1">
        <v>1</v>
      </c>
      <c r="K226" s="3">
        <v>4742346</v>
      </c>
      <c r="L226" s="1">
        <v>1</v>
      </c>
      <c r="N226" s="3" t="s">
        <v>908</v>
      </c>
      <c r="O226" s="1">
        <v>1</v>
      </c>
    </row>
    <row r="227" spans="5:15" x14ac:dyDescent="0.25">
      <c r="E227" s="3" t="s">
        <v>385</v>
      </c>
      <c r="F227" s="1">
        <v>1</v>
      </c>
      <c r="H227" s="3" t="s">
        <v>203</v>
      </c>
      <c r="I227" s="1">
        <v>1</v>
      </c>
      <c r="K227" s="3">
        <v>5931878</v>
      </c>
      <c r="L227" s="1">
        <v>1</v>
      </c>
      <c r="N227" s="3" t="s">
        <v>1012</v>
      </c>
      <c r="O227" s="1">
        <v>1</v>
      </c>
    </row>
    <row r="228" spans="5:15" x14ac:dyDescent="0.25">
      <c r="E228" s="3" t="s">
        <v>345</v>
      </c>
      <c r="F228" s="1">
        <v>1</v>
      </c>
      <c r="H228" s="3" t="s">
        <v>277</v>
      </c>
      <c r="I228" s="1">
        <v>1</v>
      </c>
      <c r="K228" s="3">
        <v>4744323</v>
      </c>
      <c r="L228" s="1">
        <v>1</v>
      </c>
      <c r="N228" s="3" t="s">
        <v>909</v>
      </c>
      <c r="O228" s="1">
        <v>1</v>
      </c>
    </row>
    <row r="229" spans="5:15" x14ac:dyDescent="0.25">
      <c r="E229" s="3" t="s">
        <v>311</v>
      </c>
      <c r="F229" s="1">
        <v>1</v>
      </c>
      <c r="H229" s="3" t="s">
        <v>429</v>
      </c>
      <c r="I229" s="1">
        <v>1</v>
      </c>
      <c r="K229" s="3">
        <v>5954601</v>
      </c>
      <c r="L229" s="1">
        <v>1</v>
      </c>
      <c r="N229" s="3" t="s">
        <v>1014</v>
      </c>
      <c r="O229" s="1">
        <v>1</v>
      </c>
    </row>
    <row r="230" spans="5:15" x14ac:dyDescent="0.25">
      <c r="E230" s="3" t="s">
        <v>364</v>
      </c>
      <c r="F230" s="1">
        <v>1</v>
      </c>
      <c r="H230" s="3" t="s">
        <v>291</v>
      </c>
      <c r="I230" s="1">
        <v>1</v>
      </c>
      <c r="K230" s="3">
        <v>4756004</v>
      </c>
      <c r="L230" s="1">
        <v>1</v>
      </c>
      <c r="N230" s="3" t="s">
        <v>910</v>
      </c>
      <c r="O230" s="1">
        <v>1</v>
      </c>
    </row>
    <row r="231" spans="5:15" x14ac:dyDescent="0.25">
      <c r="E231" s="3" t="s">
        <v>223</v>
      </c>
      <c r="F231" s="1">
        <v>1</v>
      </c>
      <c r="H231" s="3" t="s">
        <v>223</v>
      </c>
      <c r="I231" s="1">
        <v>1</v>
      </c>
      <c r="K231" s="3">
        <v>5990561</v>
      </c>
      <c r="L231" s="1">
        <v>1</v>
      </c>
      <c r="N231" s="3" t="s">
        <v>1016</v>
      </c>
      <c r="O231" s="1">
        <v>1</v>
      </c>
    </row>
    <row r="232" spans="5:15" x14ac:dyDescent="0.25">
      <c r="E232" s="3" t="s">
        <v>255</v>
      </c>
      <c r="F232" s="1">
        <v>1</v>
      </c>
      <c r="H232" s="3" t="s">
        <v>25</v>
      </c>
      <c r="I232" s="1">
        <v>1</v>
      </c>
      <c r="K232" s="3">
        <v>4766125</v>
      </c>
      <c r="L232" s="1">
        <v>1</v>
      </c>
      <c r="N232" s="3" t="s">
        <v>911</v>
      </c>
      <c r="O232" s="1">
        <v>1</v>
      </c>
    </row>
    <row r="233" spans="5:15" x14ac:dyDescent="0.25">
      <c r="E233" s="3" t="s">
        <v>166</v>
      </c>
      <c r="F233" s="1">
        <v>1</v>
      </c>
      <c r="H233" s="3" t="s">
        <v>285</v>
      </c>
      <c r="I233" s="1">
        <v>1</v>
      </c>
      <c r="K233" s="3">
        <v>6012712</v>
      </c>
      <c r="L233" s="1">
        <v>1</v>
      </c>
      <c r="N233" s="3" t="s">
        <v>1018</v>
      </c>
      <c r="O233" s="1">
        <v>1</v>
      </c>
    </row>
    <row r="234" spans="5:15" x14ac:dyDescent="0.25">
      <c r="E234" s="3" t="s">
        <v>291</v>
      </c>
      <c r="F234" s="1">
        <v>1</v>
      </c>
      <c r="H234" s="3" t="s">
        <v>158</v>
      </c>
      <c r="I234" s="1">
        <v>1</v>
      </c>
      <c r="K234" s="3">
        <v>4774471</v>
      </c>
      <c r="L234" s="1">
        <v>1</v>
      </c>
      <c r="N234" s="3" t="s">
        <v>912</v>
      </c>
      <c r="O234" s="1">
        <v>1</v>
      </c>
    </row>
    <row r="235" spans="5:15" x14ac:dyDescent="0.25">
      <c r="E235" s="3" t="s">
        <v>369</v>
      </c>
      <c r="F235" s="1">
        <v>1</v>
      </c>
      <c r="H235" s="3" t="s">
        <v>121</v>
      </c>
      <c r="I235" s="1">
        <v>1</v>
      </c>
      <c r="K235" s="3">
        <v>6018157</v>
      </c>
      <c r="L235" s="1">
        <v>1</v>
      </c>
      <c r="N235" s="3" t="s">
        <v>1020</v>
      </c>
      <c r="O235" s="1">
        <v>1</v>
      </c>
    </row>
    <row r="236" spans="5:15" x14ac:dyDescent="0.25">
      <c r="E236" s="3" t="s">
        <v>149</v>
      </c>
      <c r="F236" s="1">
        <v>1</v>
      </c>
      <c r="H236" s="3" t="s">
        <v>319</v>
      </c>
      <c r="I236" s="1">
        <v>1</v>
      </c>
      <c r="K236" s="3">
        <v>4776884</v>
      </c>
      <c r="L236" s="1">
        <v>1</v>
      </c>
      <c r="N236" s="3" t="s">
        <v>913</v>
      </c>
      <c r="O236" s="1">
        <v>1</v>
      </c>
    </row>
    <row r="237" spans="5:15" x14ac:dyDescent="0.25">
      <c r="E237" s="3" t="s">
        <v>347</v>
      </c>
      <c r="F237" s="1">
        <v>1</v>
      </c>
      <c r="H237" s="3" t="s">
        <v>38</v>
      </c>
      <c r="I237" s="1">
        <v>1</v>
      </c>
      <c r="K237" s="3">
        <v>6027395</v>
      </c>
      <c r="L237" s="1">
        <v>1</v>
      </c>
      <c r="N237" s="3" t="s">
        <v>1022</v>
      </c>
      <c r="O237" s="1">
        <v>1</v>
      </c>
    </row>
    <row r="238" spans="5:15" x14ac:dyDescent="0.25">
      <c r="E238" s="3" t="s">
        <v>262</v>
      </c>
      <c r="F238" s="1">
        <v>1</v>
      </c>
      <c r="H238" s="3" t="s">
        <v>437</v>
      </c>
      <c r="I238" s="1">
        <v>1</v>
      </c>
      <c r="K238" s="3">
        <v>4786384</v>
      </c>
      <c r="L238" s="1">
        <v>1</v>
      </c>
      <c r="N238" s="3" t="s">
        <v>914</v>
      </c>
      <c r="O238" s="1">
        <v>1</v>
      </c>
    </row>
    <row r="239" spans="5:15" x14ac:dyDescent="0.25">
      <c r="E239" s="3" t="s">
        <v>134</v>
      </c>
      <c r="F239" s="1">
        <v>1</v>
      </c>
      <c r="H239" s="3" t="s">
        <v>433</v>
      </c>
      <c r="I239" s="1">
        <v>1</v>
      </c>
      <c r="K239" s="3">
        <v>6045473</v>
      </c>
      <c r="L239" s="1">
        <v>1</v>
      </c>
      <c r="N239" s="3" t="s">
        <v>1024</v>
      </c>
      <c r="O239" s="1">
        <v>1</v>
      </c>
    </row>
    <row r="240" spans="5:15" x14ac:dyDescent="0.25">
      <c r="E240" s="3" t="s">
        <v>280</v>
      </c>
      <c r="F240" s="1">
        <v>1</v>
      </c>
      <c r="H240" s="3" t="s">
        <v>336</v>
      </c>
      <c r="I240" s="1">
        <v>1</v>
      </c>
      <c r="K240" s="3">
        <v>4792831</v>
      </c>
      <c r="L240" s="1">
        <v>1</v>
      </c>
      <c r="N240" s="3" t="s">
        <v>915</v>
      </c>
      <c r="O240" s="1">
        <v>1</v>
      </c>
    </row>
    <row r="241" spans="5:15" x14ac:dyDescent="0.25">
      <c r="E241" s="3" t="s">
        <v>424</v>
      </c>
      <c r="F241" s="1">
        <v>1</v>
      </c>
      <c r="H241" s="3" t="s">
        <v>439</v>
      </c>
      <c r="I241" s="1">
        <v>1</v>
      </c>
      <c r="K241" s="3">
        <v>6049194</v>
      </c>
      <c r="L241" s="1">
        <v>1</v>
      </c>
      <c r="N241" s="3" t="s">
        <v>1026</v>
      </c>
      <c r="O241" s="1">
        <v>1</v>
      </c>
    </row>
    <row r="242" spans="5:15" x14ac:dyDescent="0.25">
      <c r="E242" s="3" t="s">
        <v>120</v>
      </c>
      <c r="F242" s="1">
        <v>1</v>
      </c>
      <c r="H242" s="3" t="s">
        <v>56</v>
      </c>
      <c r="I242" s="1">
        <v>1</v>
      </c>
      <c r="K242" s="3">
        <v>4793031</v>
      </c>
      <c r="L242" s="1">
        <v>1</v>
      </c>
      <c r="N242" s="3" t="s">
        <v>916</v>
      </c>
      <c r="O242" s="1">
        <v>1</v>
      </c>
    </row>
    <row r="243" spans="5:15" x14ac:dyDescent="0.25">
      <c r="E243" s="3" t="s">
        <v>277</v>
      </c>
      <c r="F243" s="1">
        <v>1</v>
      </c>
      <c r="H243" s="3" t="s">
        <v>199</v>
      </c>
      <c r="I243" s="1">
        <v>1</v>
      </c>
      <c r="K243" s="3">
        <v>6054536</v>
      </c>
      <c r="L243" s="1">
        <v>1</v>
      </c>
      <c r="N243" s="3" t="s">
        <v>1028</v>
      </c>
      <c r="O243" s="1">
        <v>1</v>
      </c>
    </row>
    <row r="244" spans="5:15" x14ac:dyDescent="0.25">
      <c r="E244" s="3" t="s">
        <v>13</v>
      </c>
      <c r="F244" s="1">
        <v>1</v>
      </c>
      <c r="H244" s="3" t="s">
        <v>309</v>
      </c>
      <c r="I244" s="1">
        <v>1</v>
      </c>
      <c r="K244" s="3">
        <v>4824502</v>
      </c>
      <c r="L244" s="1">
        <v>1</v>
      </c>
      <c r="N244" s="3" t="s">
        <v>917</v>
      </c>
      <c r="O244" s="1">
        <v>1</v>
      </c>
    </row>
    <row r="245" spans="5:15" x14ac:dyDescent="0.25">
      <c r="E245" s="3" t="s">
        <v>177</v>
      </c>
      <c r="F245" s="1">
        <v>1</v>
      </c>
      <c r="H245" s="3" t="s">
        <v>444</v>
      </c>
      <c r="I245" s="1">
        <v>1</v>
      </c>
      <c r="K245" s="3">
        <v>6092448</v>
      </c>
      <c r="L245" s="1">
        <v>1</v>
      </c>
      <c r="N245" s="3" t="s">
        <v>1030</v>
      </c>
      <c r="O245" s="1">
        <v>1</v>
      </c>
    </row>
    <row r="246" spans="5:15" x14ac:dyDescent="0.25">
      <c r="E246" s="3" t="s">
        <v>395</v>
      </c>
      <c r="F246" s="1">
        <v>1</v>
      </c>
      <c r="H246" s="3" t="s">
        <v>315</v>
      </c>
      <c r="I246" s="1">
        <v>1</v>
      </c>
      <c r="K246" s="3">
        <v>4831904</v>
      </c>
      <c r="L246" s="1">
        <v>1</v>
      </c>
      <c r="N246" s="3" t="s">
        <v>918</v>
      </c>
      <c r="O246" s="1">
        <v>1</v>
      </c>
    </row>
    <row r="247" spans="5:15" x14ac:dyDescent="0.25">
      <c r="E247" s="3" t="s">
        <v>32</v>
      </c>
      <c r="F247" s="1">
        <v>1</v>
      </c>
      <c r="H247" s="3" t="s">
        <v>306</v>
      </c>
      <c r="I247" s="1">
        <v>1</v>
      </c>
      <c r="K247" s="3">
        <v>6102262</v>
      </c>
      <c r="L247" s="1">
        <v>1</v>
      </c>
      <c r="N247" s="3" t="s">
        <v>1032</v>
      </c>
      <c r="O247" s="1">
        <v>1</v>
      </c>
    </row>
    <row r="248" spans="5:15" x14ac:dyDescent="0.25">
      <c r="E248" s="3" t="s">
        <v>271</v>
      </c>
      <c r="F248" s="1">
        <v>1</v>
      </c>
      <c r="H248" s="3" t="s">
        <v>400</v>
      </c>
      <c r="I248" s="1">
        <v>1</v>
      </c>
      <c r="K248" s="3">
        <v>4837234</v>
      </c>
      <c r="L248" s="1">
        <v>1</v>
      </c>
      <c r="N248" s="3" t="s">
        <v>919</v>
      </c>
      <c r="O248" s="1">
        <v>1</v>
      </c>
    </row>
    <row r="249" spans="5:15" x14ac:dyDescent="0.25">
      <c r="E249" s="3" t="s">
        <v>30</v>
      </c>
      <c r="F249" s="1">
        <v>1</v>
      </c>
      <c r="H249" s="3" t="s">
        <v>107</v>
      </c>
      <c r="I249" s="1">
        <v>1</v>
      </c>
      <c r="K249" s="3">
        <v>6116823</v>
      </c>
      <c r="L249" s="1">
        <v>1</v>
      </c>
      <c r="N249" s="3" t="s">
        <v>1034</v>
      </c>
      <c r="O249" s="1">
        <v>1</v>
      </c>
    </row>
    <row r="250" spans="5:15" x14ac:dyDescent="0.25">
      <c r="E250" s="3" t="s">
        <v>338</v>
      </c>
      <c r="F250" s="1">
        <v>1</v>
      </c>
      <c r="H250" s="3" t="s">
        <v>328</v>
      </c>
      <c r="I250" s="1">
        <v>1</v>
      </c>
      <c r="K250" s="3">
        <v>4838030</v>
      </c>
      <c r="L250" s="1">
        <v>1</v>
      </c>
      <c r="N250" s="3" t="s">
        <v>920</v>
      </c>
      <c r="O250" s="1">
        <v>1</v>
      </c>
    </row>
    <row r="251" spans="5:15" x14ac:dyDescent="0.25">
      <c r="E251" s="3" t="s">
        <v>390</v>
      </c>
      <c r="F251" s="1">
        <v>1</v>
      </c>
      <c r="H251" s="3" t="s">
        <v>399</v>
      </c>
      <c r="I251" s="1">
        <v>1</v>
      </c>
      <c r="K251" s="3">
        <v>6131499</v>
      </c>
      <c r="L251" s="1">
        <v>1</v>
      </c>
      <c r="N251" s="3" t="s">
        <v>1036</v>
      </c>
      <c r="O251" s="1">
        <v>1</v>
      </c>
    </row>
    <row r="252" spans="5:15" x14ac:dyDescent="0.25">
      <c r="E252" s="3" t="s">
        <v>113</v>
      </c>
      <c r="F252" s="1">
        <v>1</v>
      </c>
      <c r="H252" s="3" t="s">
        <v>100</v>
      </c>
      <c r="I252" s="1">
        <v>1</v>
      </c>
      <c r="K252" s="3">
        <v>4841890</v>
      </c>
      <c r="L252" s="1">
        <v>1</v>
      </c>
      <c r="N252" s="3" t="s">
        <v>921</v>
      </c>
      <c r="O252" s="1">
        <v>1</v>
      </c>
    </row>
    <row r="253" spans="5:15" x14ac:dyDescent="0.25">
      <c r="E253" s="3" t="s">
        <v>420</v>
      </c>
      <c r="F253" s="1">
        <v>1</v>
      </c>
      <c r="H253" s="3" t="s">
        <v>251</v>
      </c>
      <c r="I253" s="1">
        <v>1</v>
      </c>
      <c r="K253" s="3">
        <v>6157470</v>
      </c>
      <c r="L253" s="1">
        <v>1</v>
      </c>
      <c r="N253" s="3" t="s">
        <v>1038</v>
      </c>
      <c r="O253" s="1">
        <v>1</v>
      </c>
    </row>
    <row r="254" spans="5:15" x14ac:dyDescent="0.25">
      <c r="E254" s="3" t="s">
        <v>442</v>
      </c>
      <c r="F254" s="1">
        <v>1</v>
      </c>
      <c r="H254" s="3" t="s">
        <v>295</v>
      </c>
      <c r="I254" s="1">
        <v>1</v>
      </c>
      <c r="K254" s="3">
        <v>4848206</v>
      </c>
      <c r="L254" s="1">
        <v>1</v>
      </c>
      <c r="N254" s="3" t="s">
        <v>922</v>
      </c>
      <c r="O254" s="1">
        <v>1</v>
      </c>
    </row>
    <row r="255" spans="5:15" x14ac:dyDescent="0.25">
      <c r="E255" s="3" t="s">
        <v>414</v>
      </c>
      <c r="F255" s="1">
        <v>1</v>
      </c>
      <c r="H255" s="3" t="s">
        <v>405</v>
      </c>
      <c r="I255" s="1">
        <v>1</v>
      </c>
      <c r="K255" s="3">
        <v>6158567</v>
      </c>
      <c r="L255" s="1">
        <v>1</v>
      </c>
      <c r="N255" s="3" t="s">
        <v>1040</v>
      </c>
      <c r="O255" s="1">
        <v>1</v>
      </c>
    </row>
    <row r="256" spans="5:15" x14ac:dyDescent="0.25">
      <c r="E256" s="3" t="s">
        <v>295</v>
      </c>
      <c r="F256" s="1">
        <v>1</v>
      </c>
      <c r="H256" s="3" t="s">
        <v>168</v>
      </c>
      <c r="I256" s="1">
        <v>1</v>
      </c>
      <c r="K256" s="3">
        <v>4859668</v>
      </c>
      <c r="L256" s="1">
        <v>1</v>
      </c>
      <c r="N256" s="3" t="s">
        <v>923</v>
      </c>
      <c r="O256" s="1">
        <v>1</v>
      </c>
    </row>
    <row r="257" spans="5:15" x14ac:dyDescent="0.25">
      <c r="E257" s="3" t="s">
        <v>433</v>
      </c>
      <c r="F257" s="1">
        <v>1</v>
      </c>
      <c r="H257" s="3" t="s">
        <v>324</v>
      </c>
      <c r="I257" s="1">
        <v>1</v>
      </c>
      <c r="K257" s="3">
        <v>6170127</v>
      </c>
      <c r="L257" s="1">
        <v>1</v>
      </c>
      <c r="N257" s="3" t="s">
        <v>1042</v>
      </c>
      <c r="O257" s="1">
        <v>1</v>
      </c>
    </row>
    <row r="258" spans="5:15" x14ac:dyDescent="0.25">
      <c r="E258" s="3" t="s">
        <v>283</v>
      </c>
      <c r="F258" s="1">
        <v>1</v>
      </c>
      <c r="H258" s="3" t="s">
        <v>92</v>
      </c>
      <c r="I258" s="1">
        <v>1</v>
      </c>
      <c r="K258" s="3">
        <v>4885759</v>
      </c>
      <c r="L258" s="1">
        <v>1</v>
      </c>
      <c r="N258" s="3" t="s">
        <v>924</v>
      </c>
      <c r="O258" s="1">
        <v>1</v>
      </c>
    </row>
    <row r="259" spans="5:15" x14ac:dyDescent="0.25">
      <c r="E259" s="3" t="s">
        <v>314</v>
      </c>
      <c r="F259" s="1">
        <v>1</v>
      </c>
      <c r="H259" s="3" t="s">
        <v>191</v>
      </c>
      <c r="I259" s="1">
        <v>1</v>
      </c>
      <c r="K259" s="3">
        <v>6173619</v>
      </c>
      <c r="L259" s="1">
        <v>1</v>
      </c>
      <c r="N259" s="3" t="s">
        <v>1044</v>
      </c>
      <c r="O259" s="1">
        <v>1</v>
      </c>
    </row>
    <row r="260" spans="5:15" x14ac:dyDescent="0.25">
      <c r="E260" s="3" t="s">
        <v>12</v>
      </c>
      <c r="F260" s="1">
        <v>1</v>
      </c>
      <c r="H260" s="3" t="s">
        <v>103</v>
      </c>
      <c r="I260" s="1">
        <v>1</v>
      </c>
      <c r="K260" s="3">
        <v>4893017</v>
      </c>
      <c r="L260" s="1">
        <v>1</v>
      </c>
      <c r="N260" s="3" t="s">
        <v>925</v>
      </c>
      <c r="O260" s="1">
        <v>1</v>
      </c>
    </row>
    <row r="261" spans="5:15" x14ac:dyDescent="0.25">
      <c r="E261" s="3" t="s">
        <v>27</v>
      </c>
      <c r="F261" s="1">
        <v>1</v>
      </c>
      <c r="H261" s="3" t="s">
        <v>301</v>
      </c>
      <c r="I261" s="1">
        <v>1</v>
      </c>
      <c r="K261" s="3">
        <v>6199671</v>
      </c>
      <c r="L261" s="1">
        <v>1</v>
      </c>
      <c r="N261" s="3" t="s">
        <v>1046</v>
      </c>
      <c r="O261" s="1">
        <v>1</v>
      </c>
    </row>
    <row r="262" spans="5:15" x14ac:dyDescent="0.25">
      <c r="E262" s="3" t="s">
        <v>106</v>
      </c>
      <c r="F262" s="1">
        <v>1</v>
      </c>
      <c r="H262" s="3" t="s">
        <v>176</v>
      </c>
      <c r="I262" s="1">
        <v>1</v>
      </c>
      <c r="K262" s="3">
        <v>4989575</v>
      </c>
      <c r="L262" s="1">
        <v>1</v>
      </c>
      <c r="N262" s="3" t="s">
        <v>926</v>
      </c>
      <c r="O262" s="1">
        <v>1</v>
      </c>
    </row>
    <row r="263" spans="5:15" x14ac:dyDescent="0.25">
      <c r="E263" s="3" t="s">
        <v>399</v>
      </c>
      <c r="F263" s="1">
        <v>1</v>
      </c>
      <c r="H263" s="3" t="s">
        <v>330</v>
      </c>
      <c r="I263" s="1">
        <v>1</v>
      </c>
      <c r="K263" s="3">
        <v>6208972</v>
      </c>
      <c r="L263" s="1">
        <v>1</v>
      </c>
      <c r="N263" s="3" t="s">
        <v>1048</v>
      </c>
      <c r="O263" s="1">
        <v>1</v>
      </c>
    </row>
    <row r="264" spans="5:15" x14ac:dyDescent="0.25">
      <c r="E264" s="3" t="s">
        <v>92</v>
      </c>
      <c r="F264" s="1">
        <v>1</v>
      </c>
      <c r="H264" s="3" t="s">
        <v>84</v>
      </c>
      <c r="I264" s="1">
        <v>1</v>
      </c>
      <c r="K264" s="3">
        <v>5000284</v>
      </c>
      <c r="L264" s="1">
        <v>1</v>
      </c>
      <c r="N264" s="3" t="s">
        <v>927</v>
      </c>
      <c r="O264" s="1">
        <v>1</v>
      </c>
    </row>
    <row r="265" spans="5:15" x14ac:dyDescent="0.25">
      <c r="E265" s="3" t="s">
        <v>243</v>
      </c>
      <c r="F265" s="1">
        <v>1</v>
      </c>
      <c r="H265" s="3" t="s">
        <v>287</v>
      </c>
      <c r="I265" s="1">
        <v>1</v>
      </c>
      <c r="K265" s="3">
        <v>6224775</v>
      </c>
      <c r="L265" s="1">
        <v>1</v>
      </c>
      <c r="N265" s="3" t="s">
        <v>1050</v>
      </c>
      <c r="O265" s="1">
        <v>1</v>
      </c>
    </row>
    <row r="266" spans="5:15" x14ac:dyDescent="0.25">
      <c r="E266" s="3" t="s">
        <v>397</v>
      </c>
      <c r="F266" s="1">
        <v>1</v>
      </c>
      <c r="H266" s="3" t="s">
        <v>389</v>
      </c>
      <c r="I266" s="1">
        <v>1</v>
      </c>
      <c r="K266" s="3">
        <v>5001163</v>
      </c>
      <c r="L266" s="1">
        <v>1</v>
      </c>
      <c r="N266" s="3" t="s">
        <v>928</v>
      </c>
      <c r="O266" s="1">
        <v>1</v>
      </c>
    </row>
    <row r="267" spans="5:15" x14ac:dyDescent="0.25">
      <c r="E267" s="3" t="s">
        <v>401</v>
      </c>
      <c r="F267" s="1">
        <v>1</v>
      </c>
      <c r="H267" s="3" t="s">
        <v>15</v>
      </c>
      <c r="I267" s="1">
        <v>1</v>
      </c>
      <c r="K267" s="3">
        <v>6248195</v>
      </c>
      <c r="L267" s="1">
        <v>1</v>
      </c>
      <c r="N267" s="3" t="s">
        <v>1052</v>
      </c>
      <c r="O267" s="1">
        <v>1</v>
      </c>
    </row>
    <row r="268" spans="5:15" x14ac:dyDescent="0.25">
      <c r="E268" s="3" t="s">
        <v>248</v>
      </c>
      <c r="F268" s="1">
        <v>1</v>
      </c>
      <c r="H268" s="3" t="s">
        <v>133</v>
      </c>
      <c r="I268" s="1">
        <v>1</v>
      </c>
      <c r="K268" s="3">
        <v>5007909</v>
      </c>
      <c r="L268" s="1">
        <v>1</v>
      </c>
      <c r="N268" s="3" t="s">
        <v>929</v>
      </c>
      <c r="O268" s="1">
        <v>1</v>
      </c>
    </row>
    <row r="269" spans="5:15" x14ac:dyDescent="0.25">
      <c r="E269" s="3" t="s">
        <v>421</v>
      </c>
      <c r="F269" s="1">
        <v>1</v>
      </c>
      <c r="H269" s="3" t="s">
        <v>419</v>
      </c>
      <c r="I269" s="1">
        <v>1</v>
      </c>
      <c r="K269" s="3">
        <v>6276441</v>
      </c>
      <c r="L269" s="1">
        <v>1</v>
      </c>
      <c r="N269" s="3" t="s">
        <v>1054</v>
      </c>
      <c r="O269" s="1">
        <v>1</v>
      </c>
    </row>
    <row r="270" spans="5:15" x14ac:dyDescent="0.25">
      <c r="E270" s="3" t="s">
        <v>126</v>
      </c>
      <c r="F270" s="1">
        <v>1</v>
      </c>
      <c r="H270" s="3" t="s">
        <v>93</v>
      </c>
      <c r="I270" s="1">
        <v>1</v>
      </c>
      <c r="K270" s="3">
        <v>5028629</v>
      </c>
      <c r="L270" s="1">
        <v>1</v>
      </c>
      <c r="N270" s="3" t="s">
        <v>930</v>
      </c>
      <c r="O270" s="1">
        <v>1</v>
      </c>
    </row>
    <row r="271" spans="5:15" x14ac:dyDescent="0.25">
      <c r="E271" s="3" t="s">
        <v>54</v>
      </c>
      <c r="F271" s="1">
        <v>1</v>
      </c>
      <c r="H271" s="3" t="s">
        <v>186</v>
      </c>
      <c r="I271" s="1">
        <v>1</v>
      </c>
      <c r="K271" s="3">
        <v>6292420</v>
      </c>
      <c r="L271" s="1">
        <v>1</v>
      </c>
      <c r="N271" s="3" t="s">
        <v>1056</v>
      </c>
      <c r="O271" s="1">
        <v>1</v>
      </c>
    </row>
    <row r="272" spans="5:15" x14ac:dyDescent="0.25">
      <c r="E272" s="3" t="s">
        <v>348</v>
      </c>
      <c r="F272" s="1">
        <v>1</v>
      </c>
      <c r="H272" s="3" t="s">
        <v>70</v>
      </c>
      <c r="I272" s="1">
        <v>1</v>
      </c>
      <c r="K272" s="3">
        <v>5032247</v>
      </c>
      <c r="L272" s="1">
        <v>1</v>
      </c>
      <c r="N272" s="3" t="s">
        <v>931</v>
      </c>
      <c r="O272" s="1">
        <v>1</v>
      </c>
    </row>
    <row r="273" spans="5:15" x14ac:dyDescent="0.25">
      <c r="E273" s="3" t="s">
        <v>330</v>
      </c>
      <c r="F273" s="1">
        <v>1</v>
      </c>
      <c r="H273" s="3" t="s">
        <v>378</v>
      </c>
      <c r="I273" s="1">
        <v>1</v>
      </c>
      <c r="K273" s="3">
        <v>6321417</v>
      </c>
      <c r="L273" s="1">
        <v>1</v>
      </c>
      <c r="N273" s="3" t="s">
        <v>1058</v>
      </c>
      <c r="O273" s="1">
        <v>1</v>
      </c>
    </row>
    <row r="274" spans="5:15" x14ac:dyDescent="0.25">
      <c r="E274" s="3" t="s">
        <v>260</v>
      </c>
      <c r="F274" s="1">
        <v>1</v>
      </c>
      <c r="H274" s="3" t="s">
        <v>345</v>
      </c>
      <c r="I274" s="1">
        <v>1</v>
      </c>
      <c r="K274" s="3">
        <v>5057014</v>
      </c>
      <c r="L274" s="1">
        <v>1</v>
      </c>
      <c r="N274" s="3" t="s">
        <v>932</v>
      </c>
      <c r="O274" s="1">
        <v>1</v>
      </c>
    </row>
    <row r="275" spans="5:15" x14ac:dyDescent="0.25">
      <c r="E275" s="3" t="s">
        <v>251</v>
      </c>
      <c r="F275" s="1">
        <v>1</v>
      </c>
      <c r="H275" s="3" t="s">
        <v>412</v>
      </c>
      <c r="I275" s="1">
        <v>1</v>
      </c>
      <c r="K275" s="3">
        <v>6328501</v>
      </c>
      <c r="L275" s="1">
        <v>1</v>
      </c>
      <c r="N275" s="3" t="s">
        <v>1060</v>
      </c>
      <c r="O275" s="1">
        <v>1</v>
      </c>
    </row>
    <row r="276" spans="5:15" x14ac:dyDescent="0.25">
      <c r="E276" s="3" t="s">
        <v>371</v>
      </c>
      <c r="F276" s="1">
        <v>1</v>
      </c>
      <c r="H276" s="3" t="s">
        <v>210</v>
      </c>
      <c r="I276" s="1">
        <v>1</v>
      </c>
      <c r="K276" s="3">
        <v>5082496</v>
      </c>
      <c r="L276" s="1">
        <v>1</v>
      </c>
      <c r="N276" s="3" t="s">
        <v>803</v>
      </c>
      <c r="O276" s="1">
        <v>1</v>
      </c>
    </row>
    <row r="277" spans="5:15" x14ac:dyDescent="0.25">
      <c r="E277" s="3" t="s">
        <v>366</v>
      </c>
      <c r="F277" s="1">
        <v>1</v>
      </c>
      <c r="H277" s="3" t="s">
        <v>231</v>
      </c>
      <c r="I277" s="1">
        <v>1</v>
      </c>
      <c r="K277" s="3">
        <v>6335267</v>
      </c>
      <c r="L277" s="1">
        <v>1</v>
      </c>
      <c r="N277" s="3" t="s">
        <v>1062</v>
      </c>
      <c r="O277" s="1">
        <v>1</v>
      </c>
    </row>
    <row r="278" spans="5:15" x14ac:dyDescent="0.25">
      <c r="E278" s="3" t="s">
        <v>46</v>
      </c>
      <c r="F278" s="1">
        <v>1</v>
      </c>
      <c r="H278" s="3" t="s">
        <v>351</v>
      </c>
      <c r="I278" s="1">
        <v>1</v>
      </c>
      <c r="K278" s="3">
        <v>5092155</v>
      </c>
      <c r="L278" s="1">
        <v>1</v>
      </c>
      <c r="N278" s="3" t="s">
        <v>934</v>
      </c>
      <c r="O278" s="1">
        <v>1</v>
      </c>
    </row>
    <row r="279" spans="5:15" x14ac:dyDescent="0.25">
      <c r="E279" s="3" t="s">
        <v>37</v>
      </c>
      <c r="F279" s="1">
        <v>1</v>
      </c>
      <c r="H279" s="3" t="s">
        <v>377</v>
      </c>
      <c r="I279" s="1">
        <v>1</v>
      </c>
      <c r="K279" s="3">
        <v>6336122</v>
      </c>
      <c r="L279" s="1">
        <v>1</v>
      </c>
      <c r="N279" s="3" t="s">
        <v>1064</v>
      </c>
      <c r="O279" s="1">
        <v>1</v>
      </c>
    </row>
    <row r="280" spans="5:15" x14ac:dyDescent="0.25">
      <c r="E280" s="3" t="s">
        <v>70</v>
      </c>
      <c r="F280" s="1">
        <v>1</v>
      </c>
      <c r="H280" s="3" t="s">
        <v>227</v>
      </c>
      <c r="I280" s="1">
        <v>1</v>
      </c>
      <c r="K280" s="3">
        <v>5110759</v>
      </c>
      <c r="L280" s="1">
        <v>1</v>
      </c>
      <c r="N280" s="3" t="s">
        <v>935</v>
      </c>
      <c r="O280" s="1">
        <v>1</v>
      </c>
    </row>
    <row r="281" spans="5:15" x14ac:dyDescent="0.25">
      <c r="E281" s="3" t="s">
        <v>29</v>
      </c>
      <c r="F281" s="1">
        <v>1</v>
      </c>
      <c r="H281" s="3" t="s">
        <v>166</v>
      </c>
      <c r="I281" s="1">
        <v>1</v>
      </c>
      <c r="K281" s="3">
        <v>6353718</v>
      </c>
      <c r="L281" s="1">
        <v>1</v>
      </c>
      <c r="N281" s="3" t="s">
        <v>1066</v>
      </c>
      <c r="O281" s="1">
        <v>1</v>
      </c>
    </row>
    <row r="282" spans="5:15" x14ac:dyDescent="0.25">
      <c r="E282" s="3" t="s">
        <v>269</v>
      </c>
      <c r="F282" s="1">
        <v>1</v>
      </c>
      <c r="H282" s="3" t="s">
        <v>130</v>
      </c>
      <c r="I282" s="1">
        <v>1</v>
      </c>
      <c r="K282" s="3">
        <v>5111514</v>
      </c>
      <c r="L282" s="1">
        <v>1</v>
      </c>
      <c r="N282" s="3" t="s">
        <v>936</v>
      </c>
      <c r="O282" s="1">
        <v>1</v>
      </c>
    </row>
    <row r="283" spans="5:15" x14ac:dyDescent="0.25">
      <c r="E283" s="3" t="s">
        <v>78</v>
      </c>
      <c r="F283" s="1">
        <v>1</v>
      </c>
      <c r="H283" s="3" t="s">
        <v>299</v>
      </c>
      <c r="I283" s="1">
        <v>1</v>
      </c>
      <c r="K283" s="3">
        <v>6355814</v>
      </c>
      <c r="L283" s="1">
        <v>1</v>
      </c>
      <c r="N283" s="3" t="s">
        <v>1068</v>
      </c>
      <c r="O283" s="1">
        <v>1</v>
      </c>
    </row>
    <row r="284" spans="5:15" x14ac:dyDescent="0.25">
      <c r="E284" s="3" t="s">
        <v>236</v>
      </c>
      <c r="F284" s="1">
        <v>1</v>
      </c>
      <c r="H284" s="3" t="s">
        <v>308</v>
      </c>
      <c r="I284" s="1">
        <v>1</v>
      </c>
      <c r="K284" s="3">
        <v>5116172</v>
      </c>
      <c r="L284" s="1">
        <v>1</v>
      </c>
      <c r="N284" s="3" t="s">
        <v>937</v>
      </c>
      <c r="O284" s="1">
        <v>1</v>
      </c>
    </row>
    <row r="285" spans="5:15" x14ac:dyDescent="0.25">
      <c r="E285" s="3" t="s">
        <v>51</v>
      </c>
      <c r="F285" s="1">
        <v>1</v>
      </c>
      <c r="H285" s="3" t="s">
        <v>79</v>
      </c>
      <c r="I285" s="1">
        <v>1</v>
      </c>
      <c r="K285" s="3">
        <v>6358884</v>
      </c>
      <c r="L285" s="1">
        <v>1</v>
      </c>
      <c r="N285" s="3" t="s">
        <v>1070</v>
      </c>
      <c r="O285" s="1">
        <v>1</v>
      </c>
    </row>
    <row r="286" spans="5:15" x14ac:dyDescent="0.25">
      <c r="E286" s="3" t="s">
        <v>265</v>
      </c>
      <c r="F286" s="1">
        <v>1</v>
      </c>
      <c r="H286" s="3" t="s">
        <v>352</v>
      </c>
      <c r="I286" s="1">
        <v>1</v>
      </c>
      <c r="K286" s="3">
        <v>5121541</v>
      </c>
      <c r="L286" s="1">
        <v>1</v>
      </c>
      <c r="N286" s="3" t="s">
        <v>938</v>
      </c>
      <c r="O286" s="1">
        <v>1</v>
      </c>
    </row>
    <row r="287" spans="5:15" x14ac:dyDescent="0.25">
      <c r="E287" s="3" t="s">
        <v>55</v>
      </c>
      <c r="F287" s="1">
        <v>1</v>
      </c>
      <c r="H287" s="3" t="s">
        <v>427</v>
      </c>
      <c r="I287" s="1">
        <v>1</v>
      </c>
      <c r="K287" s="3">
        <v>6376222</v>
      </c>
      <c r="L287" s="1">
        <v>1</v>
      </c>
      <c r="N287" s="3" t="s">
        <v>1072</v>
      </c>
      <c r="O287" s="1">
        <v>1</v>
      </c>
    </row>
    <row r="288" spans="5:15" x14ac:dyDescent="0.25">
      <c r="E288" s="3" t="s">
        <v>383</v>
      </c>
      <c r="F288" s="1">
        <v>1</v>
      </c>
      <c r="H288" s="3" t="s">
        <v>273</v>
      </c>
      <c r="I288" s="1">
        <v>1</v>
      </c>
      <c r="K288" s="3">
        <v>5126608</v>
      </c>
      <c r="L288" s="1">
        <v>1</v>
      </c>
      <c r="N288" s="3" t="s">
        <v>939</v>
      </c>
      <c r="O288" s="1">
        <v>1</v>
      </c>
    </row>
    <row r="289" spans="5:15" x14ac:dyDescent="0.25">
      <c r="E289" s="3" t="s">
        <v>392</v>
      </c>
      <c r="F289" s="1">
        <v>1</v>
      </c>
      <c r="H289" s="3" t="s">
        <v>216</v>
      </c>
      <c r="I289" s="1">
        <v>1</v>
      </c>
      <c r="K289" s="3">
        <v>6392474</v>
      </c>
      <c r="L289" s="1">
        <v>1</v>
      </c>
      <c r="N289" s="3" t="s">
        <v>1074</v>
      </c>
      <c r="O289" s="1">
        <v>1</v>
      </c>
    </row>
    <row r="290" spans="5:15" x14ac:dyDescent="0.25">
      <c r="E290" s="3" t="s">
        <v>327</v>
      </c>
      <c r="F290" s="1">
        <v>1</v>
      </c>
      <c r="H290" s="3" t="s">
        <v>370</v>
      </c>
      <c r="I290" s="1">
        <v>1</v>
      </c>
      <c r="K290" s="3">
        <v>5178025</v>
      </c>
      <c r="L290" s="1">
        <v>1</v>
      </c>
      <c r="N290" s="3" t="s">
        <v>940</v>
      </c>
      <c r="O290" s="1">
        <v>1</v>
      </c>
    </row>
    <row r="291" spans="5:15" x14ac:dyDescent="0.25">
      <c r="E291" s="3" t="s">
        <v>79</v>
      </c>
      <c r="F291" s="1">
        <v>1</v>
      </c>
      <c r="H291" s="3" t="s">
        <v>119</v>
      </c>
      <c r="I291" s="1">
        <v>1</v>
      </c>
      <c r="K291" s="3">
        <v>6398130</v>
      </c>
      <c r="L291" s="1">
        <v>1</v>
      </c>
      <c r="N291" s="3" t="s">
        <v>1076</v>
      </c>
      <c r="O291" s="1">
        <v>1</v>
      </c>
    </row>
    <row r="292" spans="5:15" x14ac:dyDescent="0.25">
      <c r="E292" s="3" t="s">
        <v>359</v>
      </c>
      <c r="F292" s="1">
        <v>1</v>
      </c>
      <c r="H292" s="3" t="s">
        <v>60</v>
      </c>
      <c r="I292" s="1">
        <v>1</v>
      </c>
      <c r="K292" s="3">
        <v>5189150</v>
      </c>
      <c r="L292" s="1">
        <v>1</v>
      </c>
      <c r="N292" s="3" t="s">
        <v>941</v>
      </c>
      <c r="O292" s="1">
        <v>1</v>
      </c>
    </row>
    <row r="293" spans="5:15" x14ac:dyDescent="0.25">
      <c r="E293" s="3" t="s">
        <v>360</v>
      </c>
      <c r="F293" s="1">
        <v>1</v>
      </c>
      <c r="H293" s="3" t="s">
        <v>281</v>
      </c>
      <c r="I293" s="1">
        <v>1</v>
      </c>
      <c r="K293" s="3">
        <v>6403666</v>
      </c>
      <c r="L293" s="1">
        <v>1</v>
      </c>
      <c r="N293" s="3" t="s">
        <v>1078</v>
      </c>
      <c r="O293" s="1">
        <v>1</v>
      </c>
    </row>
    <row r="294" spans="5:15" x14ac:dyDescent="0.25">
      <c r="E294" s="3" t="s">
        <v>206</v>
      </c>
      <c r="F294" s="1">
        <v>1</v>
      </c>
      <c r="H294" s="3" t="s">
        <v>47</v>
      </c>
      <c r="I294" s="1">
        <v>1</v>
      </c>
      <c r="K294" s="3">
        <v>5212058</v>
      </c>
      <c r="L294" s="1">
        <v>1</v>
      </c>
      <c r="N294" s="3" t="s">
        <v>942</v>
      </c>
      <c r="O294" s="1">
        <v>1</v>
      </c>
    </row>
    <row r="295" spans="5:15" x14ac:dyDescent="0.25">
      <c r="E295" s="3" t="s">
        <v>197</v>
      </c>
      <c r="F295" s="1">
        <v>1</v>
      </c>
      <c r="H295" s="3" t="s">
        <v>415</v>
      </c>
      <c r="I295" s="1">
        <v>1</v>
      </c>
      <c r="K295" s="3">
        <v>6413999</v>
      </c>
      <c r="L295" s="1">
        <v>1</v>
      </c>
      <c r="N295" s="3" t="s">
        <v>1080</v>
      </c>
      <c r="O295" s="1">
        <v>1</v>
      </c>
    </row>
    <row r="296" spans="5:15" x14ac:dyDescent="0.25">
      <c r="E296" s="3" t="s">
        <v>158</v>
      </c>
      <c r="F296" s="1">
        <v>1</v>
      </c>
      <c r="H296" s="3" t="s">
        <v>232</v>
      </c>
      <c r="I296" s="1">
        <v>1</v>
      </c>
      <c r="K296" s="3">
        <v>5213563</v>
      </c>
      <c r="L296" s="1">
        <v>1</v>
      </c>
      <c r="N296" s="3" t="s">
        <v>943</v>
      </c>
      <c r="O296" s="1">
        <v>1</v>
      </c>
    </row>
    <row r="297" spans="5:15" x14ac:dyDescent="0.25">
      <c r="E297" s="3" t="s">
        <v>434</v>
      </c>
      <c r="F297" s="1">
        <v>1</v>
      </c>
      <c r="H297" s="3" t="s">
        <v>52</v>
      </c>
      <c r="I297" s="1">
        <v>1</v>
      </c>
      <c r="K297" s="3">
        <v>6424275</v>
      </c>
      <c r="L297" s="1">
        <v>1</v>
      </c>
      <c r="N297" s="3" t="s">
        <v>1082</v>
      </c>
      <c r="O297" s="1">
        <v>1</v>
      </c>
    </row>
    <row r="298" spans="5:15" x14ac:dyDescent="0.25">
      <c r="E298" s="3" t="s">
        <v>313</v>
      </c>
      <c r="F298" s="1">
        <v>1</v>
      </c>
      <c r="H298" s="3" t="s">
        <v>290</v>
      </c>
      <c r="I298" s="1">
        <v>1</v>
      </c>
      <c r="K298" s="3">
        <v>5224207</v>
      </c>
      <c r="L298" s="1">
        <v>1</v>
      </c>
      <c r="N298" s="3" t="s">
        <v>944</v>
      </c>
      <c r="O298" s="1">
        <v>1</v>
      </c>
    </row>
    <row r="299" spans="5:15" x14ac:dyDescent="0.25">
      <c r="E299" s="3" t="s">
        <v>281</v>
      </c>
      <c r="F299" s="1">
        <v>1</v>
      </c>
      <c r="H299" s="3" t="s">
        <v>447</v>
      </c>
      <c r="I299" s="1">
        <v>1</v>
      </c>
      <c r="K299" s="3">
        <v>6437349</v>
      </c>
      <c r="L299" s="1">
        <v>1</v>
      </c>
      <c r="N299" s="3" t="s">
        <v>1084</v>
      </c>
      <c r="O299" s="1">
        <v>1</v>
      </c>
    </row>
    <row r="300" spans="5:15" x14ac:dyDescent="0.25">
      <c r="E300" s="3" t="s">
        <v>297</v>
      </c>
      <c r="F300" s="1">
        <v>1</v>
      </c>
      <c r="H300" s="3" t="s">
        <v>193</v>
      </c>
      <c r="I300" s="1">
        <v>1</v>
      </c>
      <c r="K300" s="3">
        <v>5229439</v>
      </c>
      <c r="L300" s="1">
        <v>1</v>
      </c>
      <c r="N300" s="3" t="s">
        <v>945</v>
      </c>
      <c r="O300" s="1">
        <v>1</v>
      </c>
    </row>
    <row r="301" spans="5:15" x14ac:dyDescent="0.25">
      <c r="E301" s="3" t="s">
        <v>415</v>
      </c>
      <c r="F301" s="1">
        <v>1</v>
      </c>
      <c r="H301" s="3" t="s">
        <v>27</v>
      </c>
      <c r="I301" s="1">
        <v>1</v>
      </c>
      <c r="K301" s="3">
        <v>6441021</v>
      </c>
      <c r="L301" s="1">
        <v>1</v>
      </c>
      <c r="N301" s="3" t="s">
        <v>1086</v>
      </c>
      <c r="O301" s="1">
        <v>1</v>
      </c>
    </row>
    <row r="302" spans="5:15" x14ac:dyDescent="0.25">
      <c r="E302" s="3" t="s">
        <v>263</v>
      </c>
      <c r="F302" s="1">
        <v>1</v>
      </c>
      <c r="H302" s="3" t="s">
        <v>239</v>
      </c>
      <c r="I302" s="1">
        <v>1</v>
      </c>
      <c r="K302" s="3">
        <v>5260053</v>
      </c>
      <c r="L302" s="1">
        <v>1</v>
      </c>
      <c r="N302" s="3" t="s">
        <v>946</v>
      </c>
      <c r="O302" s="1">
        <v>1</v>
      </c>
    </row>
    <row r="303" spans="5:15" x14ac:dyDescent="0.25">
      <c r="E303" s="3" t="s">
        <v>229</v>
      </c>
      <c r="F303" s="1">
        <v>1</v>
      </c>
      <c r="H303" s="3" t="s">
        <v>441</v>
      </c>
      <c r="I303" s="1">
        <v>1</v>
      </c>
      <c r="K303" s="3">
        <v>6467971</v>
      </c>
      <c r="L303" s="1">
        <v>1</v>
      </c>
      <c r="N303" s="3" t="s">
        <v>1088</v>
      </c>
      <c r="O303" s="1">
        <v>1</v>
      </c>
    </row>
    <row r="304" spans="5:15" x14ac:dyDescent="0.25">
      <c r="E304" s="3" t="s">
        <v>122</v>
      </c>
      <c r="F304" s="1">
        <v>1</v>
      </c>
      <c r="H304" s="3" t="s">
        <v>280</v>
      </c>
      <c r="I304" s="1">
        <v>1</v>
      </c>
      <c r="K304" s="3">
        <v>5276733</v>
      </c>
      <c r="L304" s="1">
        <v>1</v>
      </c>
      <c r="N304" s="3" t="s">
        <v>947</v>
      </c>
      <c r="O304" s="1">
        <v>1</v>
      </c>
    </row>
    <row r="305" spans="5:15" x14ac:dyDescent="0.25">
      <c r="E305" s="3" t="s">
        <v>443</v>
      </c>
      <c r="F305" s="1">
        <v>1</v>
      </c>
      <c r="H305" s="3" t="s">
        <v>201</v>
      </c>
      <c r="I305" s="1">
        <v>1</v>
      </c>
      <c r="K305" s="3">
        <v>6485193</v>
      </c>
      <c r="L305" s="1">
        <v>1</v>
      </c>
      <c r="N305" s="3" t="s">
        <v>1090</v>
      </c>
      <c r="O305" s="1">
        <v>1</v>
      </c>
    </row>
    <row r="306" spans="5:15" x14ac:dyDescent="0.25">
      <c r="E306" s="3" t="s">
        <v>375</v>
      </c>
      <c r="F306" s="1">
        <v>1</v>
      </c>
      <c r="H306" s="3" t="s">
        <v>375</v>
      </c>
      <c r="I306" s="1">
        <v>1</v>
      </c>
      <c r="K306" s="3">
        <v>5292881</v>
      </c>
      <c r="L306" s="1">
        <v>1</v>
      </c>
      <c r="N306" s="3" t="s">
        <v>948</v>
      </c>
      <c r="O306" s="1">
        <v>1</v>
      </c>
    </row>
    <row r="307" spans="5:15" x14ac:dyDescent="0.25">
      <c r="E307" s="3" t="s">
        <v>331</v>
      </c>
      <c r="F307" s="1">
        <v>1</v>
      </c>
      <c r="H307" s="3" t="s">
        <v>342</v>
      </c>
      <c r="I307" s="1">
        <v>1</v>
      </c>
      <c r="K307" s="3">
        <v>6536890</v>
      </c>
      <c r="L307" s="1">
        <v>1</v>
      </c>
      <c r="N307" s="3" t="s">
        <v>1092</v>
      </c>
      <c r="O307" s="1">
        <v>1</v>
      </c>
    </row>
    <row r="308" spans="5:15" x14ac:dyDescent="0.25">
      <c r="E308" s="3" t="s">
        <v>436</v>
      </c>
      <c r="F308" s="1">
        <v>1</v>
      </c>
      <c r="H308" s="3" t="s">
        <v>211</v>
      </c>
      <c r="I308" s="1">
        <v>1</v>
      </c>
      <c r="K308" s="3">
        <v>5298343</v>
      </c>
      <c r="L308" s="1">
        <v>1</v>
      </c>
      <c r="N308" s="3" t="s">
        <v>949</v>
      </c>
      <c r="O308" s="1">
        <v>1</v>
      </c>
    </row>
    <row r="309" spans="5:15" x14ac:dyDescent="0.25">
      <c r="E309" s="3" t="s">
        <v>368</v>
      </c>
      <c r="F309" s="1">
        <v>1</v>
      </c>
      <c r="H309" s="3" t="s">
        <v>363</v>
      </c>
      <c r="I309" s="1">
        <v>1</v>
      </c>
      <c r="K309" s="3">
        <v>6577293</v>
      </c>
      <c r="L309" s="1">
        <v>1</v>
      </c>
      <c r="N309" s="3" t="s">
        <v>1094</v>
      </c>
      <c r="O309" s="1">
        <v>1</v>
      </c>
    </row>
    <row r="310" spans="5:15" x14ac:dyDescent="0.25">
      <c r="E310" s="3" t="s">
        <v>287</v>
      </c>
      <c r="F310" s="1">
        <v>1</v>
      </c>
      <c r="H310" s="3" t="s">
        <v>163</v>
      </c>
      <c r="I310" s="1">
        <v>1</v>
      </c>
      <c r="K310" s="3">
        <v>5309535</v>
      </c>
      <c r="L310" s="1">
        <v>1</v>
      </c>
      <c r="N310" s="3" t="s">
        <v>950</v>
      </c>
      <c r="O310" s="1">
        <v>1</v>
      </c>
    </row>
    <row r="311" spans="5:15" x14ac:dyDescent="0.25">
      <c r="E311" s="3" t="s">
        <v>292</v>
      </c>
      <c r="F311" s="1">
        <v>1</v>
      </c>
      <c r="H311" s="3" t="s">
        <v>440</v>
      </c>
      <c r="I311" s="1">
        <v>1</v>
      </c>
      <c r="K311" s="3">
        <v>6587469</v>
      </c>
      <c r="L311" s="1">
        <v>1</v>
      </c>
      <c r="N311" s="3" t="s">
        <v>1096</v>
      </c>
      <c r="O311" s="1">
        <v>1</v>
      </c>
    </row>
    <row r="312" spans="5:15" x14ac:dyDescent="0.25">
      <c r="E312" s="3" t="s">
        <v>402</v>
      </c>
      <c r="F312" s="1">
        <v>1</v>
      </c>
      <c r="H312" s="3" t="s">
        <v>174</v>
      </c>
      <c r="I312" s="1">
        <v>1</v>
      </c>
      <c r="K312" s="3">
        <v>5320479</v>
      </c>
      <c r="L312" s="1">
        <v>1</v>
      </c>
      <c r="N312" s="3" t="s">
        <v>951</v>
      </c>
      <c r="O312" s="1">
        <v>1</v>
      </c>
    </row>
    <row r="313" spans="5:15" x14ac:dyDescent="0.25">
      <c r="E313" s="3" t="s">
        <v>335</v>
      </c>
      <c r="F313" s="1">
        <v>1</v>
      </c>
      <c r="H313" s="3" t="s">
        <v>195</v>
      </c>
      <c r="I313" s="1">
        <v>1</v>
      </c>
      <c r="K313" s="3">
        <v>6603188</v>
      </c>
      <c r="L313" s="1">
        <v>1</v>
      </c>
      <c r="N313" s="3" t="s">
        <v>1098</v>
      </c>
      <c r="O313" s="1">
        <v>1</v>
      </c>
    </row>
    <row r="314" spans="5:15" x14ac:dyDescent="0.25">
      <c r="E314" s="3" t="s">
        <v>336</v>
      </c>
      <c r="F314" s="1">
        <v>1</v>
      </c>
      <c r="H314" s="3" t="s">
        <v>374</v>
      </c>
      <c r="I314" s="1">
        <v>1</v>
      </c>
      <c r="K314" s="3">
        <v>5321258</v>
      </c>
      <c r="L314" s="1">
        <v>1</v>
      </c>
      <c r="N314" s="3" t="s">
        <v>952</v>
      </c>
      <c r="O314" s="1">
        <v>1</v>
      </c>
    </row>
    <row r="315" spans="5:15" x14ac:dyDescent="0.25">
      <c r="E315" s="3" t="s">
        <v>88</v>
      </c>
      <c r="F315" s="1">
        <v>1</v>
      </c>
      <c r="H315" s="3" t="s">
        <v>205</v>
      </c>
      <c r="I315" s="1">
        <v>1</v>
      </c>
      <c r="K315" s="3">
        <v>6636090</v>
      </c>
      <c r="L315" s="1">
        <v>1</v>
      </c>
      <c r="N315" s="3" t="s">
        <v>1100</v>
      </c>
      <c r="O315" s="1">
        <v>1</v>
      </c>
    </row>
    <row r="316" spans="5:15" x14ac:dyDescent="0.25">
      <c r="E316" s="3" t="s">
        <v>210</v>
      </c>
      <c r="F316" s="1">
        <v>1</v>
      </c>
      <c r="H316" s="3" t="s">
        <v>234</v>
      </c>
      <c r="I316" s="1">
        <v>1</v>
      </c>
      <c r="K316" s="3">
        <v>5329838</v>
      </c>
      <c r="L316" s="1">
        <v>1</v>
      </c>
      <c r="N316" s="3" t="s">
        <v>953</v>
      </c>
      <c r="O316" s="1">
        <v>1</v>
      </c>
    </row>
    <row r="317" spans="5:15" x14ac:dyDescent="0.25">
      <c r="E317" s="3" t="s">
        <v>312</v>
      </c>
      <c r="F317" s="1">
        <v>1</v>
      </c>
      <c r="H317" s="3" t="s">
        <v>230</v>
      </c>
      <c r="I317" s="1">
        <v>1</v>
      </c>
      <c r="K317" s="3">
        <v>6645191</v>
      </c>
      <c r="L317" s="1">
        <v>1</v>
      </c>
      <c r="N317" s="3" t="s">
        <v>1102</v>
      </c>
      <c r="O317" s="1">
        <v>1</v>
      </c>
    </row>
    <row r="318" spans="5:15" x14ac:dyDescent="0.25">
      <c r="E318" s="3" t="s">
        <v>220</v>
      </c>
      <c r="F318" s="1">
        <v>1</v>
      </c>
      <c r="H318" s="3" t="s">
        <v>395</v>
      </c>
      <c r="I318" s="1">
        <v>1</v>
      </c>
      <c r="K318" s="3">
        <v>5334757</v>
      </c>
      <c r="L318" s="1">
        <v>1</v>
      </c>
      <c r="N318" s="3" t="s">
        <v>804</v>
      </c>
      <c r="O318" s="1">
        <v>1</v>
      </c>
    </row>
    <row r="319" spans="5:15" x14ac:dyDescent="0.25">
      <c r="E319" s="3" t="s">
        <v>148</v>
      </c>
      <c r="F319" s="1">
        <v>1</v>
      </c>
      <c r="H319" s="3" t="s">
        <v>398</v>
      </c>
      <c r="I319" s="1">
        <v>1</v>
      </c>
      <c r="K319" s="3">
        <v>6672567</v>
      </c>
      <c r="L319" s="1">
        <v>1</v>
      </c>
      <c r="N319" s="3" t="s">
        <v>1104</v>
      </c>
      <c r="O319" s="1">
        <v>1</v>
      </c>
    </row>
    <row r="320" spans="5:15" x14ac:dyDescent="0.25">
      <c r="E320" s="3" t="s">
        <v>445</v>
      </c>
      <c r="F320" s="1">
        <v>1</v>
      </c>
      <c r="H320" s="3" t="s">
        <v>346</v>
      </c>
      <c r="I320" s="1">
        <v>1</v>
      </c>
      <c r="K320" s="3">
        <v>5351922</v>
      </c>
      <c r="L320" s="1">
        <v>1</v>
      </c>
      <c r="N320" s="3" t="s">
        <v>955</v>
      </c>
      <c r="O320" s="1">
        <v>1</v>
      </c>
    </row>
    <row r="321" spans="5:15" x14ac:dyDescent="0.25">
      <c r="E321" s="3" t="s">
        <v>376</v>
      </c>
      <c r="F321" s="1">
        <v>1</v>
      </c>
      <c r="H321" s="3" t="s">
        <v>331</v>
      </c>
      <c r="I321" s="1">
        <v>1</v>
      </c>
      <c r="K321" s="3">
        <v>6686111</v>
      </c>
      <c r="L321" s="1">
        <v>1</v>
      </c>
      <c r="N321" s="3" t="s">
        <v>1106</v>
      </c>
      <c r="O321" s="1">
        <v>1</v>
      </c>
    </row>
    <row r="322" spans="5:15" x14ac:dyDescent="0.25">
      <c r="E322" s="3" t="s">
        <v>22</v>
      </c>
      <c r="F322" s="1">
        <v>1</v>
      </c>
      <c r="H322" s="3" t="s">
        <v>85</v>
      </c>
      <c r="I322" s="1">
        <v>1</v>
      </c>
      <c r="K322" s="3">
        <v>5353666</v>
      </c>
      <c r="L322" s="1">
        <v>1</v>
      </c>
      <c r="N322" s="3" t="s">
        <v>956</v>
      </c>
      <c r="O322" s="1">
        <v>1</v>
      </c>
    </row>
    <row r="323" spans="5:15" x14ac:dyDescent="0.25">
      <c r="E323" s="3" t="s">
        <v>188</v>
      </c>
      <c r="F323" s="1">
        <v>1</v>
      </c>
      <c r="H323" s="3" t="s">
        <v>262</v>
      </c>
      <c r="I323" s="1">
        <v>1</v>
      </c>
      <c r="K323" s="3">
        <v>6722387</v>
      </c>
      <c r="L323" s="1">
        <v>1</v>
      </c>
      <c r="N323" s="3" t="s">
        <v>1108</v>
      </c>
      <c r="O323" s="1">
        <v>1</v>
      </c>
    </row>
    <row r="324" spans="5:15" x14ac:dyDescent="0.25">
      <c r="E324" s="3" t="s">
        <v>418</v>
      </c>
      <c r="F324" s="1">
        <v>1</v>
      </c>
      <c r="H324" s="3" t="s">
        <v>122</v>
      </c>
      <c r="I324" s="1">
        <v>1</v>
      </c>
      <c r="K324" s="3">
        <v>5368899</v>
      </c>
      <c r="L324" s="1">
        <v>1</v>
      </c>
      <c r="N324" s="3" t="s">
        <v>957</v>
      </c>
      <c r="O324" s="1">
        <v>1</v>
      </c>
    </row>
    <row r="325" spans="5:15" x14ac:dyDescent="0.25">
      <c r="E325" s="3" t="s">
        <v>328</v>
      </c>
      <c r="F325" s="1">
        <v>1</v>
      </c>
      <c r="H325" s="3" t="s">
        <v>471</v>
      </c>
      <c r="I325" s="1">
        <v>666</v>
      </c>
      <c r="K325" s="3">
        <v>6726492</v>
      </c>
      <c r="L325" s="1">
        <v>1</v>
      </c>
      <c r="N325" s="3" t="s">
        <v>1110</v>
      </c>
      <c r="O325" s="1">
        <v>1</v>
      </c>
    </row>
    <row r="326" spans="5:15" x14ac:dyDescent="0.25">
      <c r="E326" s="3" t="s">
        <v>417</v>
      </c>
      <c r="F326" s="1">
        <v>1</v>
      </c>
      <c r="K326" s="3">
        <v>5370049</v>
      </c>
      <c r="L326" s="1">
        <v>1</v>
      </c>
      <c r="N326" s="3" t="s">
        <v>958</v>
      </c>
      <c r="O326" s="1">
        <v>1</v>
      </c>
    </row>
    <row r="327" spans="5:15" x14ac:dyDescent="0.25">
      <c r="E327" s="3" t="s">
        <v>100</v>
      </c>
      <c r="F327" s="1">
        <v>1</v>
      </c>
      <c r="K327" s="3">
        <v>6730027</v>
      </c>
      <c r="L327" s="1">
        <v>1</v>
      </c>
      <c r="N327" s="3" t="s">
        <v>1112</v>
      </c>
      <c r="O327" s="1">
        <v>1</v>
      </c>
    </row>
    <row r="328" spans="5:15" x14ac:dyDescent="0.25">
      <c r="E328" s="3" t="s">
        <v>209</v>
      </c>
      <c r="F328" s="1">
        <v>1</v>
      </c>
      <c r="K328" s="3">
        <v>5383277</v>
      </c>
      <c r="L328" s="1">
        <v>1</v>
      </c>
      <c r="N328" s="3" t="s">
        <v>959</v>
      </c>
      <c r="O328" s="1">
        <v>1</v>
      </c>
    </row>
    <row r="329" spans="5:15" x14ac:dyDescent="0.25">
      <c r="E329" s="3" t="s">
        <v>384</v>
      </c>
      <c r="F329" s="1">
        <v>1</v>
      </c>
      <c r="K329" s="3">
        <v>6754379</v>
      </c>
      <c r="L329" s="1">
        <v>1</v>
      </c>
      <c r="N329" s="3" t="s">
        <v>1114</v>
      </c>
      <c r="O329" s="1">
        <v>1</v>
      </c>
    </row>
    <row r="330" spans="5:15" x14ac:dyDescent="0.25">
      <c r="E330" s="3" t="s">
        <v>471</v>
      </c>
      <c r="F330" s="1">
        <v>666</v>
      </c>
      <c r="K330" s="3">
        <v>5391272</v>
      </c>
      <c r="L330" s="1">
        <v>1</v>
      </c>
      <c r="N330" s="3" t="s">
        <v>960</v>
      </c>
      <c r="O330" s="1">
        <v>1</v>
      </c>
    </row>
    <row r="331" spans="5:15" x14ac:dyDescent="0.25">
      <c r="K331" s="3">
        <v>6789894</v>
      </c>
      <c r="L331" s="1">
        <v>1</v>
      </c>
      <c r="N331" s="3" t="s">
        <v>1116</v>
      </c>
      <c r="O331" s="1">
        <v>1</v>
      </c>
    </row>
    <row r="332" spans="5:15" x14ac:dyDescent="0.25">
      <c r="K332" s="3">
        <v>5400568</v>
      </c>
      <c r="L332" s="1">
        <v>1</v>
      </c>
      <c r="N332" s="3" t="s">
        <v>961</v>
      </c>
      <c r="O332" s="1">
        <v>1</v>
      </c>
    </row>
    <row r="333" spans="5:15" x14ac:dyDescent="0.25">
      <c r="K333" s="3">
        <v>6815929</v>
      </c>
      <c r="L333" s="1">
        <v>1</v>
      </c>
      <c r="N333" s="3" t="s">
        <v>1118</v>
      </c>
      <c r="O333" s="1">
        <v>1</v>
      </c>
    </row>
    <row r="334" spans="5:15" x14ac:dyDescent="0.25">
      <c r="K334" s="3">
        <v>5411923</v>
      </c>
      <c r="L334" s="1">
        <v>1</v>
      </c>
      <c r="N334" s="3" t="s">
        <v>962</v>
      </c>
      <c r="O334" s="1">
        <v>1</v>
      </c>
    </row>
    <row r="335" spans="5:15" x14ac:dyDescent="0.25">
      <c r="K335" s="3">
        <v>5437205</v>
      </c>
      <c r="L335" s="1">
        <v>1</v>
      </c>
      <c r="N335" s="3" t="s">
        <v>1120</v>
      </c>
      <c r="O335" s="1">
        <v>1</v>
      </c>
    </row>
    <row r="336" spans="5:15" x14ac:dyDescent="0.25">
      <c r="K336" s="3">
        <v>2653382</v>
      </c>
      <c r="L336" s="1">
        <v>1</v>
      </c>
      <c r="N336" s="3" t="s">
        <v>963</v>
      </c>
      <c r="O336" s="1">
        <v>1</v>
      </c>
    </row>
    <row r="337" spans="11:15" x14ac:dyDescent="0.25">
      <c r="K337" s="3">
        <v>2010334</v>
      </c>
      <c r="L337" s="1">
        <v>1</v>
      </c>
      <c r="N337" s="3" t="s">
        <v>1122</v>
      </c>
      <c r="O337" s="1">
        <v>1</v>
      </c>
    </row>
    <row r="338" spans="11:15" x14ac:dyDescent="0.25">
      <c r="K338" s="3">
        <v>3286226</v>
      </c>
      <c r="L338" s="1">
        <v>1</v>
      </c>
      <c r="N338" s="3" t="s">
        <v>964</v>
      </c>
      <c r="O338" s="1">
        <v>1</v>
      </c>
    </row>
    <row r="339" spans="11:15" x14ac:dyDescent="0.25">
      <c r="K339" s="3">
        <v>12991</v>
      </c>
      <c r="L339" s="1">
        <v>1</v>
      </c>
      <c r="N339" s="3" t="s">
        <v>1124</v>
      </c>
      <c r="O339" s="1">
        <v>1</v>
      </c>
    </row>
    <row r="340" spans="11:15" x14ac:dyDescent="0.25">
      <c r="K340" s="3">
        <v>2401586</v>
      </c>
      <c r="L340" s="1">
        <v>1</v>
      </c>
      <c r="N340" s="3" t="s">
        <v>1129</v>
      </c>
      <c r="O340" s="1">
        <v>1</v>
      </c>
    </row>
    <row r="341" spans="11:15" x14ac:dyDescent="0.25">
      <c r="K341" s="3">
        <v>13019</v>
      </c>
      <c r="L341" s="1">
        <v>1</v>
      </c>
      <c r="N341" s="3" t="s">
        <v>1126</v>
      </c>
      <c r="O341" s="1">
        <v>1</v>
      </c>
    </row>
    <row r="342" spans="11:15" x14ac:dyDescent="0.25">
      <c r="K342" s="3">
        <v>2986961</v>
      </c>
      <c r="L342" s="1">
        <v>1</v>
      </c>
      <c r="N342" s="3" t="s">
        <v>802</v>
      </c>
      <c r="O342" s="1">
        <v>1</v>
      </c>
    </row>
    <row r="343" spans="11:15" x14ac:dyDescent="0.25">
      <c r="K343" s="3">
        <v>13703</v>
      </c>
      <c r="L343" s="1">
        <v>1</v>
      </c>
      <c r="N343" s="3" t="s">
        <v>1128</v>
      </c>
      <c r="O343" s="1">
        <v>1</v>
      </c>
    </row>
    <row r="344" spans="11:15" x14ac:dyDescent="0.25">
      <c r="K344" s="3">
        <v>1873353</v>
      </c>
      <c r="L344" s="1">
        <v>1</v>
      </c>
      <c r="N344" s="3" t="s">
        <v>967</v>
      </c>
      <c r="O344" s="1">
        <v>1</v>
      </c>
    </row>
    <row r="345" spans="11:15" x14ac:dyDescent="0.25">
      <c r="K345" s="3">
        <v>25470</v>
      </c>
      <c r="L345" s="1">
        <v>1</v>
      </c>
      <c r="N345" s="3" t="s">
        <v>968</v>
      </c>
      <c r="O345" s="1">
        <v>1</v>
      </c>
    </row>
    <row r="346" spans="11:15" x14ac:dyDescent="0.25">
      <c r="K346" s="3">
        <v>2195658</v>
      </c>
      <c r="L346" s="1">
        <v>1</v>
      </c>
      <c r="N346" s="3" t="s">
        <v>965</v>
      </c>
      <c r="O346" s="1">
        <v>1</v>
      </c>
    </row>
    <row r="347" spans="11:15" x14ac:dyDescent="0.25">
      <c r="K347" s="3">
        <v>60804</v>
      </c>
      <c r="L347" s="1">
        <v>1</v>
      </c>
      <c r="N347" s="3" t="s">
        <v>966</v>
      </c>
      <c r="O347" s="1">
        <v>1</v>
      </c>
    </row>
    <row r="348" spans="11:15" x14ac:dyDescent="0.25">
      <c r="K348" s="3">
        <v>2497952</v>
      </c>
      <c r="L348" s="1">
        <v>1</v>
      </c>
      <c r="N348" s="3" t="s">
        <v>732</v>
      </c>
      <c r="O348" s="1">
        <v>1</v>
      </c>
    </row>
    <row r="349" spans="11:15" x14ac:dyDescent="0.25">
      <c r="K349" s="3">
        <v>72902</v>
      </c>
      <c r="L349" s="1">
        <v>1</v>
      </c>
      <c r="N349" s="3" t="s">
        <v>666</v>
      </c>
      <c r="O349" s="1">
        <v>1</v>
      </c>
    </row>
    <row r="350" spans="11:15" x14ac:dyDescent="0.25">
      <c r="K350" s="3">
        <v>2792598</v>
      </c>
      <c r="L350" s="1">
        <v>1</v>
      </c>
      <c r="N350" s="3" t="s">
        <v>796</v>
      </c>
      <c r="O350" s="1">
        <v>1</v>
      </c>
    </row>
    <row r="351" spans="11:15" x14ac:dyDescent="0.25">
      <c r="K351" s="3">
        <v>74339</v>
      </c>
      <c r="L351" s="1">
        <v>1</v>
      </c>
      <c r="N351" s="3" t="s">
        <v>476</v>
      </c>
      <c r="O351" s="1">
        <v>1</v>
      </c>
    </row>
    <row r="352" spans="11:15" x14ac:dyDescent="0.25">
      <c r="K352" s="3">
        <v>3134620</v>
      </c>
      <c r="L352" s="1">
        <v>1</v>
      </c>
      <c r="N352" s="3" t="s">
        <v>700</v>
      </c>
      <c r="O352" s="1">
        <v>1</v>
      </c>
    </row>
    <row r="353" spans="11:15" x14ac:dyDescent="0.25">
      <c r="K353" s="3">
        <v>84306</v>
      </c>
      <c r="L353" s="1">
        <v>1</v>
      </c>
      <c r="N353" s="3" t="s">
        <v>477</v>
      </c>
      <c r="O353" s="1">
        <v>1</v>
      </c>
    </row>
    <row r="354" spans="11:15" x14ac:dyDescent="0.25">
      <c r="K354" s="3">
        <v>1831535</v>
      </c>
      <c r="L354" s="1">
        <v>1</v>
      </c>
      <c r="N354" s="3" t="s">
        <v>764</v>
      </c>
      <c r="O354" s="1">
        <v>1</v>
      </c>
    </row>
    <row r="355" spans="11:15" x14ac:dyDescent="0.25">
      <c r="K355" s="3">
        <v>87348</v>
      </c>
      <c r="L355" s="1">
        <v>1</v>
      </c>
      <c r="N355" s="3" t="s">
        <v>478</v>
      </c>
      <c r="O355" s="1">
        <v>1</v>
      </c>
    </row>
    <row r="356" spans="11:15" x14ac:dyDescent="0.25">
      <c r="K356" s="3">
        <v>1959438</v>
      </c>
      <c r="L356" s="1">
        <v>1</v>
      </c>
      <c r="N356" s="3" t="s">
        <v>650</v>
      </c>
      <c r="O356" s="1">
        <v>1</v>
      </c>
    </row>
    <row r="357" spans="11:15" x14ac:dyDescent="0.25">
      <c r="K357" s="3">
        <v>90239</v>
      </c>
      <c r="L357" s="1">
        <v>1</v>
      </c>
      <c r="N357" s="3" t="s">
        <v>479</v>
      </c>
      <c r="O357" s="1">
        <v>1</v>
      </c>
    </row>
    <row r="358" spans="11:15" x14ac:dyDescent="0.25">
      <c r="K358" s="3">
        <v>2125872</v>
      </c>
      <c r="L358" s="1">
        <v>1</v>
      </c>
      <c r="N358" s="3" t="s">
        <v>684</v>
      </c>
      <c r="O358" s="1">
        <v>1</v>
      </c>
    </row>
    <row r="359" spans="11:15" x14ac:dyDescent="0.25">
      <c r="K359" s="3">
        <v>93958</v>
      </c>
      <c r="L359" s="1">
        <v>1</v>
      </c>
      <c r="N359" s="3" t="s">
        <v>480</v>
      </c>
      <c r="O359" s="1">
        <v>1</v>
      </c>
    </row>
    <row r="360" spans="11:15" x14ac:dyDescent="0.25">
      <c r="K360" s="3">
        <v>2320669</v>
      </c>
      <c r="L360" s="1">
        <v>1</v>
      </c>
      <c r="N360" s="3" t="s">
        <v>716</v>
      </c>
      <c r="O360" s="1">
        <v>1</v>
      </c>
    </row>
    <row r="361" spans="11:15" x14ac:dyDescent="0.25">
      <c r="K361" s="3">
        <v>97974</v>
      </c>
      <c r="L361" s="1">
        <v>1</v>
      </c>
      <c r="N361" s="3" t="s">
        <v>481</v>
      </c>
      <c r="O361" s="1">
        <v>1</v>
      </c>
    </row>
    <row r="362" spans="11:15" x14ac:dyDescent="0.25">
      <c r="K362" s="3">
        <v>2466078</v>
      </c>
      <c r="L362" s="1">
        <v>1</v>
      </c>
      <c r="N362" s="3" t="s">
        <v>748</v>
      </c>
      <c r="O362" s="1">
        <v>1</v>
      </c>
    </row>
    <row r="363" spans="11:15" x14ac:dyDescent="0.25">
      <c r="K363" s="3">
        <v>109483</v>
      </c>
      <c r="L363" s="1">
        <v>1</v>
      </c>
      <c r="N363" s="3" t="s">
        <v>482</v>
      </c>
      <c r="O363" s="1">
        <v>1</v>
      </c>
    </row>
    <row r="364" spans="11:15" x14ac:dyDescent="0.25">
      <c r="K364" s="3">
        <v>2567163</v>
      </c>
      <c r="L364" s="1">
        <v>1</v>
      </c>
      <c r="N364" s="3" t="s">
        <v>780</v>
      </c>
      <c r="O364" s="1">
        <v>1</v>
      </c>
    </row>
    <row r="365" spans="11:15" x14ac:dyDescent="0.25">
      <c r="K365" s="3">
        <v>120263</v>
      </c>
      <c r="L365" s="1">
        <v>1</v>
      </c>
      <c r="N365" s="3" t="s">
        <v>483</v>
      </c>
      <c r="O365" s="1">
        <v>1</v>
      </c>
    </row>
    <row r="366" spans="11:15" x14ac:dyDescent="0.25">
      <c r="K366" s="3">
        <v>2733599</v>
      </c>
      <c r="L366" s="1">
        <v>1</v>
      </c>
      <c r="N366" s="3" t="s">
        <v>474</v>
      </c>
      <c r="O366" s="1">
        <v>1</v>
      </c>
    </row>
    <row r="367" spans="11:15" x14ac:dyDescent="0.25">
      <c r="K367" s="3">
        <v>128154</v>
      </c>
      <c r="L367" s="1">
        <v>1</v>
      </c>
      <c r="N367" s="3" t="s">
        <v>484</v>
      </c>
      <c r="O367" s="1">
        <v>1</v>
      </c>
    </row>
    <row r="368" spans="11:15" x14ac:dyDescent="0.25">
      <c r="K368" s="3">
        <v>2905932</v>
      </c>
      <c r="L368" s="1">
        <v>1</v>
      </c>
      <c r="N368" s="3" t="s">
        <v>658</v>
      </c>
      <c r="O368" s="1">
        <v>1</v>
      </c>
    </row>
    <row r="369" spans="11:15" x14ac:dyDescent="0.25">
      <c r="K369" s="3">
        <v>146803</v>
      </c>
      <c r="L369" s="1">
        <v>1</v>
      </c>
      <c r="N369" s="3" t="s">
        <v>485</v>
      </c>
      <c r="O369" s="1">
        <v>1</v>
      </c>
    </row>
    <row r="370" spans="11:15" x14ac:dyDescent="0.25">
      <c r="K370" s="3">
        <v>3064456</v>
      </c>
      <c r="L370" s="1">
        <v>1</v>
      </c>
      <c r="N370" s="3" t="s">
        <v>676</v>
      </c>
      <c r="O370" s="1">
        <v>1</v>
      </c>
    </row>
    <row r="371" spans="11:15" x14ac:dyDescent="0.25">
      <c r="K371" s="3">
        <v>154707</v>
      </c>
      <c r="L371" s="1">
        <v>1</v>
      </c>
      <c r="N371" s="3" t="s">
        <v>486</v>
      </c>
      <c r="O371" s="1">
        <v>1</v>
      </c>
    </row>
    <row r="372" spans="11:15" x14ac:dyDescent="0.25">
      <c r="K372" s="3">
        <v>3229794</v>
      </c>
      <c r="L372" s="1">
        <v>1</v>
      </c>
      <c r="N372" s="3" t="s">
        <v>692</v>
      </c>
      <c r="O372" s="1">
        <v>1</v>
      </c>
    </row>
    <row r="373" spans="11:15" x14ac:dyDescent="0.25">
      <c r="K373" s="3">
        <v>164991</v>
      </c>
      <c r="L373" s="1">
        <v>1</v>
      </c>
      <c r="N373" s="3" t="s">
        <v>487</v>
      </c>
      <c r="O373" s="1">
        <v>1</v>
      </c>
    </row>
    <row r="374" spans="11:15" x14ac:dyDescent="0.25">
      <c r="K374" s="3">
        <v>3358474</v>
      </c>
      <c r="L374" s="1">
        <v>1</v>
      </c>
      <c r="N374" s="3" t="s">
        <v>708</v>
      </c>
      <c r="O374" s="1">
        <v>1</v>
      </c>
    </row>
    <row r="375" spans="11:15" x14ac:dyDescent="0.25">
      <c r="K375" s="3">
        <v>174116</v>
      </c>
      <c r="L375" s="1">
        <v>1</v>
      </c>
      <c r="N375" s="3" t="s">
        <v>488</v>
      </c>
      <c r="O375" s="1">
        <v>1</v>
      </c>
    </row>
    <row r="376" spans="11:15" x14ac:dyDescent="0.25">
      <c r="K376" s="3">
        <v>1852173</v>
      </c>
      <c r="L376" s="1">
        <v>1</v>
      </c>
      <c r="N376" s="3" t="s">
        <v>724</v>
      </c>
      <c r="O376" s="1">
        <v>1</v>
      </c>
    </row>
    <row r="377" spans="11:15" x14ac:dyDescent="0.25">
      <c r="K377" s="3">
        <v>187466</v>
      </c>
      <c r="L377" s="1">
        <v>1</v>
      </c>
      <c r="N377" s="3" t="s">
        <v>489</v>
      </c>
      <c r="O377" s="1">
        <v>1</v>
      </c>
    </row>
    <row r="378" spans="11:15" x14ac:dyDescent="0.25">
      <c r="K378" s="3">
        <v>1898321</v>
      </c>
      <c r="L378" s="1">
        <v>1</v>
      </c>
      <c r="N378" s="3" t="s">
        <v>740</v>
      </c>
      <c r="O378" s="1">
        <v>1</v>
      </c>
    </row>
    <row r="379" spans="11:15" x14ac:dyDescent="0.25">
      <c r="K379" s="3">
        <v>192292</v>
      </c>
      <c r="L379" s="1">
        <v>1</v>
      </c>
      <c r="N379" s="3" t="s">
        <v>490</v>
      </c>
      <c r="O379" s="1">
        <v>1</v>
      </c>
    </row>
    <row r="380" spans="11:15" x14ac:dyDescent="0.25">
      <c r="K380" s="3">
        <v>1988318</v>
      </c>
      <c r="L380" s="1">
        <v>1</v>
      </c>
      <c r="N380" s="3" t="s">
        <v>756</v>
      </c>
      <c r="O380" s="1">
        <v>1</v>
      </c>
    </row>
    <row r="381" spans="11:15" x14ac:dyDescent="0.25">
      <c r="K381" s="3">
        <v>227375</v>
      </c>
      <c r="L381" s="1">
        <v>1</v>
      </c>
      <c r="N381" s="3" t="s">
        <v>491</v>
      </c>
      <c r="O381" s="1">
        <v>1</v>
      </c>
    </row>
    <row r="382" spans="11:15" x14ac:dyDescent="0.25">
      <c r="K382" s="3">
        <v>2067887</v>
      </c>
      <c r="L382" s="1">
        <v>1</v>
      </c>
      <c r="N382" s="3" t="s">
        <v>772</v>
      </c>
      <c r="O382" s="1">
        <v>1</v>
      </c>
    </row>
    <row r="383" spans="11:15" x14ac:dyDescent="0.25">
      <c r="K383" s="3">
        <v>228565</v>
      </c>
      <c r="L383" s="1">
        <v>1</v>
      </c>
      <c r="N383" s="3" t="s">
        <v>492</v>
      </c>
      <c r="O383" s="1">
        <v>1</v>
      </c>
    </row>
    <row r="384" spans="11:15" x14ac:dyDescent="0.25">
      <c r="K384" s="3">
        <v>2160966</v>
      </c>
      <c r="L384" s="1">
        <v>1</v>
      </c>
      <c r="N384" s="3" t="s">
        <v>788</v>
      </c>
      <c r="O384" s="1">
        <v>1</v>
      </c>
    </row>
    <row r="385" spans="11:15" x14ac:dyDescent="0.25">
      <c r="K385" s="3">
        <v>228975</v>
      </c>
      <c r="L385" s="1">
        <v>1</v>
      </c>
      <c r="N385" s="3" t="s">
        <v>493</v>
      </c>
      <c r="O385" s="1">
        <v>1</v>
      </c>
    </row>
    <row r="386" spans="11:15" x14ac:dyDescent="0.25">
      <c r="K386" s="3">
        <v>2287178</v>
      </c>
      <c r="L386" s="1">
        <v>1</v>
      </c>
      <c r="N386" s="3" t="s">
        <v>638</v>
      </c>
      <c r="O386" s="1">
        <v>1</v>
      </c>
    </row>
    <row r="387" spans="11:15" x14ac:dyDescent="0.25">
      <c r="K387" s="3">
        <v>233335</v>
      </c>
      <c r="L387" s="1">
        <v>1</v>
      </c>
      <c r="N387" s="3" t="s">
        <v>494</v>
      </c>
      <c r="O387" s="1">
        <v>1</v>
      </c>
    </row>
    <row r="388" spans="11:15" x14ac:dyDescent="0.25">
      <c r="K388" s="3">
        <v>2335375</v>
      </c>
      <c r="L388" s="1">
        <v>1</v>
      </c>
      <c r="N388" s="3" t="s">
        <v>646</v>
      </c>
      <c r="O388" s="1">
        <v>1</v>
      </c>
    </row>
    <row r="389" spans="11:15" x14ac:dyDescent="0.25">
      <c r="K389" s="3">
        <v>238151</v>
      </c>
      <c r="L389" s="1">
        <v>1</v>
      </c>
      <c r="N389" s="3" t="s">
        <v>495</v>
      </c>
      <c r="O389" s="1">
        <v>1</v>
      </c>
    </row>
    <row r="390" spans="11:15" x14ac:dyDescent="0.25">
      <c r="K390" s="3">
        <v>2432181</v>
      </c>
      <c r="L390" s="1">
        <v>1</v>
      </c>
      <c r="N390" s="3" t="s">
        <v>654</v>
      </c>
      <c r="O390" s="1">
        <v>1</v>
      </c>
    </row>
    <row r="391" spans="11:15" x14ac:dyDescent="0.25">
      <c r="K391" s="3">
        <v>246721</v>
      </c>
      <c r="L391" s="1">
        <v>1</v>
      </c>
      <c r="N391" s="3" t="s">
        <v>496</v>
      </c>
      <c r="O391" s="1">
        <v>1</v>
      </c>
    </row>
    <row r="392" spans="11:15" x14ac:dyDescent="0.25">
      <c r="K392" s="3">
        <v>2481285</v>
      </c>
      <c r="L392" s="1">
        <v>1</v>
      </c>
      <c r="N392" s="3" t="s">
        <v>662</v>
      </c>
      <c r="O392" s="1">
        <v>1</v>
      </c>
    </row>
    <row r="393" spans="11:15" x14ac:dyDescent="0.25">
      <c r="K393" s="3">
        <v>252422</v>
      </c>
      <c r="L393" s="1">
        <v>1</v>
      </c>
      <c r="N393" s="3" t="s">
        <v>497</v>
      </c>
      <c r="O393" s="1">
        <v>1</v>
      </c>
    </row>
    <row r="394" spans="11:15" x14ac:dyDescent="0.25">
      <c r="K394" s="3">
        <v>2547596</v>
      </c>
      <c r="L394" s="1">
        <v>1</v>
      </c>
      <c r="N394" s="3" t="s">
        <v>670</v>
      </c>
      <c r="O394" s="1">
        <v>1</v>
      </c>
    </row>
    <row r="395" spans="11:15" x14ac:dyDescent="0.25">
      <c r="K395" s="3">
        <v>261652</v>
      </c>
      <c r="L395" s="1">
        <v>1</v>
      </c>
      <c r="N395" s="3" t="s">
        <v>498</v>
      </c>
      <c r="O395" s="1">
        <v>1</v>
      </c>
    </row>
    <row r="396" spans="11:15" x14ac:dyDescent="0.25">
      <c r="K396" s="3">
        <v>2618484</v>
      </c>
      <c r="L396" s="1">
        <v>1</v>
      </c>
      <c r="N396" s="3" t="s">
        <v>680</v>
      </c>
      <c r="O396" s="1">
        <v>1</v>
      </c>
    </row>
    <row r="397" spans="11:15" x14ac:dyDescent="0.25">
      <c r="K397" s="3">
        <v>272434</v>
      </c>
      <c r="L397" s="1">
        <v>1</v>
      </c>
      <c r="N397" s="3" t="s">
        <v>499</v>
      </c>
      <c r="O397" s="1">
        <v>1</v>
      </c>
    </row>
    <row r="398" spans="11:15" x14ac:dyDescent="0.25">
      <c r="K398" s="3">
        <v>2700762</v>
      </c>
      <c r="L398" s="1">
        <v>1</v>
      </c>
      <c r="N398" s="3" t="s">
        <v>688</v>
      </c>
      <c r="O398" s="1">
        <v>1</v>
      </c>
    </row>
    <row r="399" spans="11:15" x14ac:dyDescent="0.25">
      <c r="K399" s="3">
        <v>273552</v>
      </c>
      <c r="L399" s="1">
        <v>1</v>
      </c>
      <c r="N399" s="3" t="s">
        <v>500</v>
      </c>
      <c r="O399" s="1">
        <v>1</v>
      </c>
    </row>
    <row r="400" spans="11:15" x14ac:dyDescent="0.25">
      <c r="K400" s="3">
        <v>2765315</v>
      </c>
      <c r="L400" s="1">
        <v>1</v>
      </c>
      <c r="N400" s="3" t="s">
        <v>696</v>
      </c>
      <c r="O400" s="1">
        <v>1</v>
      </c>
    </row>
    <row r="401" spans="11:15" x14ac:dyDescent="0.25">
      <c r="K401" s="3">
        <v>279381</v>
      </c>
      <c r="L401" s="1">
        <v>1</v>
      </c>
      <c r="N401" s="3" t="s">
        <v>501</v>
      </c>
      <c r="O401" s="1">
        <v>1</v>
      </c>
    </row>
    <row r="402" spans="11:15" x14ac:dyDescent="0.25">
      <c r="K402" s="3">
        <v>2867496</v>
      </c>
      <c r="L402" s="1">
        <v>1</v>
      </c>
      <c r="N402" s="3" t="s">
        <v>704</v>
      </c>
      <c r="O402" s="1">
        <v>1</v>
      </c>
    </row>
    <row r="403" spans="11:15" x14ac:dyDescent="0.25">
      <c r="K403" s="3">
        <v>333045</v>
      </c>
      <c r="L403" s="1">
        <v>1</v>
      </c>
      <c r="N403" s="3" t="s">
        <v>502</v>
      </c>
      <c r="O403" s="1">
        <v>1</v>
      </c>
    </row>
    <row r="404" spans="11:15" x14ac:dyDescent="0.25">
      <c r="K404" s="3">
        <v>2964832</v>
      </c>
      <c r="L404" s="1">
        <v>1</v>
      </c>
      <c r="N404" s="3" t="s">
        <v>712</v>
      </c>
      <c r="O404" s="1">
        <v>1</v>
      </c>
    </row>
    <row r="405" spans="11:15" x14ac:dyDescent="0.25">
      <c r="K405" s="3">
        <v>338034</v>
      </c>
      <c r="L405" s="1">
        <v>1</v>
      </c>
      <c r="N405" s="3" t="s">
        <v>503</v>
      </c>
      <c r="O405" s="1">
        <v>1</v>
      </c>
    </row>
    <row r="406" spans="11:15" x14ac:dyDescent="0.25">
      <c r="K406" s="3">
        <v>3018843</v>
      </c>
      <c r="L406" s="1">
        <v>1</v>
      </c>
      <c r="N406" s="3" t="s">
        <v>720</v>
      </c>
      <c r="O406" s="1">
        <v>1</v>
      </c>
    </row>
    <row r="407" spans="11:15" x14ac:dyDescent="0.25">
      <c r="K407" s="3">
        <v>350707</v>
      </c>
      <c r="L407" s="1">
        <v>1</v>
      </c>
      <c r="N407" s="3" t="s">
        <v>504</v>
      </c>
      <c r="O407" s="1">
        <v>1</v>
      </c>
    </row>
    <row r="408" spans="11:15" x14ac:dyDescent="0.25">
      <c r="K408" s="3">
        <v>3095701</v>
      </c>
      <c r="L408" s="1">
        <v>1</v>
      </c>
      <c r="N408" s="3" t="s">
        <v>728</v>
      </c>
      <c r="O408" s="1">
        <v>1</v>
      </c>
    </row>
    <row r="409" spans="11:15" x14ac:dyDescent="0.25">
      <c r="K409" s="3">
        <v>378557</v>
      </c>
      <c r="L409" s="1">
        <v>1</v>
      </c>
      <c r="N409" s="3" t="s">
        <v>505</v>
      </c>
      <c r="O409" s="1">
        <v>1</v>
      </c>
    </row>
    <row r="410" spans="11:15" x14ac:dyDescent="0.25">
      <c r="K410" s="3">
        <v>3184895</v>
      </c>
      <c r="L410" s="1">
        <v>1</v>
      </c>
      <c r="N410" s="3" t="s">
        <v>736</v>
      </c>
      <c r="O410" s="1">
        <v>1</v>
      </c>
    </row>
    <row r="411" spans="11:15" x14ac:dyDescent="0.25">
      <c r="K411" s="3">
        <v>389272</v>
      </c>
      <c r="L411" s="1">
        <v>1</v>
      </c>
      <c r="N411" s="3" t="s">
        <v>506</v>
      </c>
      <c r="O411" s="1">
        <v>1</v>
      </c>
    </row>
    <row r="412" spans="11:15" x14ac:dyDescent="0.25">
      <c r="K412" s="3">
        <v>3244281</v>
      </c>
      <c r="L412" s="1">
        <v>1</v>
      </c>
      <c r="N412" s="3" t="s">
        <v>744</v>
      </c>
      <c r="O412" s="1">
        <v>1</v>
      </c>
    </row>
    <row r="413" spans="11:15" x14ac:dyDescent="0.25">
      <c r="K413" s="3">
        <v>389640</v>
      </c>
      <c r="L413" s="1">
        <v>1</v>
      </c>
      <c r="N413" s="3" t="s">
        <v>507</v>
      </c>
      <c r="O413" s="1">
        <v>1</v>
      </c>
    </row>
    <row r="414" spans="11:15" x14ac:dyDescent="0.25">
      <c r="K414" s="3">
        <v>3308681</v>
      </c>
      <c r="L414" s="1">
        <v>1</v>
      </c>
      <c r="N414" s="3" t="s">
        <v>752</v>
      </c>
      <c r="O414" s="1">
        <v>1</v>
      </c>
    </row>
    <row r="415" spans="11:15" x14ac:dyDescent="0.25">
      <c r="K415" s="3">
        <v>411823</v>
      </c>
      <c r="L415" s="1">
        <v>1</v>
      </c>
      <c r="N415" s="3" t="s">
        <v>508</v>
      </c>
      <c r="O415" s="1">
        <v>1</v>
      </c>
    </row>
    <row r="416" spans="11:15" x14ac:dyDescent="0.25">
      <c r="K416" s="3">
        <v>3447958</v>
      </c>
      <c r="L416" s="1">
        <v>1</v>
      </c>
      <c r="N416" s="3" t="s">
        <v>760</v>
      </c>
      <c r="O416" s="1">
        <v>1</v>
      </c>
    </row>
    <row r="417" spans="11:15" x14ac:dyDescent="0.25">
      <c r="K417" s="3">
        <v>413501</v>
      </c>
      <c r="L417" s="1">
        <v>1</v>
      </c>
      <c r="N417" s="3" t="s">
        <v>509</v>
      </c>
      <c r="O417" s="1">
        <v>1</v>
      </c>
    </row>
    <row r="418" spans="11:15" x14ac:dyDescent="0.25">
      <c r="K418" s="3">
        <v>1847360</v>
      </c>
      <c r="L418" s="1">
        <v>1</v>
      </c>
      <c r="N418" s="3" t="s">
        <v>768</v>
      </c>
      <c r="O418" s="1">
        <v>1</v>
      </c>
    </row>
    <row r="419" spans="11:15" x14ac:dyDescent="0.25">
      <c r="K419" s="3">
        <v>432007</v>
      </c>
      <c r="L419" s="1">
        <v>1</v>
      </c>
      <c r="N419" s="3" t="s">
        <v>510</v>
      </c>
      <c r="O419" s="1">
        <v>1</v>
      </c>
    </row>
    <row r="420" spans="11:15" x14ac:dyDescent="0.25">
      <c r="K420" s="3">
        <v>1858796</v>
      </c>
      <c r="L420" s="1">
        <v>1</v>
      </c>
      <c r="N420" s="3" t="s">
        <v>776</v>
      </c>
      <c r="O420" s="1">
        <v>1</v>
      </c>
    </row>
    <row r="421" spans="11:15" x14ac:dyDescent="0.25">
      <c r="K421" s="3">
        <v>437124</v>
      </c>
      <c r="L421" s="1">
        <v>1</v>
      </c>
      <c r="N421" s="3" t="s">
        <v>511</v>
      </c>
      <c r="O421" s="1">
        <v>1</v>
      </c>
    </row>
    <row r="422" spans="11:15" x14ac:dyDescent="0.25">
      <c r="K422" s="3">
        <v>1884535</v>
      </c>
      <c r="L422" s="1">
        <v>1</v>
      </c>
      <c r="N422" s="3" t="s">
        <v>784</v>
      </c>
      <c r="O422" s="1">
        <v>1</v>
      </c>
    </row>
    <row r="423" spans="11:15" x14ac:dyDescent="0.25">
      <c r="K423" s="3">
        <v>445709</v>
      </c>
      <c r="L423" s="1">
        <v>1</v>
      </c>
      <c r="N423" s="3" t="s">
        <v>512</v>
      </c>
      <c r="O423" s="1">
        <v>1</v>
      </c>
    </row>
    <row r="424" spans="11:15" x14ac:dyDescent="0.25">
      <c r="K424" s="3">
        <v>1940925</v>
      </c>
      <c r="L424" s="1">
        <v>1</v>
      </c>
      <c r="N424" s="3" t="s">
        <v>792</v>
      </c>
      <c r="O424" s="1">
        <v>1</v>
      </c>
    </row>
    <row r="425" spans="11:15" x14ac:dyDescent="0.25">
      <c r="K425" s="3">
        <v>481343</v>
      </c>
      <c r="L425" s="1">
        <v>1</v>
      </c>
      <c r="N425" s="3" t="s">
        <v>513</v>
      </c>
      <c r="O425" s="1">
        <v>1</v>
      </c>
    </row>
    <row r="426" spans="11:15" x14ac:dyDescent="0.25">
      <c r="K426" s="3">
        <v>1966663</v>
      </c>
      <c r="L426" s="1">
        <v>1</v>
      </c>
      <c r="N426" s="3" t="s">
        <v>800</v>
      </c>
      <c r="O426" s="1">
        <v>1</v>
      </c>
    </row>
    <row r="427" spans="11:15" x14ac:dyDescent="0.25">
      <c r="K427" s="3">
        <v>484619</v>
      </c>
      <c r="L427" s="1">
        <v>1</v>
      </c>
      <c r="N427" s="3" t="s">
        <v>514</v>
      </c>
      <c r="O427" s="1">
        <v>1</v>
      </c>
    </row>
    <row r="428" spans="11:15" x14ac:dyDescent="0.25">
      <c r="K428" s="3">
        <v>2004051</v>
      </c>
      <c r="L428" s="1">
        <v>1</v>
      </c>
      <c r="N428" s="3" t="s">
        <v>640</v>
      </c>
      <c r="O428" s="1">
        <v>1</v>
      </c>
    </row>
    <row r="429" spans="11:15" x14ac:dyDescent="0.25">
      <c r="K429" s="3">
        <v>485112</v>
      </c>
      <c r="L429" s="1">
        <v>1</v>
      </c>
      <c r="N429" s="3" t="s">
        <v>515</v>
      </c>
      <c r="O429" s="1">
        <v>1</v>
      </c>
    </row>
    <row r="430" spans="11:15" x14ac:dyDescent="0.25">
      <c r="K430" s="3">
        <v>2031987</v>
      </c>
      <c r="L430" s="1">
        <v>1</v>
      </c>
      <c r="N430" s="3" t="s">
        <v>644</v>
      </c>
      <c r="O430" s="1">
        <v>1</v>
      </c>
    </row>
    <row r="431" spans="11:15" x14ac:dyDescent="0.25">
      <c r="K431" s="3">
        <v>488749</v>
      </c>
      <c r="L431" s="1">
        <v>1</v>
      </c>
      <c r="N431" s="3" t="s">
        <v>516</v>
      </c>
      <c r="O431" s="1">
        <v>1</v>
      </c>
    </row>
    <row r="432" spans="11:15" x14ac:dyDescent="0.25">
      <c r="K432" s="3">
        <v>2083467</v>
      </c>
      <c r="L432" s="1">
        <v>1</v>
      </c>
      <c r="N432" s="3" t="s">
        <v>648</v>
      </c>
      <c r="O432" s="1">
        <v>1</v>
      </c>
    </row>
    <row r="433" spans="11:15" x14ac:dyDescent="0.25">
      <c r="K433" s="3">
        <v>504718</v>
      </c>
      <c r="L433" s="1">
        <v>1</v>
      </c>
      <c r="N433" s="3" t="s">
        <v>517</v>
      </c>
      <c r="O433" s="1">
        <v>1</v>
      </c>
    </row>
    <row r="434" spans="11:15" x14ac:dyDescent="0.25">
      <c r="K434" s="3">
        <v>2142023</v>
      </c>
      <c r="L434" s="1">
        <v>1</v>
      </c>
      <c r="N434" s="3" t="s">
        <v>652</v>
      </c>
      <c r="O434" s="1">
        <v>1</v>
      </c>
    </row>
    <row r="435" spans="11:15" x14ac:dyDescent="0.25">
      <c r="K435" s="3">
        <v>508616</v>
      </c>
      <c r="L435" s="1">
        <v>1</v>
      </c>
      <c r="N435" s="3" t="s">
        <v>518</v>
      </c>
      <c r="O435" s="1">
        <v>1</v>
      </c>
    </row>
    <row r="436" spans="11:15" x14ac:dyDescent="0.25">
      <c r="K436" s="3">
        <v>2173887</v>
      </c>
      <c r="L436" s="1">
        <v>1</v>
      </c>
      <c r="N436" s="3" t="s">
        <v>656</v>
      </c>
      <c r="O436" s="1">
        <v>1</v>
      </c>
    </row>
    <row r="437" spans="11:15" x14ac:dyDescent="0.25">
      <c r="K437" s="3">
        <v>510876</v>
      </c>
      <c r="L437" s="1">
        <v>1</v>
      </c>
      <c r="N437" s="3" t="s">
        <v>519</v>
      </c>
      <c r="O437" s="1">
        <v>1</v>
      </c>
    </row>
    <row r="438" spans="11:15" x14ac:dyDescent="0.25">
      <c r="K438" s="3">
        <v>2267204</v>
      </c>
      <c r="L438" s="1">
        <v>1</v>
      </c>
      <c r="N438" s="3" t="s">
        <v>660</v>
      </c>
      <c r="O438" s="1">
        <v>1</v>
      </c>
    </row>
    <row r="439" spans="11:15" x14ac:dyDescent="0.25">
      <c r="K439" s="3">
        <v>511331</v>
      </c>
      <c r="L439" s="1">
        <v>1</v>
      </c>
      <c r="N439" s="3" t="s">
        <v>520</v>
      </c>
      <c r="O439" s="1">
        <v>1</v>
      </c>
    </row>
    <row r="440" spans="11:15" x14ac:dyDescent="0.25">
      <c r="K440" s="3">
        <v>2315732</v>
      </c>
      <c r="L440" s="1">
        <v>1</v>
      </c>
      <c r="N440" s="3" t="s">
        <v>664</v>
      </c>
      <c r="O440" s="1">
        <v>1</v>
      </c>
    </row>
    <row r="441" spans="11:15" x14ac:dyDescent="0.25">
      <c r="K441" s="3">
        <v>525383</v>
      </c>
      <c r="L441" s="1">
        <v>1</v>
      </c>
      <c r="N441" s="3" t="s">
        <v>521</v>
      </c>
      <c r="O441" s="1">
        <v>1</v>
      </c>
    </row>
    <row r="442" spans="11:15" x14ac:dyDescent="0.25">
      <c r="K442" s="3">
        <v>2321677</v>
      </c>
      <c r="L442" s="1">
        <v>1</v>
      </c>
      <c r="N442" s="3" t="s">
        <v>668</v>
      </c>
      <c r="O442" s="1">
        <v>1</v>
      </c>
    </row>
    <row r="443" spans="11:15" x14ac:dyDescent="0.25">
      <c r="K443" s="3">
        <v>530394</v>
      </c>
      <c r="L443" s="1">
        <v>1</v>
      </c>
      <c r="N443" s="3" t="s">
        <v>522</v>
      </c>
      <c r="O443" s="1">
        <v>1</v>
      </c>
    </row>
    <row r="444" spans="11:15" x14ac:dyDescent="0.25">
      <c r="K444" s="3">
        <v>2378391</v>
      </c>
      <c r="L444" s="1">
        <v>1</v>
      </c>
      <c r="N444" s="3" t="s">
        <v>672</v>
      </c>
      <c r="O444" s="1">
        <v>1</v>
      </c>
    </row>
    <row r="445" spans="11:15" x14ac:dyDescent="0.25">
      <c r="K445" s="3">
        <v>533071</v>
      </c>
      <c r="L445" s="1">
        <v>1</v>
      </c>
      <c r="N445" s="3" t="s">
        <v>523</v>
      </c>
      <c r="O445" s="1">
        <v>1</v>
      </c>
    </row>
    <row r="446" spans="11:15" x14ac:dyDescent="0.25">
      <c r="K446" s="3">
        <v>2417677</v>
      </c>
      <c r="L446" s="1">
        <v>1</v>
      </c>
      <c r="N446" s="3" t="s">
        <v>678</v>
      </c>
      <c r="O446" s="1">
        <v>1</v>
      </c>
    </row>
    <row r="447" spans="11:15" x14ac:dyDescent="0.25">
      <c r="K447" s="3">
        <v>565683</v>
      </c>
      <c r="L447" s="1">
        <v>1</v>
      </c>
      <c r="N447" s="3" t="s">
        <v>524</v>
      </c>
      <c r="O447" s="1">
        <v>1</v>
      </c>
    </row>
    <row r="448" spans="11:15" x14ac:dyDescent="0.25">
      <c r="K448" s="3">
        <v>2452997</v>
      </c>
      <c r="L448" s="1">
        <v>1</v>
      </c>
      <c r="N448" s="3" t="s">
        <v>682</v>
      </c>
      <c r="O448" s="1">
        <v>1</v>
      </c>
    </row>
    <row r="449" spans="11:15" x14ac:dyDescent="0.25">
      <c r="K449" s="3">
        <v>574675</v>
      </c>
      <c r="L449" s="1">
        <v>1</v>
      </c>
      <c r="N449" s="3" t="s">
        <v>525</v>
      </c>
      <c r="O449" s="1">
        <v>1</v>
      </c>
    </row>
    <row r="450" spans="11:15" x14ac:dyDescent="0.25">
      <c r="K450" s="3">
        <v>2476245</v>
      </c>
      <c r="L450" s="1">
        <v>1</v>
      </c>
      <c r="N450" s="3" t="s">
        <v>686</v>
      </c>
      <c r="O450" s="1">
        <v>1</v>
      </c>
    </row>
    <row r="451" spans="11:15" x14ac:dyDescent="0.25">
      <c r="K451" s="3">
        <v>588189</v>
      </c>
      <c r="L451" s="1">
        <v>1</v>
      </c>
      <c r="N451" s="3" t="s">
        <v>526</v>
      </c>
      <c r="O451" s="1">
        <v>1</v>
      </c>
    </row>
    <row r="452" spans="11:15" x14ac:dyDescent="0.25">
      <c r="K452" s="3">
        <v>2486890</v>
      </c>
      <c r="L452" s="1">
        <v>1</v>
      </c>
      <c r="N452" s="3" t="s">
        <v>690</v>
      </c>
      <c r="O452" s="1">
        <v>1</v>
      </c>
    </row>
    <row r="453" spans="11:15" x14ac:dyDescent="0.25">
      <c r="K453" s="3">
        <v>594062</v>
      </c>
      <c r="L453" s="1">
        <v>1</v>
      </c>
      <c r="N453" s="3" t="s">
        <v>527</v>
      </c>
      <c r="O453" s="1">
        <v>1</v>
      </c>
    </row>
    <row r="454" spans="11:15" x14ac:dyDescent="0.25">
      <c r="K454" s="3">
        <v>2521692</v>
      </c>
      <c r="L454" s="1">
        <v>1</v>
      </c>
      <c r="N454" s="3" t="s">
        <v>694</v>
      </c>
      <c r="O454" s="1">
        <v>1</v>
      </c>
    </row>
    <row r="455" spans="11:15" x14ac:dyDescent="0.25">
      <c r="K455" s="3">
        <v>629185</v>
      </c>
      <c r="L455" s="1">
        <v>1</v>
      </c>
      <c r="N455" s="3" t="s">
        <v>528</v>
      </c>
      <c r="O455" s="1">
        <v>1</v>
      </c>
    </row>
    <row r="456" spans="11:15" x14ac:dyDescent="0.25">
      <c r="K456" s="3">
        <v>2554297</v>
      </c>
      <c r="L456" s="1">
        <v>1</v>
      </c>
      <c r="N456" s="3" t="s">
        <v>698</v>
      </c>
      <c r="O456" s="1">
        <v>1</v>
      </c>
    </row>
    <row r="457" spans="11:15" x14ac:dyDescent="0.25">
      <c r="K457" s="3">
        <v>638046</v>
      </c>
      <c r="L457" s="1">
        <v>1</v>
      </c>
      <c r="N457" s="3" t="s">
        <v>529</v>
      </c>
      <c r="O457" s="1">
        <v>1</v>
      </c>
    </row>
    <row r="458" spans="11:15" x14ac:dyDescent="0.25">
      <c r="K458" s="3">
        <v>2579023</v>
      </c>
      <c r="L458" s="1">
        <v>1</v>
      </c>
      <c r="N458" s="3" t="s">
        <v>702</v>
      </c>
      <c r="O458" s="1">
        <v>1</v>
      </c>
    </row>
    <row r="459" spans="11:15" x14ac:dyDescent="0.25">
      <c r="K459" s="3">
        <v>642530</v>
      </c>
      <c r="L459" s="1">
        <v>1</v>
      </c>
      <c r="N459" s="3" t="s">
        <v>530</v>
      </c>
      <c r="O459" s="1">
        <v>1</v>
      </c>
    </row>
    <row r="460" spans="11:15" x14ac:dyDescent="0.25">
      <c r="K460" s="3">
        <v>2647378</v>
      </c>
      <c r="L460" s="1">
        <v>1</v>
      </c>
      <c r="N460" s="3" t="s">
        <v>706</v>
      </c>
      <c r="O460" s="1">
        <v>1</v>
      </c>
    </row>
    <row r="461" spans="11:15" x14ac:dyDescent="0.25">
      <c r="K461" s="3">
        <v>648040</v>
      </c>
      <c r="L461" s="1">
        <v>1</v>
      </c>
      <c r="N461" s="3" t="s">
        <v>531</v>
      </c>
      <c r="O461" s="1">
        <v>1</v>
      </c>
    </row>
    <row r="462" spans="11:15" x14ac:dyDescent="0.25">
      <c r="K462" s="3">
        <v>2674970</v>
      </c>
      <c r="L462" s="1">
        <v>1</v>
      </c>
      <c r="N462" s="3" t="s">
        <v>710</v>
      </c>
      <c r="O462" s="1">
        <v>1</v>
      </c>
    </row>
    <row r="463" spans="11:15" x14ac:dyDescent="0.25">
      <c r="K463" s="3">
        <v>650105</v>
      </c>
      <c r="L463" s="1">
        <v>1</v>
      </c>
      <c r="N463" s="3" t="s">
        <v>532</v>
      </c>
      <c r="O463" s="1">
        <v>1</v>
      </c>
    </row>
    <row r="464" spans="11:15" x14ac:dyDescent="0.25">
      <c r="K464" s="3">
        <v>2710778</v>
      </c>
      <c r="L464" s="1">
        <v>1</v>
      </c>
      <c r="N464" s="3" t="s">
        <v>714</v>
      </c>
      <c r="O464" s="1">
        <v>1</v>
      </c>
    </row>
    <row r="465" spans="11:15" x14ac:dyDescent="0.25">
      <c r="K465" s="3">
        <v>656884</v>
      </c>
      <c r="L465" s="1">
        <v>1</v>
      </c>
      <c r="N465" s="3" t="s">
        <v>533</v>
      </c>
      <c r="O465" s="1">
        <v>1</v>
      </c>
    </row>
    <row r="466" spans="11:15" x14ac:dyDescent="0.25">
      <c r="K466" s="3">
        <v>2744874</v>
      </c>
      <c r="L466" s="1">
        <v>1</v>
      </c>
      <c r="N466" s="3" t="s">
        <v>718</v>
      </c>
      <c r="O466" s="1">
        <v>1</v>
      </c>
    </row>
    <row r="467" spans="11:15" x14ac:dyDescent="0.25">
      <c r="K467" s="3">
        <v>699264</v>
      </c>
      <c r="L467" s="1">
        <v>1</v>
      </c>
      <c r="N467" s="3" t="s">
        <v>534</v>
      </c>
      <c r="O467" s="1">
        <v>1</v>
      </c>
    </row>
    <row r="468" spans="11:15" x14ac:dyDescent="0.25">
      <c r="K468" s="3">
        <v>2773160</v>
      </c>
      <c r="L468" s="1">
        <v>1</v>
      </c>
      <c r="N468" s="3" t="s">
        <v>722</v>
      </c>
      <c r="O468" s="1">
        <v>1</v>
      </c>
    </row>
    <row r="469" spans="11:15" x14ac:dyDescent="0.25">
      <c r="K469" s="3">
        <v>729053</v>
      </c>
      <c r="L469" s="1">
        <v>1</v>
      </c>
      <c r="N469" s="3" t="s">
        <v>535</v>
      </c>
      <c r="O469" s="1">
        <v>1</v>
      </c>
    </row>
    <row r="470" spans="11:15" x14ac:dyDescent="0.25">
      <c r="K470" s="3">
        <v>2854090</v>
      </c>
      <c r="L470" s="1">
        <v>1</v>
      </c>
      <c r="N470" s="3" t="s">
        <v>726</v>
      </c>
      <c r="O470" s="1">
        <v>1</v>
      </c>
    </row>
    <row r="471" spans="11:15" x14ac:dyDescent="0.25">
      <c r="K471" s="3">
        <v>775802</v>
      </c>
      <c r="L471" s="1">
        <v>1</v>
      </c>
      <c r="N471" s="3" t="s">
        <v>536</v>
      </c>
      <c r="O471" s="1">
        <v>1</v>
      </c>
    </row>
    <row r="472" spans="11:15" x14ac:dyDescent="0.25">
      <c r="K472" s="3">
        <v>2886325</v>
      </c>
      <c r="L472" s="1">
        <v>1</v>
      </c>
      <c r="N472" s="3" t="s">
        <v>730</v>
      </c>
      <c r="O472" s="1">
        <v>1</v>
      </c>
    </row>
    <row r="473" spans="11:15" x14ac:dyDescent="0.25">
      <c r="K473" s="3">
        <v>780521</v>
      </c>
      <c r="L473" s="1">
        <v>1</v>
      </c>
      <c r="N473" s="3" t="s">
        <v>537</v>
      </c>
      <c r="O473" s="1">
        <v>1</v>
      </c>
    </row>
    <row r="474" spans="11:15" x14ac:dyDescent="0.25">
      <c r="K474" s="3">
        <v>2929750</v>
      </c>
      <c r="L474" s="1">
        <v>1</v>
      </c>
      <c r="N474" s="3" t="s">
        <v>734</v>
      </c>
      <c r="O474" s="1">
        <v>1</v>
      </c>
    </row>
    <row r="475" spans="11:15" x14ac:dyDescent="0.25">
      <c r="K475" s="3">
        <v>789042</v>
      </c>
      <c r="L475" s="1">
        <v>1</v>
      </c>
      <c r="N475" s="3" t="s">
        <v>538</v>
      </c>
      <c r="O475" s="1">
        <v>1</v>
      </c>
    </row>
    <row r="476" spans="11:15" x14ac:dyDescent="0.25">
      <c r="K476" s="3">
        <v>2976840</v>
      </c>
      <c r="L476" s="1">
        <v>1</v>
      </c>
      <c r="N476" s="3" t="s">
        <v>738</v>
      </c>
      <c r="O476" s="1">
        <v>1</v>
      </c>
    </row>
    <row r="477" spans="11:15" x14ac:dyDescent="0.25">
      <c r="K477" s="3">
        <v>797851</v>
      </c>
      <c r="L477" s="1">
        <v>1</v>
      </c>
      <c r="N477" s="3" t="s">
        <v>539</v>
      </c>
      <c r="O477" s="1">
        <v>1</v>
      </c>
    </row>
    <row r="478" spans="11:15" x14ac:dyDescent="0.25">
      <c r="K478" s="3">
        <v>3006257</v>
      </c>
      <c r="L478" s="1">
        <v>1</v>
      </c>
      <c r="N478" s="3" t="s">
        <v>742</v>
      </c>
      <c r="O478" s="1">
        <v>1</v>
      </c>
    </row>
    <row r="479" spans="11:15" x14ac:dyDescent="0.25">
      <c r="K479" s="3">
        <v>799092</v>
      </c>
      <c r="L479" s="1">
        <v>1</v>
      </c>
      <c r="N479" s="3" t="s">
        <v>540</v>
      </c>
      <c r="O479" s="1">
        <v>1</v>
      </c>
    </row>
    <row r="480" spans="11:15" x14ac:dyDescent="0.25">
      <c r="K480" s="3">
        <v>3036026</v>
      </c>
      <c r="L480" s="1">
        <v>1</v>
      </c>
      <c r="N480" s="3" t="s">
        <v>746</v>
      </c>
      <c r="O480" s="1">
        <v>1</v>
      </c>
    </row>
    <row r="481" spans="11:15" x14ac:dyDescent="0.25">
      <c r="K481" s="3">
        <v>811593</v>
      </c>
      <c r="L481" s="1">
        <v>1</v>
      </c>
      <c r="N481" s="3" t="s">
        <v>541</v>
      </c>
      <c r="O481" s="1">
        <v>1</v>
      </c>
    </row>
    <row r="482" spans="11:15" x14ac:dyDescent="0.25">
      <c r="K482" s="3">
        <v>3079483</v>
      </c>
      <c r="L482" s="1">
        <v>1</v>
      </c>
      <c r="N482" s="3" t="s">
        <v>750</v>
      </c>
      <c r="O482" s="1">
        <v>1</v>
      </c>
    </row>
    <row r="483" spans="11:15" x14ac:dyDescent="0.25">
      <c r="K483" s="3">
        <v>818106</v>
      </c>
      <c r="L483" s="1">
        <v>1</v>
      </c>
      <c r="N483" s="3" t="s">
        <v>542</v>
      </c>
      <c r="O483" s="1">
        <v>1</v>
      </c>
    </row>
    <row r="484" spans="11:15" x14ac:dyDescent="0.25">
      <c r="K484" s="3">
        <v>3122170</v>
      </c>
      <c r="L484" s="1">
        <v>1</v>
      </c>
      <c r="N484" s="3" t="s">
        <v>754</v>
      </c>
      <c r="O484" s="1">
        <v>1</v>
      </c>
    </row>
    <row r="485" spans="11:15" x14ac:dyDescent="0.25">
      <c r="K485" s="3">
        <v>836946</v>
      </c>
      <c r="L485" s="1">
        <v>1</v>
      </c>
      <c r="N485" s="3" t="s">
        <v>543</v>
      </c>
      <c r="O485" s="1">
        <v>1</v>
      </c>
    </row>
    <row r="486" spans="11:15" x14ac:dyDescent="0.25">
      <c r="K486" s="3">
        <v>3146215</v>
      </c>
      <c r="L486" s="1">
        <v>1</v>
      </c>
      <c r="N486" s="3" t="s">
        <v>758</v>
      </c>
      <c r="O486" s="1">
        <v>1</v>
      </c>
    </row>
    <row r="487" spans="11:15" x14ac:dyDescent="0.25">
      <c r="K487" s="3">
        <v>842093</v>
      </c>
      <c r="L487" s="1">
        <v>1</v>
      </c>
      <c r="N487" s="3" t="s">
        <v>544</v>
      </c>
      <c r="O487" s="1">
        <v>1</v>
      </c>
    </row>
    <row r="488" spans="11:15" x14ac:dyDescent="0.25">
      <c r="K488" s="3">
        <v>3212131</v>
      </c>
      <c r="L488" s="1">
        <v>1</v>
      </c>
      <c r="N488" s="3" t="s">
        <v>762</v>
      </c>
      <c r="O488" s="1">
        <v>1</v>
      </c>
    </row>
    <row r="489" spans="11:15" x14ac:dyDescent="0.25">
      <c r="K489" s="3">
        <v>870002</v>
      </c>
      <c r="L489" s="1">
        <v>1</v>
      </c>
      <c r="N489" s="3" t="s">
        <v>545</v>
      </c>
      <c r="O489" s="1">
        <v>1</v>
      </c>
    </row>
    <row r="490" spans="11:15" x14ac:dyDescent="0.25">
      <c r="K490" s="3">
        <v>3231592</v>
      </c>
      <c r="L490" s="1">
        <v>1</v>
      </c>
      <c r="N490" s="3" t="s">
        <v>766</v>
      </c>
      <c r="O490" s="1">
        <v>1</v>
      </c>
    </row>
    <row r="491" spans="11:15" x14ac:dyDescent="0.25">
      <c r="K491" s="3">
        <v>898044</v>
      </c>
      <c r="L491" s="1">
        <v>1</v>
      </c>
      <c r="N491" s="3" t="s">
        <v>546</v>
      </c>
      <c r="O491" s="1">
        <v>1</v>
      </c>
    </row>
    <row r="492" spans="11:15" x14ac:dyDescent="0.25">
      <c r="K492" s="3">
        <v>3273104</v>
      </c>
      <c r="L492" s="1">
        <v>1</v>
      </c>
      <c r="N492" s="3" t="s">
        <v>770</v>
      </c>
      <c r="O492" s="1">
        <v>1</v>
      </c>
    </row>
    <row r="493" spans="11:15" x14ac:dyDescent="0.25">
      <c r="K493" s="3">
        <v>906359</v>
      </c>
      <c r="L493" s="1">
        <v>1</v>
      </c>
      <c r="N493" s="3" t="s">
        <v>547</v>
      </c>
      <c r="O493" s="1">
        <v>1</v>
      </c>
    </row>
    <row r="494" spans="11:15" x14ac:dyDescent="0.25">
      <c r="K494" s="3">
        <v>3293818</v>
      </c>
      <c r="L494" s="1">
        <v>1</v>
      </c>
      <c r="N494" s="3" t="s">
        <v>774</v>
      </c>
      <c r="O494" s="1">
        <v>1</v>
      </c>
    </row>
    <row r="495" spans="11:15" x14ac:dyDescent="0.25">
      <c r="K495" s="3">
        <v>932001</v>
      </c>
      <c r="L495" s="1">
        <v>1</v>
      </c>
      <c r="N495" s="3" t="s">
        <v>548</v>
      </c>
      <c r="O495" s="1">
        <v>1</v>
      </c>
    </row>
    <row r="496" spans="11:15" x14ac:dyDescent="0.25">
      <c r="K496" s="3">
        <v>3327599</v>
      </c>
      <c r="L496" s="1">
        <v>1</v>
      </c>
      <c r="N496" s="3" t="s">
        <v>778</v>
      </c>
      <c r="O496" s="1">
        <v>1</v>
      </c>
    </row>
    <row r="497" spans="11:15" x14ac:dyDescent="0.25">
      <c r="K497" s="3">
        <v>936454</v>
      </c>
      <c r="L497" s="1">
        <v>1</v>
      </c>
      <c r="N497" s="3" t="s">
        <v>549</v>
      </c>
      <c r="O497" s="1">
        <v>1</v>
      </c>
    </row>
    <row r="498" spans="11:15" x14ac:dyDescent="0.25">
      <c r="K498" s="3">
        <v>3419616</v>
      </c>
      <c r="L498" s="1">
        <v>1</v>
      </c>
      <c r="N498" s="3" t="s">
        <v>782</v>
      </c>
      <c r="O498" s="1">
        <v>1</v>
      </c>
    </row>
    <row r="499" spans="11:15" x14ac:dyDescent="0.25">
      <c r="K499" s="3">
        <v>936709</v>
      </c>
      <c r="L499" s="1">
        <v>1</v>
      </c>
      <c r="N499" s="3" t="s">
        <v>550</v>
      </c>
      <c r="O499" s="1">
        <v>1</v>
      </c>
    </row>
    <row r="500" spans="11:15" x14ac:dyDescent="0.25">
      <c r="K500" s="3">
        <v>5857</v>
      </c>
      <c r="L500" s="1">
        <v>1</v>
      </c>
      <c r="N500" s="3" t="s">
        <v>786</v>
      </c>
      <c r="O500" s="1">
        <v>1</v>
      </c>
    </row>
    <row r="501" spans="11:15" x14ac:dyDescent="0.25">
      <c r="K501" s="3">
        <v>937987</v>
      </c>
      <c r="L501" s="1">
        <v>1</v>
      </c>
      <c r="N501" s="3" t="s">
        <v>551</v>
      </c>
      <c r="O501" s="1">
        <v>1</v>
      </c>
    </row>
    <row r="502" spans="11:15" x14ac:dyDescent="0.25">
      <c r="K502" s="3">
        <v>1835694</v>
      </c>
      <c r="L502" s="1">
        <v>1</v>
      </c>
      <c r="N502" s="3" t="s">
        <v>790</v>
      </c>
      <c r="O502" s="1">
        <v>1</v>
      </c>
    </row>
    <row r="503" spans="11:15" x14ac:dyDescent="0.25">
      <c r="K503" s="3">
        <v>945491</v>
      </c>
      <c r="L503" s="1">
        <v>1</v>
      </c>
      <c r="N503" s="3" t="s">
        <v>552</v>
      </c>
      <c r="O503" s="1">
        <v>1</v>
      </c>
    </row>
    <row r="504" spans="11:15" x14ac:dyDescent="0.25">
      <c r="K504" s="3">
        <v>1852067</v>
      </c>
      <c r="L504" s="1">
        <v>1</v>
      </c>
      <c r="N504" s="3" t="s">
        <v>794</v>
      </c>
      <c r="O504" s="1">
        <v>1</v>
      </c>
    </row>
    <row r="505" spans="11:15" x14ac:dyDescent="0.25">
      <c r="K505" s="3">
        <v>968783</v>
      </c>
      <c r="L505" s="1">
        <v>1</v>
      </c>
      <c r="N505" s="3" t="s">
        <v>553</v>
      </c>
      <c r="O505" s="1">
        <v>1</v>
      </c>
    </row>
    <row r="506" spans="11:15" x14ac:dyDescent="0.25">
      <c r="K506" s="3">
        <v>1855578</v>
      </c>
      <c r="L506" s="1">
        <v>1</v>
      </c>
      <c r="N506" s="3" t="s">
        <v>798</v>
      </c>
      <c r="O506" s="1">
        <v>1</v>
      </c>
    </row>
    <row r="507" spans="11:15" x14ac:dyDescent="0.25">
      <c r="K507" s="3">
        <v>991609</v>
      </c>
      <c r="L507" s="1">
        <v>1</v>
      </c>
      <c r="N507" s="3" t="s">
        <v>554</v>
      </c>
      <c r="O507" s="1">
        <v>1</v>
      </c>
    </row>
    <row r="508" spans="11:15" x14ac:dyDescent="0.25">
      <c r="K508" s="3">
        <v>1862182</v>
      </c>
      <c r="L508" s="1">
        <v>1</v>
      </c>
      <c r="N508" s="3" t="s">
        <v>473</v>
      </c>
      <c r="O508" s="1">
        <v>1</v>
      </c>
    </row>
    <row r="509" spans="11:15" x14ac:dyDescent="0.25">
      <c r="K509" s="3">
        <v>1005386</v>
      </c>
      <c r="L509" s="1">
        <v>1</v>
      </c>
      <c r="N509" s="3" t="s">
        <v>555</v>
      </c>
      <c r="O509" s="1">
        <v>1</v>
      </c>
    </row>
    <row r="510" spans="11:15" x14ac:dyDescent="0.25">
      <c r="K510" s="3">
        <v>1873481</v>
      </c>
      <c r="L510" s="1">
        <v>1</v>
      </c>
      <c r="N510" s="3" t="s">
        <v>639</v>
      </c>
      <c r="O510" s="1">
        <v>1</v>
      </c>
    </row>
    <row r="511" spans="11:15" x14ac:dyDescent="0.25">
      <c r="K511" s="3">
        <v>1030616</v>
      </c>
      <c r="L511" s="1">
        <v>1</v>
      </c>
      <c r="N511" s="3" t="s">
        <v>556</v>
      </c>
      <c r="O511" s="1">
        <v>1</v>
      </c>
    </row>
    <row r="512" spans="11:15" x14ac:dyDescent="0.25">
      <c r="K512" s="3">
        <v>1896633</v>
      </c>
      <c r="L512" s="1">
        <v>1</v>
      </c>
      <c r="N512" s="3" t="s">
        <v>641</v>
      </c>
      <c r="O512" s="1">
        <v>1</v>
      </c>
    </row>
    <row r="513" spans="11:15" x14ac:dyDescent="0.25">
      <c r="K513" s="3">
        <v>1086513</v>
      </c>
      <c r="L513" s="1">
        <v>1</v>
      </c>
      <c r="N513" s="3" t="s">
        <v>557</v>
      </c>
      <c r="O513" s="1">
        <v>1</v>
      </c>
    </row>
    <row r="514" spans="11:15" x14ac:dyDescent="0.25">
      <c r="K514" s="3">
        <v>1909858</v>
      </c>
      <c r="L514" s="1">
        <v>1</v>
      </c>
      <c r="N514" s="3" t="s">
        <v>643</v>
      </c>
      <c r="O514" s="1">
        <v>1</v>
      </c>
    </row>
    <row r="515" spans="11:15" x14ac:dyDescent="0.25">
      <c r="K515" s="3">
        <v>1127643</v>
      </c>
      <c r="L515" s="1">
        <v>1</v>
      </c>
      <c r="N515" s="3" t="s">
        <v>558</v>
      </c>
      <c r="O515" s="1">
        <v>1</v>
      </c>
    </row>
    <row r="516" spans="11:15" x14ac:dyDescent="0.25">
      <c r="K516" s="3">
        <v>1951218</v>
      </c>
      <c r="L516" s="1">
        <v>1</v>
      </c>
      <c r="N516" s="3" t="s">
        <v>645</v>
      </c>
      <c r="O516" s="1">
        <v>1</v>
      </c>
    </row>
    <row r="517" spans="11:15" x14ac:dyDescent="0.25">
      <c r="K517" s="3">
        <v>1132766</v>
      </c>
      <c r="L517" s="1">
        <v>1</v>
      </c>
      <c r="N517" s="3" t="s">
        <v>559</v>
      </c>
      <c r="O517" s="1">
        <v>1</v>
      </c>
    </row>
    <row r="518" spans="11:15" x14ac:dyDescent="0.25">
      <c r="K518" s="3">
        <v>1964284</v>
      </c>
      <c r="L518" s="1">
        <v>1</v>
      </c>
      <c r="N518" s="3" t="s">
        <v>647</v>
      </c>
      <c r="O518" s="1">
        <v>1</v>
      </c>
    </row>
    <row r="519" spans="11:15" x14ac:dyDescent="0.25">
      <c r="K519" s="3">
        <v>1157420</v>
      </c>
      <c r="L519" s="1">
        <v>1</v>
      </c>
      <c r="N519" s="3" t="s">
        <v>560</v>
      </c>
      <c r="O519" s="1">
        <v>1</v>
      </c>
    </row>
    <row r="520" spans="11:15" x14ac:dyDescent="0.25">
      <c r="K520" s="3">
        <v>1975396</v>
      </c>
      <c r="L520" s="1">
        <v>1</v>
      </c>
      <c r="N520" s="3" t="s">
        <v>649</v>
      </c>
      <c r="O520" s="1">
        <v>1</v>
      </c>
    </row>
    <row r="521" spans="11:15" x14ac:dyDescent="0.25">
      <c r="K521" s="3">
        <v>1161267</v>
      </c>
      <c r="L521" s="1">
        <v>1</v>
      </c>
      <c r="N521" s="3" t="s">
        <v>561</v>
      </c>
      <c r="O521" s="1">
        <v>1</v>
      </c>
    </row>
    <row r="522" spans="11:15" x14ac:dyDescent="0.25">
      <c r="K522" s="3">
        <v>1992476</v>
      </c>
      <c r="L522" s="1">
        <v>1</v>
      </c>
      <c r="N522" s="3" t="s">
        <v>651</v>
      </c>
      <c r="O522" s="1">
        <v>1</v>
      </c>
    </row>
    <row r="523" spans="11:15" x14ac:dyDescent="0.25">
      <c r="K523" s="3">
        <v>1203329</v>
      </c>
      <c r="L523" s="1">
        <v>1</v>
      </c>
      <c r="N523" s="3" t="s">
        <v>562</v>
      </c>
      <c r="O523" s="1">
        <v>1</v>
      </c>
    </row>
    <row r="524" spans="11:15" x14ac:dyDescent="0.25">
      <c r="K524" s="3">
        <v>2006709</v>
      </c>
      <c r="L524" s="1">
        <v>1</v>
      </c>
      <c r="N524" s="3" t="s">
        <v>653</v>
      </c>
      <c r="O524" s="1">
        <v>1</v>
      </c>
    </row>
    <row r="525" spans="11:15" x14ac:dyDescent="0.25">
      <c r="K525" s="3">
        <v>1214745</v>
      </c>
      <c r="L525" s="1">
        <v>1</v>
      </c>
      <c r="N525" s="3" t="s">
        <v>563</v>
      </c>
      <c r="O525" s="1">
        <v>1</v>
      </c>
    </row>
    <row r="526" spans="11:15" x14ac:dyDescent="0.25">
      <c r="K526" s="3">
        <v>2018488</v>
      </c>
      <c r="L526" s="1">
        <v>1</v>
      </c>
      <c r="N526" s="3" t="s">
        <v>655</v>
      </c>
      <c r="O526" s="1">
        <v>1</v>
      </c>
    </row>
    <row r="527" spans="11:15" x14ac:dyDescent="0.25">
      <c r="K527" s="3">
        <v>1224012</v>
      </c>
      <c r="L527" s="1">
        <v>1</v>
      </c>
      <c r="N527" s="3" t="s">
        <v>564</v>
      </c>
      <c r="O527" s="1">
        <v>1</v>
      </c>
    </row>
    <row r="528" spans="11:15" x14ac:dyDescent="0.25">
      <c r="K528" s="3">
        <v>2046243</v>
      </c>
      <c r="L528" s="1">
        <v>1</v>
      </c>
      <c r="N528" s="3" t="s">
        <v>657</v>
      </c>
      <c r="O528" s="1">
        <v>1</v>
      </c>
    </row>
    <row r="529" spans="11:15" x14ac:dyDescent="0.25">
      <c r="K529" s="3">
        <v>1226634</v>
      </c>
      <c r="L529" s="1">
        <v>1</v>
      </c>
      <c r="N529" s="3" t="s">
        <v>565</v>
      </c>
      <c r="O529" s="1">
        <v>1</v>
      </c>
    </row>
    <row r="530" spans="11:15" x14ac:dyDescent="0.25">
      <c r="K530" s="3">
        <v>2072415</v>
      </c>
      <c r="L530" s="1">
        <v>1</v>
      </c>
      <c r="N530" s="3" t="s">
        <v>659</v>
      </c>
      <c r="O530" s="1">
        <v>1</v>
      </c>
    </row>
    <row r="531" spans="11:15" x14ac:dyDescent="0.25">
      <c r="K531" s="3">
        <v>1228070</v>
      </c>
      <c r="L531" s="1">
        <v>1</v>
      </c>
      <c r="N531" s="3" t="s">
        <v>566</v>
      </c>
      <c r="O531" s="1">
        <v>1</v>
      </c>
    </row>
    <row r="532" spans="11:15" x14ac:dyDescent="0.25">
      <c r="K532" s="3">
        <v>2095232</v>
      </c>
      <c r="L532" s="1">
        <v>1</v>
      </c>
      <c r="N532" s="3" t="s">
        <v>661</v>
      </c>
      <c r="O532" s="1">
        <v>1</v>
      </c>
    </row>
    <row r="533" spans="11:15" x14ac:dyDescent="0.25">
      <c r="K533" s="3">
        <v>1240459</v>
      </c>
      <c r="L533" s="1">
        <v>1</v>
      </c>
      <c r="N533" s="3" t="s">
        <v>567</v>
      </c>
      <c r="O533" s="1">
        <v>1</v>
      </c>
    </row>
    <row r="534" spans="11:15" x14ac:dyDescent="0.25">
      <c r="K534" s="3">
        <v>2128616</v>
      </c>
      <c r="L534" s="1">
        <v>1</v>
      </c>
      <c r="N534" s="3" t="s">
        <v>663</v>
      </c>
      <c r="O534" s="1">
        <v>1</v>
      </c>
    </row>
    <row r="535" spans="11:15" x14ac:dyDescent="0.25">
      <c r="K535" s="3">
        <v>1247078</v>
      </c>
      <c r="L535" s="1">
        <v>1</v>
      </c>
      <c r="N535" s="3" t="s">
        <v>568</v>
      </c>
      <c r="O535" s="1">
        <v>1</v>
      </c>
    </row>
    <row r="536" spans="11:15" x14ac:dyDescent="0.25">
      <c r="K536" s="3">
        <v>2151889</v>
      </c>
      <c r="L536" s="1">
        <v>1</v>
      </c>
      <c r="N536" s="3" t="s">
        <v>665</v>
      </c>
      <c r="O536" s="1">
        <v>1</v>
      </c>
    </row>
    <row r="537" spans="11:15" x14ac:dyDescent="0.25">
      <c r="K537" s="3">
        <v>1257792</v>
      </c>
      <c r="L537" s="1">
        <v>1</v>
      </c>
      <c r="N537" s="3" t="s">
        <v>569</v>
      </c>
      <c r="O537" s="1">
        <v>1</v>
      </c>
    </row>
    <row r="538" spans="11:15" x14ac:dyDescent="0.25">
      <c r="K538" s="3">
        <v>2161137</v>
      </c>
      <c r="L538" s="1">
        <v>1</v>
      </c>
      <c r="N538" s="3" t="s">
        <v>667</v>
      </c>
      <c r="O538" s="1">
        <v>1</v>
      </c>
    </row>
    <row r="539" spans="11:15" x14ac:dyDescent="0.25">
      <c r="K539" s="3">
        <v>1260121</v>
      </c>
      <c r="L539" s="1">
        <v>1</v>
      </c>
      <c r="N539" s="3" t="s">
        <v>570</v>
      </c>
      <c r="O539" s="1">
        <v>1</v>
      </c>
    </row>
    <row r="540" spans="11:15" x14ac:dyDescent="0.25">
      <c r="K540" s="3">
        <v>2184051</v>
      </c>
      <c r="L540" s="1">
        <v>1</v>
      </c>
      <c r="N540" s="3" t="s">
        <v>669</v>
      </c>
      <c r="O540" s="1">
        <v>1</v>
      </c>
    </row>
    <row r="541" spans="11:15" x14ac:dyDescent="0.25">
      <c r="K541" s="3">
        <v>1277230</v>
      </c>
      <c r="L541" s="1">
        <v>1</v>
      </c>
      <c r="N541" s="3" t="s">
        <v>571</v>
      </c>
      <c r="O541" s="1">
        <v>1</v>
      </c>
    </row>
    <row r="542" spans="11:15" x14ac:dyDescent="0.25">
      <c r="K542" s="3">
        <v>2222971</v>
      </c>
      <c r="L542" s="1">
        <v>1</v>
      </c>
      <c r="N542" s="3" t="s">
        <v>671</v>
      </c>
      <c r="O542" s="1">
        <v>1</v>
      </c>
    </row>
    <row r="543" spans="11:15" x14ac:dyDescent="0.25">
      <c r="K543" s="3">
        <v>1285652</v>
      </c>
      <c r="L543" s="1">
        <v>1</v>
      </c>
      <c r="N543" s="3" t="s">
        <v>673</v>
      </c>
      <c r="O543" s="1">
        <v>1</v>
      </c>
    </row>
    <row r="544" spans="11:15" x14ac:dyDescent="0.25">
      <c r="K544" s="3">
        <v>2271331</v>
      </c>
      <c r="L544" s="1">
        <v>1</v>
      </c>
      <c r="N544" s="3" t="s">
        <v>475</v>
      </c>
      <c r="O544" s="1">
        <v>1</v>
      </c>
    </row>
    <row r="545" spans="11:15" x14ac:dyDescent="0.25">
      <c r="K545" s="3">
        <v>1297870</v>
      </c>
      <c r="L545" s="1">
        <v>1</v>
      </c>
      <c r="N545" s="3" t="s">
        <v>674</v>
      </c>
      <c r="O545" s="1">
        <v>1</v>
      </c>
    </row>
    <row r="546" spans="11:15" x14ac:dyDescent="0.25">
      <c r="K546" s="3">
        <v>2296986</v>
      </c>
      <c r="L546" s="1">
        <v>1</v>
      </c>
      <c r="N546" s="3" t="s">
        <v>675</v>
      </c>
      <c r="O546" s="1">
        <v>1</v>
      </c>
    </row>
    <row r="547" spans="11:15" x14ac:dyDescent="0.25">
      <c r="K547" s="3">
        <v>1336431</v>
      </c>
      <c r="L547" s="1">
        <v>1</v>
      </c>
      <c r="N547" s="3" t="s">
        <v>573</v>
      </c>
      <c r="O547" s="1">
        <v>1</v>
      </c>
    </row>
    <row r="548" spans="11:15" x14ac:dyDescent="0.25">
      <c r="K548" s="3">
        <v>2316085</v>
      </c>
      <c r="L548" s="1">
        <v>1</v>
      </c>
      <c r="N548" s="3" t="s">
        <v>677</v>
      </c>
      <c r="O548" s="1">
        <v>1</v>
      </c>
    </row>
    <row r="549" spans="11:15" x14ac:dyDescent="0.25">
      <c r="K549" s="3">
        <v>1339852</v>
      </c>
      <c r="L549" s="1">
        <v>1</v>
      </c>
      <c r="N549" s="3" t="s">
        <v>574</v>
      </c>
      <c r="O549" s="1">
        <v>1</v>
      </c>
    </row>
    <row r="550" spans="11:15" x14ac:dyDescent="0.25">
      <c r="K550" s="3">
        <v>2320738</v>
      </c>
      <c r="L550" s="1">
        <v>1</v>
      </c>
      <c r="N550" s="3" t="s">
        <v>679</v>
      </c>
      <c r="O550" s="1">
        <v>1</v>
      </c>
    </row>
    <row r="551" spans="11:15" x14ac:dyDescent="0.25">
      <c r="K551" s="3">
        <v>1345999</v>
      </c>
      <c r="L551" s="1">
        <v>1</v>
      </c>
      <c r="N551" s="3" t="s">
        <v>575</v>
      </c>
      <c r="O551" s="1">
        <v>1</v>
      </c>
    </row>
    <row r="552" spans="11:15" x14ac:dyDescent="0.25">
      <c r="K552" s="3">
        <v>2325362</v>
      </c>
      <c r="L552" s="1">
        <v>1</v>
      </c>
      <c r="N552" s="3" t="s">
        <v>681</v>
      </c>
      <c r="O552" s="1">
        <v>1</v>
      </c>
    </row>
    <row r="553" spans="11:15" x14ac:dyDescent="0.25">
      <c r="K553" s="3">
        <v>1371351</v>
      </c>
      <c r="L553" s="1">
        <v>1</v>
      </c>
      <c r="N553" s="3" t="s">
        <v>576</v>
      </c>
      <c r="O553" s="1">
        <v>1</v>
      </c>
    </row>
    <row r="554" spans="11:15" x14ac:dyDescent="0.25">
      <c r="K554" s="3">
        <v>2336276</v>
      </c>
      <c r="L554" s="1">
        <v>1</v>
      </c>
      <c r="N554" s="3" t="s">
        <v>683</v>
      </c>
      <c r="O554" s="1">
        <v>1</v>
      </c>
    </row>
    <row r="555" spans="11:15" x14ac:dyDescent="0.25">
      <c r="K555" s="3">
        <v>1377740</v>
      </c>
      <c r="L555" s="1">
        <v>1</v>
      </c>
      <c r="N555" s="3" t="s">
        <v>577</v>
      </c>
      <c r="O555" s="1">
        <v>1</v>
      </c>
    </row>
    <row r="556" spans="11:15" x14ac:dyDescent="0.25">
      <c r="K556" s="3">
        <v>2394909</v>
      </c>
      <c r="L556" s="1">
        <v>1</v>
      </c>
      <c r="N556" s="3" t="s">
        <v>685</v>
      </c>
      <c r="O556" s="1">
        <v>1</v>
      </c>
    </row>
    <row r="557" spans="11:15" x14ac:dyDescent="0.25">
      <c r="K557" s="3">
        <v>1386254</v>
      </c>
      <c r="L557" s="1">
        <v>1</v>
      </c>
      <c r="N557" s="3" t="s">
        <v>578</v>
      </c>
      <c r="O557" s="1">
        <v>1</v>
      </c>
    </row>
    <row r="558" spans="11:15" x14ac:dyDescent="0.25">
      <c r="K558" s="3">
        <v>2407604</v>
      </c>
      <c r="L558" s="1">
        <v>1</v>
      </c>
      <c r="N558" s="3" t="s">
        <v>687</v>
      </c>
      <c r="O558" s="1">
        <v>1</v>
      </c>
    </row>
    <row r="559" spans="11:15" x14ac:dyDescent="0.25">
      <c r="K559" s="3">
        <v>1389460</v>
      </c>
      <c r="L559" s="1">
        <v>1</v>
      </c>
      <c r="N559" s="3" t="s">
        <v>579</v>
      </c>
      <c r="O559" s="1">
        <v>1</v>
      </c>
    </row>
    <row r="560" spans="11:15" x14ac:dyDescent="0.25">
      <c r="K560" s="3">
        <v>2418389</v>
      </c>
      <c r="L560" s="1">
        <v>1</v>
      </c>
      <c r="N560" s="3" t="s">
        <v>689</v>
      </c>
      <c r="O560" s="1">
        <v>1</v>
      </c>
    </row>
    <row r="561" spans="11:15" x14ac:dyDescent="0.25">
      <c r="K561" s="3">
        <v>1389633</v>
      </c>
      <c r="L561" s="1">
        <v>1</v>
      </c>
      <c r="N561" s="3" t="s">
        <v>580</v>
      </c>
      <c r="O561" s="1">
        <v>1</v>
      </c>
    </row>
    <row r="562" spans="11:15" x14ac:dyDescent="0.25">
      <c r="K562" s="3">
        <v>2444049</v>
      </c>
      <c r="L562" s="1">
        <v>1</v>
      </c>
      <c r="N562" s="3" t="s">
        <v>691</v>
      </c>
      <c r="O562" s="1">
        <v>1</v>
      </c>
    </row>
    <row r="563" spans="11:15" x14ac:dyDescent="0.25">
      <c r="K563" s="3">
        <v>1391893</v>
      </c>
      <c r="L563" s="1">
        <v>1</v>
      </c>
      <c r="N563" s="3" t="s">
        <v>581</v>
      </c>
      <c r="O563" s="1">
        <v>1</v>
      </c>
    </row>
    <row r="564" spans="11:15" x14ac:dyDescent="0.25">
      <c r="K564" s="3">
        <v>2460556</v>
      </c>
      <c r="L564" s="1">
        <v>1</v>
      </c>
      <c r="N564" s="3" t="s">
        <v>693</v>
      </c>
      <c r="O564" s="1">
        <v>1</v>
      </c>
    </row>
    <row r="565" spans="11:15" x14ac:dyDescent="0.25">
      <c r="K565" s="3">
        <v>1393089</v>
      </c>
      <c r="L565" s="1">
        <v>1</v>
      </c>
      <c r="N565" s="3" t="s">
        <v>582</v>
      </c>
      <c r="O565" s="1">
        <v>1</v>
      </c>
    </row>
    <row r="566" spans="11:15" x14ac:dyDescent="0.25">
      <c r="K566" s="3">
        <v>2469770</v>
      </c>
      <c r="L566" s="1">
        <v>1</v>
      </c>
      <c r="N566" s="3" t="s">
        <v>695</v>
      </c>
      <c r="O566" s="1">
        <v>1</v>
      </c>
    </row>
    <row r="567" spans="11:15" x14ac:dyDescent="0.25">
      <c r="K567" s="3">
        <v>1393402</v>
      </c>
      <c r="L567" s="1">
        <v>1</v>
      </c>
      <c r="N567" s="3" t="s">
        <v>583</v>
      </c>
      <c r="O567" s="1">
        <v>1</v>
      </c>
    </row>
    <row r="568" spans="11:15" x14ac:dyDescent="0.25">
      <c r="K568" s="3">
        <v>2479281</v>
      </c>
      <c r="L568" s="1">
        <v>1</v>
      </c>
      <c r="N568" s="3" t="s">
        <v>697</v>
      </c>
      <c r="O568" s="1">
        <v>1</v>
      </c>
    </row>
    <row r="569" spans="11:15" x14ac:dyDescent="0.25">
      <c r="K569" s="3">
        <v>1393687</v>
      </c>
      <c r="L569" s="1">
        <v>1</v>
      </c>
      <c r="N569" s="3" t="s">
        <v>584</v>
      </c>
      <c r="O569" s="1">
        <v>1</v>
      </c>
    </row>
    <row r="570" spans="11:15" x14ac:dyDescent="0.25">
      <c r="K570" s="3">
        <v>2485026</v>
      </c>
      <c r="L570" s="1">
        <v>1</v>
      </c>
      <c r="N570" s="3" t="s">
        <v>699</v>
      </c>
      <c r="O570" s="1">
        <v>1</v>
      </c>
    </row>
    <row r="571" spans="11:15" x14ac:dyDescent="0.25">
      <c r="K571" s="3">
        <v>1395793</v>
      </c>
      <c r="L571" s="1">
        <v>1</v>
      </c>
      <c r="N571" s="3" t="s">
        <v>585</v>
      </c>
      <c r="O571" s="1">
        <v>1</v>
      </c>
    </row>
    <row r="572" spans="11:15" x14ac:dyDescent="0.25">
      <c r="K572" s="3">
        <v>2491986</v>
      </c>
      <c r="L572" s="1">
        <v>1</v>
      </c>
      <c r="N572" s="3" t="s">
        <v>701</v>
      </c>
      <c r="O572" s="1">
        <v>1</v>
      </c>
    </row>
    <row r="573" spans="11:15" x14ac:dyDescent="0.25">
      <c r="K573" s="3">
        <v>1414549</v>
      </c>
      <c r="L573" s="1">
        <v>1</v>
      </c>
      <c r="N573" s="3" t="s">
        <v>586</v>
      </c>
      <c r="O573" s="1">
        <v>1</v>
      </c>
    </row>
    <row r="574" spans="11:15" x14ac:dyDescent="0.25">
      <c r="K574" s="3">
        <v>2508580</v>
      </c>
      <c r="L574" s="1">
        <v>1</v>
      </c>
      <c r="N574" s="3" t="s">
        <v>703</v>
      </c>
      <c r="O574" s="1">
        <v>1</v>
      </c>
    </row>
    <row r="575" spans="11:15" x14ac:dyDescent="0.25">
      <c r="K575" s="3">
        <v>1432757</v>
      </c>
      <c r="L575" s="1">
        <v>1</v>
      </c>
      <c r="N575" s="3" t="s">
        <v>587</v>
      </c>
      <c r="O575" s="1">
        <v>1</v>
      </c>
    </row>
    <row r="576" spans="11:15" x14ac:dyDescent="0.25">
      <c r="K576" s="3">
        <v>2535354</v>
      </c>
      <c r="L576" s="1">
        <v>1</v>
      </c>
      <c r="N576" s="3" t="s">
        <v>705</v>
      </c>
      <c r="O576" s="1">
        <v>1</v>
      </c>
    </row>
    <row r="577" spans="11:15" x14ac:dyDescent="0.25">
      <c r="K577" s="3">
        <v>1432998</v>
      </c>
      <c r="L577" s="1">
        <v>1</v>
      </c>
      <c r="N577" s="3" t="s">
        <v>588</v>
      </c>
      <c r="O577" s="1">
        <v>1</v>
      </c>
    </row>
    <row r="578" spans="11:15" x14ac:dyDescent="0.25">
      <c r="K578" s="3">
        <v>2548859</v>
      </c>
      <c r="L578" s="1">
        <v>1</v>
      </c>
      <c r="N578" s="3" t="s">
        <v>707</v>
      </c>
      <c r="O578" s="1">
        <v>1</v>
      </c>
    </row>
    <row r="579" spans="11:15" x14ac:dyDescent="0.25">
      <c r="K579" s="3">
        <v>1460540</v>
      </c>
      <c r="L579" s="1">
        <v>1</v>
      </c>
      <c r="N579" s="3" t="s">
        <v>589</v>
      </c>
      <c r="O579" s="1">
        <v>1</v>
      </c>
    </row>
    <row r="580" spans="11:15" x14ac:dyDescent="0.25">
      <c r="K580" s="3">
        <v>2561325</v>
      </c>
      <c r="L580" s="1">
        <v>1</v>
      </c>
      <c r="N580" s="3" t="s">
        <v>709</v>
      </c>
      <c r="O580" s="1">
        <v>1</v>
      </c>
    </row>
    <row r="581" spans="11:15" x14ac:dyDescent="0.25">
      <c r="K581" s="3">
        <v>1500135</v>
      </c>
      <c r="L581" s="1">
        <v>1</v>
      </c>
      <c r="N581" s="3" t="s">
        <v>590</v>
      </c>
      <c r="O581" s="1">
        <v>1</v>
      </c>
    </row>
    <row r="582" spans="11:15" x14ac:dyDescent="0.25">
      <c r="K582" s="3">
        <v>2567503</v>
      </c>
      <c r="L582" s="1">
        <v>1</v>
      </c>
      <c r="N582" s="3" t="s">
        <v>711</v>
      </c>
      <c r="O582" s="1">
        <v>1</v>
      </c>
    </row>
    <row r="583" spans="11:15" x14ac:dyDescent="0.25">
      <c r="K583" s="3">
        <v>1507415</v>
      </c>
      <c r="L583" s="1">
        <v>1</v>
      </c>
      <c r="N583" s="3" t="s">
        <v>591</v>
      </c>
      <c r="O583" s="1">
        <v>1</v>
      </c>
    </row>
    <row r="584" spans="11:15" x14ac:dyDescent="0.25">
      <c r="K584" s="3">
        <v>2616793</v>
      </c>
      <c r="L584" s="1">
        <v>1</v>
      </c>
      <c r="N584" s="3" t="s">
        <v>713</v>
      </c>
      <c r="O584" s="1">
        <v>1</v>
      </c>
    </row>
    <row r="585" spans="11:15" x14ac:dyDescent="0.25">
      <c r="K585" s="3">
        <v>1512596</v>
      </c>
      <c r="L585" s="1">
        <v>1</v>
      </c>
      <c r="N585" s="3" t="s">
        <v>592</v>
      </c>
      <c r="O585" s="1">
        <v>1</v>
      </c>
    </row>
    <row r="586" spans="11:15" x14ac:dyDescent="0.25">
      <c r="K586" s="3">
        <v>2628269</v>
      </c>
      <c r="L586" s="1">
        <v>1</v>
      </c>
      <c r="N586" s="3" t="s">
        <v>715</v>
      </c>
      <c r="O586" s="1">
        <v>1</v>
      </c>
    </row>
    <row r="587" spans="11:15" x14ac:dyDescent="0.25">
      <c r="K587" s="3">
        <v>1526858</v>
      </c>
      <c r="L587" s="1">
        <v>1</v>
      </c>
      <c r="N587" s="3" t="s">
        <v>593</v>
      </c>
      <c r="O587" s="1">
        <v>1</v>
      </c>
    </row>
    <row r="588" spans="11:15" x14ac:dyDescent="0.25">
      <c r="K588" s="3">
        <v>2652860</v>
      </c>
      <c r="L588" s="1">
        <v>1</v>
      </c>
      <c r="N588" s="3" t="s">
        <v>717</v>
      </c>
      <c r="O588" s="1">
        <v>1</v>
      </c>
    </row>
    <row r="589" spans="11:15" x14ac:dyDescent="0.25">
      <c r="K589" s="3">
        <v>1531863</v>
      </c>
      <c r="L589" s="1">
        <v>1</v>
      </c>
      <c r="N589" s="3" t="s">
        <v>594</v>
      </c>
      <c r="O589" s="1">
        <v>1</v>
      </c>
    </row>
    <row r="590" spans="11:15" x14ac:dyDescent="0.25">
      <c r="K590" s="3">
        <v>2672948</v>
      </c>
      <c r="L590" s="1">
        <v>1</v>
      </c>
      <c r="N590" s="3" t="s">
        <v>719</v>
      </c>
      <c r="O590" s="1">
        <v>1</v>
      </c>
    </row>
    <row r="591" spans="11:15" x14ac:dyDescent="0.25">
      <c r="K591" s="3">
        <v>1544609</v>
      </c>
      <c r="L591" s="1">
        <v>1</v>
      </c>
      <c r="N591" s="3" t="s">
        <v>595</v>
      </c>
      <c r="O591" s="1">
        <v>1</v>
      </c>
    </row>
    <row r="592" spans="11:15" x14ac:dyDescent="0.25">
      <c r="K592" s="3">
        <v>2697880</v>
      </c>
      <c r="L592" s="1">
        <v>1</v>
      </c>
      <c r="N592" s="3" t="s">
        <v>721</v>
      </c>
      <c r="O592" s="1">
        <v>1</v>
      </c>
    </row>
    <row r="593" spans="11:15" x14ac:dyDescent="0.25">
      <c r="K593" s="3">
        <v>1558339</v>
      </c>
      <c r="L593" s="1">
        <v>1</v>
      </c>
      <c r="N593" s="3" t="s">
        <v>596</v>
      </c>
      <c r="O593" s="1">
        <v>1</v>
      </c>
    </row>
    <row r="594" spans="11:15" x14ac:dyDescent="0.25">
      <c r="K594" s="3">
        <v>2708797</v>
      </c>
      <c r="L594" s="1">
        <v>1</v>
      </c>
      <c r="N594" s="3" t="s">
        <v>723</v>
      </c>
      <c r="O594" s="1">
        <v>1</v>
      </c>
    </row>
    <row r="595" spans="11:15" x14ac:dyDescent="0.25">
      <c r="K595" s="3">
        <v>1578361</v>
      </c>
      <c r="L595" s="1">
        <v>1</v>
      </c>
      <c r="N595" s="3" t="s">
        <v>597</v>
      </c>
      <c r="O595" s="1">
        <v>1</v>
      </c>
    </row>
    <row r="596" spans="11:15" x14ac:dyDescent="0.25">
      <c r="K596" s="3">
        <v>2722449</v>
      </c>
      <c r="L596" s="1">
        <v>1</v>
      </c>
      <c r="N596" s="3" t="s">
        <v>725</v>
      </c>
      <c r="O596" s="1">
        <v>1</v>
      </c>
    </row>
    <row r="597" spans="11:15" x14ac:dyDescent="0.25">
      <c r="K597" s="3">
        <v>1582978</v>
      </c>
      <c r="L597" s="1">
        <v>1</v>
      </c>
      <c r="N597" s="3" t="s">
        <v>598</v>
      </c>
      <c r="O597" s="1">
        <v>1</v>
      </c>
    </row>
    <row r="598" spans="11:15" x14ac:dyDescent="0.25">
      <c r="K598" s="3">
        <v>2744300</v>
      </c>
      <c r="L598" s="1">
        <v>1</v>
      </c>
      <c r="N598" s="3" t="s">
        <v>727</v>
      </c>
      <c r="O598" s="1">
        <v>1</v>
      </c>
    </row>
    <row r="599" spans="11:15" x14ac:dyDescent="0.25">
      <c r="K599" s="3">
        <v>1588764</v>
      </c>
      <c r="L599" s="1">
        <v>1</v>
      </c>
      <c r="N599" s="3" t="s">
        <v>599</v>
      </c>
      <c r="O599" s="1">
        <v>1</v>
      </c>
    </row>
    <row r="600" spans="11:15" x14ac:dyDescent="0.25">
      <c r="K600" s="3">
        <v>2759514</v>
      </c>
      <c r="L600" s="1">
        <v>1</v>
      </c>
      <c r="N600" s="3" t="s">
        <v>729</v>
      </c>
      <c r="O600" s="1">
        <v>1</v>
      </c>
    </row>
    <row r="601" spans="11:15" x14ac:dyDescent="0.25">
      <c r="K601" s="3">
        <v>1603846</v>
      </c>
      <c r="L601" s="1">
        <v>1</v>
      </c>
      <c r="N601" s="3" t="s">
        <v>600</v>
      </c>
      <c r="O601" s="1">
        <v>1</v>
      </c>
    </row>
    <row r="602" spans="11:15" x14ac:dyDescent="0.25">
      <c r="K602" s="3">
        <v>2767253</v>
      </c>
      <c r="L602" s="1">
        <v>1</v>
      </c>
      <c r="N602" s="3" t="s">
        <v>731</v>
      </c>
      <c r="O602" s="1">
        <v>1</v>
      </c>
    </row>
    <row r="603" spans="11:15" x14ac:dyDescent="0.25">
      <c r="K603" s="3">
        <v>1614133</v>
      </c>
      <c r="L603" s="1">
        <v>1</v>
      </c>
      <c r="N603" s="3" t="s">
        <v>601</v>
      </c>
      <c r="O603" s="1">
        <v>1</v>
      </c>
    </row>
    <row r="604" spans="11:15" x14ac:dyDescent="0.25">
      <c r="K604" s="3">
        <v>2783819</v>
      </c>
      <c r="L604" s="1">
        <v>1</v>
      </c>
      <c r="N604" s="3" t="s">
        <v>733</v>
      </c>
      <c r="O604" s="1">
        <v>1</v>
      </c>
    </row>
    <row r="605" spans="11:15" x14ac:dyDescent="0.25">
      <c r="K605" s="3">
        <v>1614911</v>
      </c>
      <c r="L605" s="1">
        <v>1</v>
      </c>
      <c r="N605" s="3" t="s">
        <v>602</v>
      </c>
      <c r="O605" s="1">
        <v>1</v>
      </c>
    </row>
    <row r="606" spans="11:15" x14ac:dyDescent="0.25">
      <c r="K606" s="3">
        <v>2797272</v>
      </c>
      <c r="L606" s="1">
        <v>1</v>
      </c>
      <c r="N606" s="3" t="s">
        <v>735</v>
      </c>
      <c r="O606" s="1">
        <v>1</v>
      </c>
    </row>
    <row r="607" spans="11:15" x14ac:dyDescent="0.25">
      <c r="K607" s="3">
        <v>1630084</v>
      </c>
      <c r="L607" s="1">
        <v>1</v>
      </c>
      <c r="N607" s="3" t="s">
        <v>603</v>
      </c>
      <c r="O607" s="1">
        <v>1</v>
      </c>
    </row>
    <row r="608" spans="11:15" x14ac:dyDescent="0.25">
      <c r="K608" s="3">
        <v>2855148</v>
      </c>
      <c r="L608" s="1">
        <v>1</v>
      </c>
      <c r="N608" s="3" t="s">
        <v>737</v>
      </c>
      <c r="O608" s="1">
        <v>1</v>
      </c>
    </row>
    <row r="609" spans="11:15" x14ac:dyDescent="0.25">
      <c r="K609" s="3">
        <v>1650797</v>
      </c>
      <c r="L609" s="1">
        <v>1</v>
      </c>
      <c r="N609" s="3" t="s">
        <v>604</v>
      </c>
      <c r="O609" s="1">
        <v>1</v>
      </c>
    </row>
    <row r="610" spans="11:15" x14ac:dyDescent="0.25">
      <c r="K610" s="3">
        <v>2880543</v>
      </c>
      <c r="L610" s="1">
        <v>1</v>
      </c>
      <c r="N610" s="3" t="s">
        <v>739</v>
      </c>
      <c r="O610" s="1">
        <v>1</v>
      </c>
    </row>
    <row r="611" spans="11:15" x14ac:dyDescent="0.25">
      <c r="K611" s="3">
        <v>1650900</v>
      </c>
      <c r="L611" s="1">
        <v>1</v>
      </c>
      <c r="N611" s="3" t="s">
        <v>605</v>
      </c>
      <c r="O611" s="1">
        <v>1</v>
      </c>
    </row>
    <row r="612" spans="11:15" x14ac:dyDescent="0.25">
      <c r="K612" s="3">
        <v>2897347</v>
      </c>
      <c r="L612" s="1">
        <v>1</v>
      </c>
      <c r="N612" s="3" t="s">
        <v>741</v>
      </c>
      <c r="O612" s="1">
        <v>1</v>
      </c>
    </row>
    <row r="613" spans="11:15" x14ac:dyDescent="0.25">
      <c r="K613" s="3">
        <v>1656022</v>
      </c>
      <c r="L613" s="1">
        <v>1</v>
      </c>
      <c r="N613" s="3" t="s">
        <v>606</v>
      </c>
      <c r="O613" s="1">
        <v>1</v>
      </c>
    </row>
    <row r="614" spans="11:15" x14ac:dyDescent="0.25">
      <c r="K614" s="3">
        <v>2914400</v>
      </c>
      <c r="L614" s="1">
        <v>1</v>
      </c>
      <c r="N614" s="3" t="s">
        <v>743</v>
      </c>
      <c r="O614" s="1">
        <v>1</v>
      </c>
    </row>
    <row r="615" spans="11:15" x14ac:dyDescent="0.25">
      <c r="K615" s="3">
        <v>1658303</v>
      </c>
      <c r="L615" s="1">
        <v>1</v>
      </c>
      <c r="N615" s="3" t="s">
        <v>607</v>
      </c>
      <c r="O615" s="1">
        <v>1</v>
      </c>
    </row>
    <row r="616" spans="11:15" x14ac:dyDescent="0.25">
      <c r="K616" s="3">
        <v>2959550</v>
      </c>
      <c r="L616" s="1">
        <v>1</v>
      </c>
      <c r="N616" s="3" t="s">
        <v>745</v>
      </c>
      <c r="O616" s="1">
        <v>1</v>
      </c>
    </row>
    <row r="617" spans="11:15" x14ac:dyDescent="0.25">
      <c r="K617" s="3">
        <v>1669014</v>
      </c>
      <c r="L617" s="1">
        <v>1</v>
      </c>
      <c r="N617" s="3" t="s">
        <v>608</v>
      </c>
      <c r="O617" s="1">
        <v>1</v>
      </c>
    </row>
    <row r="618" spans="11:15" x14ac:dyDescent="0.25">
      <c r="K618" s="3">
        <v>2971954</v>
      </c>
      <c r="L618" s="1">
        <v>1</v>
      </c>
      <c r="N618" s="3" t="s">
        <v>747</v>
      </c>
      <c r="O618" s="1">
        <v>1</v>
      </c>
    </row>
    <row r="619" spans="11:15" x14ac:dyDescent="0.25">
      <c r="K619" s="3">
        <v>1675078</v>
      </c>
      <c r="L619" s="1">
        <v>1</v>
      </c>
      <c r="N619" s="3" t="s">
        <v>609</v>
      </c>
      <c r="O619" s="1">
        <v>1</v>
      </c>
    </row>
    <row r="620" spans="11:15" x14ac:dyDescent="0.25">
      <c r="K620" s="3">
        <v>2981738</v>
      </c>
      <c r="L620" s="1">
        <v>1</v>
      </c>
      <c r="N620" s="3" t="s">
        <v>749</v>
      </c>
      <c r="O620" s="1">
        <v>1</v>
      </c>
    </row>
    <row r="621" spans="11:15" x14ac:dyDescent="0.25">
      <c r="K621" s="3">
        <v>1675753</v>
      </c>
      <c r="L621" s="1">
        <v>1</v>
      </c>
      <c r="N621" s="3" t="s">
        <v>610</v>
      </c>
      <c r="O621" s="1">
        <v>1</v>
      </c>
    </row>
    <row r="622" spans="11:15" x14ac:dyDescent="0.25">
      <c r="K622" s="3">
        <v>3005402</v>
      </c>
      <c r="L622" s="1">
        <v>1</v>
      </c>
      <c r="N622" s="3" t="s">
        <v>751</v>
      </c>
      <c r="O622" s="1">
        <v>1</v>
      </c>
    </row>
    <row r="623" spans="11:15" x14ac:dyDescent="0.25">
      <c r="K623" s="3">
        <v>1677874</v>
      </c>
      <c r="L623" s="1">
        <v>1</v>
      </c>
      <c r="N623" s="3" t="s">
        <v>611</v>
      </c>
      <c r="O623" s="1">
        <v>1</v>
      </c>
    </row>
    <row r="624" spans="11:15" x14ac:dyDescent="0.25">
      <c r="K624" s="3">
        <v>3013856</v>
      </c>
      <c r="L624" s="1">
        <v>1</v>
      </c>
      <c r="N624" s="3" t="s">
        <v>753</v>
      </c>
      <c r="O624" s="1">
        <v>1</v>
      </c>
    </row>
    <row r="625" spans="11:15" x14ac:dyDescent="0.25">
      <c r="K625" s="3">
        <v>1688397</v>
      </c>
      <c r="L625" s="1">
        <v>1</v>
      </c>
      <c r="N625" s="3" t="s">
        <v>612</v>
      </c>
      <c r="O625" s="1">
        <v>1</v>
      </c>
    </row>
    <row r="626" spans="11:15" x14ac:dyDescent="0.25">
      <c r="K626" s="3">
        <v>3028133</v>
      </c>
      <c r="L626" s="1">
        <v>1</v>
      </c>
      <c r="N626" s="3" t="s">
        <v>755</v>
      </c>
      <c r="O626" s="1">
        <v>1</v>
      </c>
    </row>
    <row r="627" spans="11:15" x14ac:dyDescent="0.25">
      <c r="K627" s="3">
        <v>1692245</v>
      </c>
      <c r="L627" s="1">
        <v>1</v>
      </c>
      <c r="N627" s="3" t="s">
        <v>613</v>
      </c>
      <c r="O627" s="1">
        <v>1</v>
      </c>
    </row>
    <row r="628" spans="11:15" x14ac:dyDescent="0.25">
      <c r="K628" s="3">
        <v>3061605</v>
      </c>
      <c r="L628" s="1">
        <v>1</v>
      </c>
      <c r="N628" s="3" t="s">
        <v>757</v>
      </c>
      <c r="O628" s="1">
        <v>1</v>
      </c>
    </row>
    <row r="629" spans="11:15" x14ac:dyDescent="0.25">
      <c r="K629" s="3">
        <v>1703383</v>
      </c>
      <c r="L629" s="1">
        <v>1</v>
      </c>
      <c r="N629" s="3" t="s">
        <v>614</v>
      </c>
      <c r="O629" s="1">
        <v>1</v>
      </c>
    </row>
    <row r="630" spans="11:15" x14ac:dyDescent="0.25">
      <c r="K630" s="3">
        <v>3071010</v>
      </c>
      <c r="L630" s="1">
        <v>1</v>
      </c>
      <c r="N630" s="3" t="s">
        <v>759</v>
      </c>
      <c r="O630" s="1">
        <v>1</v>
      </c>
    </row>
    <row r="631" spans="11:15" x14ac:dyDescent="0.25">
      <c r="K631" s="3">
        <v>1713896</v>
      </c>
      <c r="L631" s="1">
        <v>1</v>
      </c>
      <c r="N631" s="3" t="s">
        <v>615</v>
      </c>
      <c r="O631" s="1">
        <v>1</v>
      </c>
    </row>
    <row r="632" spans="11:15" x14ac:dyDescent="0.25">
      <c r="K632" s="3">
        <v>3095107</v>
      </c>
      <c r="L632" s="1">
        <v>1</v>
      </c>
      <c r="N632" s="3" t="s">
        <v>761</v>
      </c>
      <c r="O632" s="1">
        <v>1</v>
      </c>
    </row>
    <row r="633" spans="11:15" x14ac:dyDescent="0.25">
      <c r="K633" s="3">
        <v>1723451</v>
      </c>
      <c r="L633" s="1">
        <v>1</v>
      </c>
      <c r="N633" s="3" t="s">
        <v>616</v>
      </c>
      <c r="O633" s="1">
        <v>1</v>
      </c>
    </row>
    <row r="634" spans="11:15" x14ac:dyDescent="0.25">
      <c r="K634" s="3">
        <v>3111054</v>
      </c>
      <c r="L634" s="1">
        <v>1</v>
      </c>
      <c r="N634" s="3" t="s">
        <v>763</v>
      </c>
      <c r="O634" s="1">
        <v>1</v>
      </c>
    </row>
    <row r="635" spans="11:15" x14ac:dyDescent="0.25">
      <c r="K635" s="3">
        <v>1730516</v>
      </c>
      <c r="L635" s="1">
        <v>1</v>
      </c>
      <c r="N635" s="3" t="s">
        <v>617</v>
      </c>
      <c r="O635" s="1">
        <v>1</v>
      </c>
    </row>
    <row r="636" spans="11:15" x14ac:dyDescent="0.25">
      <c r="K636" s="3">
        <v>3123311</v>
      </c>
      <c r="L636" s="1">
        <v>1</v>
      </c>
      <c r="N636" s="3" t="s">
        <v>765</v>
      </c>
      <c r="O636" s="1">
        <v>1</v>
      </c>
    </row>
    <row r="637" spans="11:15" x14ac:dyDescent="0.25">
      <c r="K637" s="3">
        <v>1740477</v>
      </c>
      <c r="L637" s="1">
        <v>1</v>
      </c>
      <c r="N637" s="3" t="s">
        <v>618</v>
      </c>
      <c r="O637" s="1">
        <v>1</v>
      </c>
    </row>
    <row r="638" spans="11:15" x14ac:dyDescent="0.25">
      <c r="K638" s="3">
        <v>3134923</v>
      </c>
      <c r="L638" s="1">
        <v>1</v>
      </c>
      <c r="N638" s="3" t="s">
        <v>767</v>
      </c>
      <c r="O638" s="1">
        <v>1</v>
      </c>
    </row>
    <row r="639" spans="11:15" x14ac:dyDescent="0.25">
      <c r="K639" s="3">
        <v>1745464</v>
      </c>
      <c r="L639" s="1">
        <v>1</v>
      </c>
      <c r="N639" s="3" t="s">
        <v>619</v>
      </c>
      <c r="O639" s="1">
        <v>1</v>
      </c>
    </row>
    <row r="640" spans="11:15" x14ac:dyDescent="0.25">
      <c r="K640" s="3">
        <v>3163527</v>
      </c>
      <c r="L640" s="1">
        <v>1</v>
      </c>
      <c r="N640" s="3" t="s">
        <v>769</v>
      </c>
      <c r="O640" s="1">
        <v>1</v>
      </c>
    </row>
    <row r="641" spans="11:15" x14ac:dyDescent="0.25">
      <c r="K641" s="3">
        <v>1759669</v>
      </c>
      <c r="L641" s="1">
        <v>1</v>
      </c>
      <c r="N641" s="3" t="s">
        <v>620</v>
      </c>
      <c r="O641" s="1">
        <v>1</v>
      </c>
    </row>
    <row r="642" spans="11:15" x14ac:dyDescent="0.25">
      <c r="K642" s="3">
        <v>3201773</v>
      </c>
      <c r="L642" s="1">
        <v>1</v>
      </c>
      <c r="N642" s="3" t="s">
        <v>771</v>
      </c>
      <c r="O642" s="1">
        <v>1</v>
      </c>
    </row>
    <row r="643" spans="11:15" x14ac:dyDescent="0.25">
      <c r="K643" s="3">
        <v>1767693</v>
      </c>
      <c r="L643" s="1">
        <v>1</v>
      </c>
      <c r="N643" s="3" t="s">
        <v>621</v>
      </c>
      <c r="O643" s="1">
        <v>1</v>
      </c>
    </row>
    <row r="644" spans="11:15" x14ac:dyDescent="0.25">
      <c r="K644" s="3">
        <v>3228015</v>
      </c>
      <c r="L644" s="1">
        <v>1</v>
      </c>
      <c r="N644" s="3" t="s">
        <v>773</v>
      </c>
      <c r="O644" s="1">
        <v>1</v>
      </c>
    </row>
    <row r="645" spans="11:15" x14ac:dyDescent="0.25">
      <c r="K645" s="3">
        <v>1774470</v>
      </c>
      <c r="L645" s="1">
        <v>1</v>
      </c>
      <c r="N645" s="3" t="s">
        <v>622</v>
      </c>
      <c r="O645" s="1">
        <v>1</v>
      </c>
    </row>
    <row r="646" spans="11:15" x14ac:dyDescent="0.25">
      <c r="K646" s="3">
        <v>3231332</v>
      </c>
      <c r="L646" s="1">
        <v>1</v>
      </c>
      <c r="N646" s="3" t="s">
        <v>775</v>
      </c>
      <c r="O646" s="1">
        <v>1</v>
      </c>
    </row>
    <row r="647" spans="11:15" x14ac:dyDescent="0.25">
      <c r="K647" s="3">
        <v>1778858</v>
      </c>
      <c r="L647" s="1">
        <v>1</v>
      </c>
      <c r="N647" s="3" t="s">
        <v>623</v>
      </c>
      <c r="O647" s="1">
        <v>1</v>
      </c>
    </row>
    <row r="648" spans="11:15" x14ac:dyDescent="0.25">
      <c r="K648" s="3">
        <v>3241064</v>
      </c>
      <c r="L648" s="1">
        <v>1</v>
      </c>
      <c r="N648" s="3" t="s">
        <v>777</v>
      </c>
      <c r="O648" s="1">
        <v>1</v>
      </c>
    </row>
    <row r="649" spans="11:15" x14ac:dyDescent="0.25">
      <c r="K649" s="3">
        <v>1779232</v>
      </c>
      <c r="L649" s="1">
        <v>1</v>
      </c>
      <c r="N649" s="3" t="s">
        <v>624</v>
      </c>
      <c r="O649" s="1">
        <v>1</v>
      </c>
    </row>
    <row r="650" spans="11:15" x14ac:dyDescent="0.25">
      <c r="K650" s="3">
        <v>3252725</v>
      </c>
      <c r="L650" s="1">
        <v>1</v>
      </c>
      <c r="N650" s="3" t="s">
        <v>779</v>
      </c>
      <c r="O650" s="1">
        <v>1</v>
      </c>
    </row>
    <row r="651" spans="11:15" x14ac:dyDescent="0.25">
      <c r="K651" s="3">
        <v>1793345</v>
      </c>
      <c r="L651" s="1">
        <v>1</v>
      </c>
      <c r="N651" s="3" t="s">
        <v>625</v>
      </c>
      <c r="O651" s="1">
        <v>1</v>
      </c>
    </row>
    <row r="652" spans="11:15" x14ac:dyDescent="0.25">
      <c r="K652" s="3">
        <v>3284666</v>
      </c>
      <c r="L652" s="1">
        <v>1</v>
      </c>
      <c r="N652" s="3" t="s">
        <v>781</v>
      </c>
      <c r="O652" s="1">
        <v>1</v>
      </c>
    </row>
    <row r="653" spans="11:15" x14ac:dyDescent="0.25">
      <c r="K653" s="3">
        <v>1799886</v>
      </c>
      <c r="L653" s="1">
        <v>1</v>
      </c>
      <c r="N653" s="3" t="s">
        <v>626</v>
      </c>
      <c r="O653" s="1">
        <v>1</v>
      </c>
    </row>
    <row r="654" spans="11:15" x14ac:dyDescent="0.25">
      <c r="K654" s="3">
        <v>3288188</v>
      </c>
      <c r="L654" s="1">
        <v>1</v>
      </c>
      <c r="N654" s="3" t="s">
        <v>783</v>
      </c>
      <c r="O654" s="1">
        <v>1</v>
      </c>
    </row>
    <row r="655" spans="11:15" x14ac:dyDescent="0.25">
      <c r="K655" s="3">
        <v>1800756</v>
      </c>
      <c r="L655" s="1">
        <v>1</v>
      </c>
      <c r="N655" s="3" t="s">
        <v>627</v>
      </c>
      <c r="O655" s="1">
        <v>1</v>
      </c>
    </row>
    <row r="656" spans="11:15" x14ac:dyDescent="0.25">
      <c r="K656" s="3">
        <v>3303809</v>
      </c>
      <c r="L656" s="1">
        <v>1</v>
      </c>
      <c r="N656" s="3" t="s">
        <v>785</v>
      </c>
      <c r="O656" s="1">
        <v>1</v>
      </c>
    </row>
    <row r="657" spans="11:15" x14ac:dyDescent="0.25">
      <c r="K657" s="3">
        <v>1802466</v>
      </c>
      <c r="L657" s="1">
        <v>1</v>
      </c>
      <c r="N657" s="3" t="s">
        <v>628</v>
      </c>
      <c r="O657" s="1">
        <v>1</v>
      </c>
    </row>
    <row r="658" spans="11:15" x14ac:dyDescent="0.25">
      <c r="K658" s="3">
        <v>3311490</v>
      </c>
      <c r="L658" s="1">
        <v>1</v>
      </c>
      <c r="N658" s="3" t="s">
        <v>787</v>
      </c>
      <c r="O658" s="1">
        <v>1</v>
      </c>
    </row>
    <row r="659" spans="11:15" x14ac:dyDescent="0.25">
      <c r="K659" s="3">
        <v>1811390</v>
      </c>
      <c r="L659" s="1">
        <v>1</v>
      </c>
      <c r="N659" s="3" t="s">
        <v>629</v>
      </c>
      <c r="O659" s="1">
        <v>1</v>
      </c>
    </row>
    <row r="660" spans="11:15" x14ac:dyDescent="0.25">
      <c r="K660" s="3">
        <v>3332077</v>
      </c>
      <c r="L660" s="1">
        <v>1</v>
      </c>
      <c r="N660" s="3" t="s">
        <v>789</v>
      </c>
      <c r="O660" s="1">
        <v>1</v>
      </c>
    </row>
    <row r="661" spans="11:15" x14ac:dyDescent="0.25">
      <c r="K661" s="3">
        <v>1817912</v>
      </c>
      <c r="L661" s="1">
        <v>1</v>
      </c>
      <c r="N661" s="3" t="s">
        <v>630</v>
      </c>
      <c r="O661" s="1">
        <v>1</v>
      </c>
    </row>
    <row r="662" spans="11:15" x14ac:dyDescent="0.25">
      <c r="K662" s="3">
        <v>3398180</v>
      </c>
      <c r="L662" s="1">
        <v>1</v>
      </c>
      <c r="N662" s="3" t="s">
        <v>791</v>
      </c>
      <c r="O662" s="1">
        <v>1</v>
      </c>
    </row>
    <row r="663" spans="11:15" x14ac:dyDescent="0.25">
      <c r="K663" s="3">
        <v>1818265</v>
      </c>
      <c r="L663" s="1">
        <v>1</v>
      </c>
      <c r="N663" s="3" t="s">
        <v>631</v>
      </c>
      <c r="O663" s="1">
        <v>1</v>
      </c>
    </row>
    <row r="664" spans="11:15" x14ac:dyDescent="0.25">
      <c r="K664" s="3">
        <v>3429349</v>
      </c>
      <c r="L664" s="1">
        <v>1</v>
      </c>
      <c r="N664" s="3" t="s">
        <v>793</v>
      </c>
      <c r="O664" s="1">
        <v>1</v>
      </c>
    </row>
    <row r="665" spans="11:15" x14ac:dyDescent="0.25">
      <c r="K665" s="3">
        <v>1821647</v>
      </c>
      <c r="L665" s="1">
        <v>1</v>
      </c>
      <c r="N665" s="3" t="s">
        <v>632</v>
      </c>
      <c r="O665" s="1">
        <v>1</v>
      </c>
    </row>
    <row r="666" spans="11:15" x14ac:dyDescent="0.25">
      <c r="K666" s="3">
        <v>3479649</v>
      </c>
      <c r="L666" s="1">
        <v>1</v>
      </c>
      <c r="N666" s="3" t="s">
        <v>795</v>
      </c>
      <c r="O666" s="1">
        <v>1</v>
      </c>
    </row>
    <row r="667" spans="11:15" x14ac:dyDescent="0.25">
      <c r="K667" s="3">
        <v>1826417</v>
      </c>
      <c r="L667" s="1">
        <v>1</v>
      </c>
      <c r="N667" s="3" t="s">
        <v>633</v>
      </c>
      <c r="O667" s="1">
        <v>1</v>
      </c>
    </row>
    <row r="668" spans="11:15" x14ac:dyDescent="0.25">
      <c r="K668" s="3">
        <v>1830220</v>
      </c>
      <c r="L668" s="1">
        <v>1</v>
      </c>
      <c r="N668" s="3" t="s">
        <v>797</v>
      </c>
      <c r="O668" s="1">
        <v>1</v>
      </c>
    </row>
    <row r="669" spans="11:15" x14ac:dyDescent="0.25">
      <c r="K669" s="3" t="s">
        <v>471</v>
      </c>
      <c r="L669" s="1">
        <v>666</v>
      </c>
      <c r="N669" s="3" t="s">
        <v>634</v>
      </c>
      <c r="O669" s="1">
        <v>1</v>
      </c>
    </row>
    <row r="670" spans="11:15" x14ac:dyDescent="0.25">
      <c r="N670" s="3" t="s">
        <v>799</v>
      </c>
      <c r="O670" s="1">
        <v>1</v>
      </c>
    </row>
    <row r="671" spans="11:15" x14ac:dyDescent="0.25">
      <c r="N671" s="3" t="s">
        <v>635</v>
      </c>
      <c r="O671" s="1">
        <v>1</v>
      </c>
    </row>
    <row r="672" spans="11:15" x14ac:dyDescent="0.25">
      <c r="N672" s="3" t="s">
        <v>801</v>
      </c>
      <c r="O672" s="1">
        <v>1</v>
      </c>
    </row>
    <row r="673" spans="14:15" x14ac:dyDescent="0.25">
      <c r="N673" s="3" t="s">
        <v>636</v>
      </c>
      <c r="O673" s="1">
        <v>1</v>
      </c>
    </row>
    <row r="674" spans="14:15" x14ac:dyDescent="0.25">
      <c r="N674" s="3" t="s">
        <v>637</v>
      </c>
      <c r="O674" s="1">
        <v>1</v>
      </c>
    </row>
    <row r="675" spans="14:15" x14ac:dyDescent="0.25">
      <c r="N675" s="3" t="s">
        <v>471</v>
      </c>
      <c r="O675" s="1">
        <v>666</v>
      </c>
    </row>
  </sheetData>
  <pageMargins left="0.7" right="0.7" top="0.75" bottom="0.75" header="0.3" footer="0.3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2210-4BF4-41F1-8A85-CE9C7BE706E1}">
  <dimension ref="A1"/>
  <sheetViews>
    <sheetView topLeftCell="A16" zoomScale="57" zoomScaleNormal="57" workbookViewId="0">
      <selection activeCell="AX42" sqref="AX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8B3F-FBA9-4521-8C31-1016BEB5B12B}">
  <dimension ref="A1:U668"/>
  <sheetViews>
    <sheetView tabSelected="1" topLeftCell="P1" zoomScaleNormal="100" workbookViewId="0">
      <selection activeCell="V13" sqref="V13"/>
    </sheetView>
  </sheetViews>
  <sheetFormatPr defaultRowHeight="15" x14ac:dyDescent="0.25"/>
  <cols>
    <col min="1" max="1" width="8" bestFit="1" customWidth="1"/>
    <col min="2" max="2" width="18" style="7" bestFit="1" customWidth="1"/>
    <col min="3" max="3" width="12.7109375" customWidth="1"/>
    <col min="4" max="4" width="12.7109375" style="6" bestFit="1" customWidth="1"/>
    <col min="5" max="5" width="12.7109375" customWidth="1"/>
    <col min="6" max="6" width="14.85546875" bestFit="1" customWidth="1"/>
    <col min="7" max="7" width="32.28515625" bestFit="1" customWidth="1"/>
    <col min="8" max="8" width="43.85546875" bestFit="1" customWidth="1"/>
    <col min="9" max="9" width="12.140625" bestFit="1" customWidth="1"/>
    <col min="10" max="10" width="14.7109375" bestFit="1" customWidth="1"/>
    <col min="11" max="11" width="14.42578125" customWidth="1"/>
    <col min="12" max="12" width="10.85546875" bestFit="1" customWidth="1"/>
    <col min="13" max="13" width="10.85546875" customWidth="1"/>
    <col min="14" max="14" width="11.5703125" bestFit="1" customWidth="1"/>
    <col min="15" max="15" width="70.5703125" bestFit="1" customWidth="1"/>
    <col min="18" max="18" width="33.85546875" bestFit="1" customWidth="1"/>
    <col min="19" max="19" width="10.85546875" bestFit="1" customWidth="1"/>
    <col min="20" max="20" width="11.28515625" bestFit="1" customWidth="1"/>
  </cols>
  <sheetData>
    <row r="1" spans="1:21" x14ac:dyDescent="0.25">
      <c r="A1" s="1" t="s">
        <v>0</v>
      </c>
      <c r="B1" s="7" t="s">
        <v>452</v>
      </c>
      <c r="C1" s="1" t="s">
        <v>451</v>
      </c>
      <c r="D1" s="4" t="s">
        <v>453</v>
      </c>
      <c r="E1" s="1" t="s">
        <v>454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t="s">
        <v>448</v>
      </c>
      <c r="M1" t="s">
        <v>460</v>
      </c>
      <c r="N1" t="s">
        <v>450</v>
      </c>
      <c r="O1" t="s">
        <v>455</v>
      </c>
    </row>
    <row r="2" spans="1:21" x14ac:dyDescent="0.25">
      <c r="A2" s="1">
        <v>5688089</v>
      </c>
      <c r="B2" s="7">
        <v>42897</v>
      </c>
      <c r="C2" s="2">
        <v>0.62152777777777779</v>
      </c>
      <c r="D2" s="5">
        <v>42897</v>
      </c>
      <c r="E2" s="2">
        <v>0.63055555555555554</v>
      </c>
      <c r="F2" s="1">
        <v>795</v>
      </c>
      <c r="G2" s="1" t="s">
        <v>7</v>
      </c>
      <c r="H2" s="1" t="s">
        <v>8</v>
      </c>
      <c r="I2" s="1" t="s">
        <v>9</v>
      </c>
      <c r="J2" s="1" t="s">
        <v>10</v>
      </c>
      <c r="K2" s="1">
        <v>1998</v>
      </c>
      <c r="L2" s="1">
        <f>current_year-Wofai_Eyong___Bikeshare_data___Sheet1[[#This Row],[Birth Year]]</f>
        <v>24</v>
      </c>
      <c r="M2" s="1" t="str">
        <f>LOOKUP(L2,{0,"0-19";20,"20-29";30,"30-39";40,"40-49";50,"50-59";60,"60-69";70,"70-79";80,"80-89"})</f>
        <v>20-29</v>
      </c>
      <c r="N2" s="1" t="str">
        <f>TEXT(Wofai_Eyong___Bikeshare_data___Sheet1[[#This Row],[StartDate]], "dddd")</f>
        <v>Sunday</v>
      </c>
      <c r="O2" s="1" t="str">
        <f>CONCATENATE(Wofai_Eyong___Bikeshare_data___Sheet1[[#This Row],[Start Station]], " to ", Wofai_Eyong___Bikeshare_data___Sheet1[[#This Row],[End Station]])</f>
        <v>Suffolk St &amp; Stanton St to W Broadway &amp; Spring St</v>
      </c>
      <c r="R2" s="9" t="s">
        <v>456</v>
      </c>
      <c r="S2">
        <f>MEDIAN(K:K)</f>
        <v>1981</v>
      </c>
      <c r="T2" t="s">
        <v>1180</v>
      </c>
      <c r="U2">
        <f>current_year-S2</f>
        <v>41</v>
      </c>
    </row>
    <row r="3" spans="1:21" x14ac:dyDescent="0.25">
      <c r="A3" s="1">
        <v>4096714</v>
      </c>
      <c r="B3" s="7">
        <v>42866</v>
      </c>
      <c r="C3" s="2">
        <v>0.64583333333333337</v>
      </c>
      <c r="D3" s="5">
        <v>42866</v>
      </c>
      <c r="E3" s="2">
        <v>0.65347222222222223</v>
      </c>
      <c r="F3" s="1">
        <v>692</v>
      </c>
      <c r="G3" s="1" t="s">
        <v>11</v>
      </c>
      <c r="H3" s="1" t="s">
        <v>12</v>
      </c>
      <c r="I3" s="1" t="s">
        <v>9</v>
      </c>
      <c r="J3" s="1" t="s">
        <v>10</v>
      </c>
      <c r="K3" s="1">
        <v>1981</v>
      </c>
      <c r="L3" s="1">
        <f>current_year-Wofai_Eyong___Bikeshare_data___Sheet1[[#This Row],[Birth Year]]</f>
        <v>41</v>
      </c>
      <c r="M3" s="1" t="str">
        <f>LOOKUP(L3,{0,"0-19";20,"20-29";30,"30-39";40,"40-49";50,"50-59";60,"60-69";70,"70-79";80,"80-89"})</f>
        <v>40-49</v>
      </c>
      <c r="N3" s="1" t="str">
        <f>TEXT(Wofai_Eyong___Bikeshare_data___Sheet1[[#This Row],[StartDate]], "dddd")</f>
        <v>Thursday</v>
      </c>
      <c r="O3" s="1" t="str">
        <f>CONCATENATE(Wofai_Eyong___Bikeshare_data___Sheet1[[#This Row],[Start Station]], " to ", Wofai_Eyong___Bikeshare_data___Sheet1[[#This Row],[End Station]])</f>
        <v>Lexington Ave &amp; E 63 St to 1 Ave &amp; E 78 St</v>
      </c>
      <c r="R3" s="9" t="s">
        <v>10</v>
      </c>
      <c r="S3">
        <f>COUNTIF(J:J, "=Male")</f>
        <v>540</v>
      </c>
    </row>
    <row r="4" spans="1:21" x14ac:dyDescent="0.25">
      <c r="A4" s="1">
        <v>2173887</v>
      </c>
      <c r="B4" s="7">
        <v>42823</v>
      </c>
      <c r="C4" s="2">
        <v>0.55972222222222223</v>
      </c>
      <c r="D4" s="5">
        <v>42823</v>
      </c>
      <c r="E4" s="2">
        <v>0.57500000000000007</v>
      </c>
      <c r="F4" s="1">
        <v>1325</v>
      </c>
      <c r="G4" s="1" t="s">
        <v>13</v>
      </c>
      <c r="H4" s="1" t="s">
        <v>14</v>
      </c>
      <c r="I4" s="1" t="s">
        <v>9</v>
      </c>
      <c r="J4" s="1" t="s">
        <v>10</v>
      </c>
      <c r="K4" s="1">
        <v>1987</v>
      </c>
      <c r="L4" s="1">
        <f>current_year-Wofai_Eyong___Bikeshare_data___Sheet1[[#This Row],[Birth Year]]</f>
        <v>35</v>
      </c>
      <c r="M4" s="1" t="str">
        <f>LOOKUP(L4,{0,"0-19";20,"20-29";30,"30-39";40,"40-49";50,"50-59";60,"60-69";70,"70-79";80,"80-89"})</f>
        <v>30-39</v>
      </c>
      <c r="N4" s="1" t="str">
        <f>TEXT(Wofai_Eyong___Bikeshare_data___Sheet1[[#This Row],[StartDate]], "dddd")</f>
        <v>Wednesday</v>
      </c>
      <c r="O4" s="1" t="str">
        <f>CONCATENATE(Wofai_Eyong___Bikeshare_data___Sheet1[[#This Row],[Start Station]], " to ", Wofai_Eyong___Bikeshare_data___Sheet1[[#This Row],[End Station]])</f>
        <v>1 Pl &amp; Clinton St to Henry St &amp; Degraw St</v>
      </c>
      <c r="R4" s="9" t="s">
        <v>17</v>
      </c>
      <c r="S4">
        <f>COUNTIF(J:J, "=Female")</f>
        <v>126</v>
      </c>
    </row>
    <row r="5" spans="1:21" x14ac:dyDescent="0.25">
      <c r="A5" s="1">
        <v>3945638</v>
      </c>
      <c r="B5" s="7">
        <v>42863</v>
      </c>
      <c r="C5" s="2">
        <v>0.82430555555555562</v>
      </c>
      <c r="D5" s="5">
        <v>42863</v>
      </c>
      <c r="E5" s="2">
        <v>0.83263888888888893</v>
      </c>
      <c r="F5" s="1">
        <v>703</v>
      </c>
      <c r="G5" s="1" t="s">
        <v>15</v>
      </c>
      <c r="H5" s="1" t="s">
        <v>16</v>
      </c>
      <c r="I5" s="1" t="s">
        <v>9</v>
      </c>
      <c r="J5" s="1" t="s">
        <v>17</v>
      </c>
      <c r="K5" s="1">
        <v>1986</v>
      </c>
      <c r="L5" s="1">
        <f>current_year-Wofai_Eyong___Bikeshare_data___Sheet1[[#This Row],[Birth Year]]</f>
        <v>36</v>
      </c>
      <c r="M5" s="1" t="str">
        <f>LOOKUP(L5,{0,"0-19";20,"20-29";30,"30-39";40,"40-49";50,"50-59";60,"60-69";70,"70-79";80,"80-89"})</f>
        <v>30-39</v>
      </c>
      <c r="N5" s="1" t="str">
        <f>TEXT(Wofai_Eyong___Bikeshare_data___Sheet1[[#This Row],[StartDate]], "dddd")</f>
        <v>Monday</v>
      </c>
      <c r="O5" s="1" t="str">
        <f>CONCATENATE(Wofai_Eyong___Bikeshare_data___Sheet1[[#This Row],[Start Station]], " to ", Wofai_Eyong___Bikeshare_data___Sheet1[[#This Row],[End Station]])</f>
        <v>Barrow St &amp; Hudson St to W 20 St &amp; 8 Ave</v>
      </c>
      <c r="R5" s="9" t="s">
        <v>457</v>
      </c>
      <c r="S5">
        <f>COUNTIF(I:I, "=Subscriber")</f>
        <v>593</v>
      </c>
    </row>
    <row r="6" spans="1:21" x14ac:dyDescent="0.25">
      <c r="A6" s="1">
        <v>6208972</v>
      </c>
      <c r="B6" s="7">
        <v>42907</v>
      </c>
      <c r="C6" s="2">
        <v>0.32569444444444445</v>
      </c>
      <c r="D6" s="5">
        <v>42907</v>
      </c>
      <c r="E6" s="2">
        <v>0.32916666666666666</v>
      </c>
      <c r="F6" s="1">
        <v>329</v>
      </c>
      <c r="G6" s="1" t="s">
        <v>18</v>
      </c>
      <c r="H6" s="1" t="s">
        <v>19</v>
      </c>
      <c r="I6" s="1" t="s">
        <v>9</v>
      </c>
      <c r="J6" s="1" t="s">
        <v>10</v>
      </c>
      <c r="K6" s="1">
        <v>1992</v>
      </c>
      <c r="L6" s="1">
        <f>current_year-Wofai_Eyong___Bikeshare_data___Sheet1[[#This Row],[Birth Year]]</f>
        <v>30</v>
      </c>
      <c r="M6" s="1" t="str">
        <f>LOOKUP(L6,{0,"0-19";20,"20-29";30,"30-39";40,"40-49";50,"50-59";60,"60-69";70,"70-79";80,"80-89"})</f>
        <v>30-39</v>
      </c>
      <c r="N6" s="1" t="str">
        <f>TEXT(Wofai_Eyong___Bikeshare_data___Sheet1[[#This Row],[StartDate]], "dddd")</f>
        <v>Wednesday</v>
      </c>
      <c r="O6" s="1" t="str">
        <f>CONCATENATE(Wofai_Eyong___Bikeshare_data___Sheet1[[#This Row],[Start Station]], " to ", Wofai_Eyong___Bikeshare_data___Sheet1[[#This Row],[End Station]])</f>
        <v>1 Ave &amp; E 44 St to E 53 St &amp; 3 Ave</v>
      </c>
      <c r="R6" s="9" t="s">
        <v>459</v>
      </c>
      <c r="S6">
        <f>COUNTIF(I:I, "=Non_Subscriber")</f>
        <v>73</v>
      </c>
    </row>
    <row r="7" spans="1:21" x14ac:dyDescent="0.25">
      <c r="A7" s="1">
        <v>1285652</v>
      </c>
      <c r="B7" s="7">
        <v>42788</v>
      </c>
      <c r="C7" s="2">
        <v>0.78819444444444453</v>
      </c>
      <c r="D7" s="5">
        <v>42788</v>
      </c>
      <c r="E7" s="2">
        <v>0.79999999999999993</v>
      </c>
      <c r="F7" s="1">
        <v>998</v>
      </c>
      <c r="G7" s="1" t="s">
        <v>20</v>
      </c>
      <c r="H7" s="1" t="s">
        <v>21</v>
      </c>
      <c r="I7" s="1" t="s">
        <v>9</v>
      </c>
      <c r="J7" s="1" t="s">
        <v>10</v>
      </c>
      <c r="K7" s="1">
        <v>1986</v>
      </c>
      <c r="L7" s="1">
        <f>current_year-Wofai_Eyong___Bikeshare_data___Sheet1[[#This Row],[Birth Year]]</f>
        <v>36</v>
      </c>
      <c r="M7" s="1" t="str">
        <f>LOOKUP(L7,{0,"0-19";20,"20-29";30,"30-39";40,"40-49";50,"50-59";60,"60-69";70,"70-79";80,"80-89"})</f>
        <v>30-39</v>
      </c>
      <c r="N7" s="1" t="str">
        <f>TEXT(Wofai_Eyong___Bikeshare_data___Sheet1[[#This Row],[StartDate]], "dddd")</f>
        <v>Wednesday</v>
      </c>
      <c r="O7" s="1" t="str">
        <f>CONCATENATE(Wofai_Eyong___Bikeshare_data___Sheet1[[#This Row],[Start Station]], " to ", Wofai_Eyong___Bikeshare_data___Sheet1[[#This Row],[End Station]])</f>
        <v>State St &amp; Smith St to Bond St &amp; Fulton St</v>
      </c>
      <c r="R7" s="3" t="s">
        <v>461</v>
      </c>
      <c r="S7">
        <f>MIN(L:L)</f>
        <v>22</v>
      </c>
    </row>
    <row r="8" spans="1:21" x14ac:dyDescent="0.25">
      <c r="A8" s="1">
        <v>1675753</v>
      </c>
      <c r="B8" s="7">
        <v>42800</v>
      </c>
      <c r="C8" s="2">
        <v>0.68194444444444446</v>
      </c>
      <c r="D8" s="5">
        <v>42800</v>
      </c>
      <c r="E8" s="2">
        <v>0.6875</v>
      </c>
      <c r="F8" s="1">
        <v>478</v>
      </c>
      <c r="G8" s="1" t="s">
        <v>22</v>
      </c>
      <c r="H8" s="1" t="s">
        <v>23</v>
      </c>
      <c r="I8" s="1" t="s">
        <v>9</v>
      </c>
      <c r="J8" s="1" t="s">
        <v>10</v>
      </c>
      <c r="K8" s="1">
        <v>1982</v>
      </c>
      <c r="L8" s="1">
        <f>current_year-Wofai_Eyong___Bikeshare_data___Sheet1[[#This Row],[Birth Year]]</f>
        <v>40</v>
      </c>
      <c r="M8" s="1" t="str">
        <f>LOOKUP(L8,{0,"0-19";20,"20-29";30,"30-39";40,"40-49";50,"50-59";60,"60-69";70,"70-79";80,"80-89"})</f>
        <v>40-49</v>
      </c>
      <c r="N8" s="1" t="str">
        <f>TEXT(Wofai_Eyong___Bikeshare_data___Sheet1[[#This Row],[StartDate]], "dddd")</f>
        <v>Monday</v>
      </c>
      <c r="O8" s="1" t="str">
        <f>CONCATENATE(Wofai_Eyong___Bikeshare_data___Sheet1[[#This Row],[Start Station]], " to ", Wofai_Eyong___Bikeshare_data___Sheet1[[#This Row],[End Station]])</f>
        <v>Front St &amp; Gold St to Lafayette Ave &amp; Fort Greene Pl</v>
      </c>
      <c r="R8" s="3" t="s">
        <v>462</v>
      </c>
      <c r="S8">
        <f>MAX(L:L)</f>
        <v>80</v>
      </c>
    </row>
    <row r="9" spans="1:21" x14ac:dyDescent="0.25">
      <c r="A9" s="1">
        <v>1692245</v>
      </c>
      <c r="B9" s="7">
        <v>42801</v>
      </c>
      <c r="C9" s="2">
        <v>0.32083333333333336</v>
      </c>
      <c r="D9" s="5">
        <v>42801</v>
      </c>
      <c r="E9" s="2">
        <v>0.36736111111111108</v>
      </c>
      <c r="F9" s="1">
        <v>4038</v>
      </c>
      <c r="G9" s="1" t="s">
        <v>24</v>
      </c>
      <c r="H9" s="1" t="s">
        <v>25</v>
      </c>
      <c r="I9" s="1" t="s">
        <v>9</v>
      </c>
      <c r="J9" s="1" t="s">
        <v>10</v>
      </c>
      <c r="K9" s="1">
        <v>1984</v>
      </c>
      <c r="L9" s="1">
        <f>current_year-Wofai_Eyong___Bikeshare_data___Sheet1[[#This Row],[Birth Year]]</f>
        <v>38</v>
      </c>
      <c r="M9" s="1" t="str">
        <f>LOOKUP(L9,{0,"0-19";20,"20-29";30,"30-39";40,"40-49";50,"50-59";60,"60-69";70,"70-79";80,"80-89"})</f>
        <v>30-39</v>
      </c>
      <c r="N9" s="1" t="str">
        <f>TEXT(Wofai_Eyong___Bikeshare_data___Sheet1[[#This Row],[StartDate]], "dddd")</f>
        <v>Tuesday</v>
      </c>
      <c r="O9" s="1" t="str">
        <f>CONCATENATE(Wofai_Eyong___Bikeshare_data___Sheet1[[#This Row],[Start Station]], " to ", Wofai_Eyong___Bikeshare_data___Sheet1[[#This Row],[End Station]])</f>
        <v>E 89 St &amp; York Ave to Broadway &amp; Battery Pl</v>
      </c>
      <c r="R9" s="3" t="s">
        <v>1132</v>
      </c>
      <c r="S9">
        <f>AVERAGE(F:F)</f>
        <v>814.69819819819816</v>
      </c>
    </row>
    <row r="10" spans="1:21" x14ac:dyDescent="0.25">
      <c r="A10" s="1">
        <v>2271331</v>
      </c>
      <c r="B10" s="7">
        <v>42827</v>
      </c>
      <c r="C10" s="2">
        <v>0.3347222222222222</v>
      </c>
      <c r="D10" s="5">
        <v>42827</v>
      </c>
      <c r="E10" s="2">
        <v>0.39444444444444443</v>
      </c>
      <c r="F10" s="1">
        <v>5132</v>
      </c>
      <c r="G10" s="1" t="s">
        <v>26</v>
      </c>
      <c r="H10" s="1" t="s">
        <v>26</v>
      </c>
      <c r="I10" s="8" t="s">
        <v>458</v>
      </c>
      <c r="J10" s="8" t="s">
        <v>10</v>
      </c>
      <c r="K10" s="8">
        <v>1981</v>
      </c>
      <c r="L10" s="1">
        <f>current_year-Wofai_Eyong___Bikeshare_data___Sheet1[[#This Row],[Birth Year]]</f>
        <v>41</v>
      </c>
      <c r="M10" s="1" t="str">
        <f>LOOKUP(L10,{0,"0-19";20,"20-29";30,"30-39";40,"40-49";50,"50-59";60,"60-69";70,"70-79";80,"80-89"})</f>
        <v>40-49</v>
      </c>
      <c r="N10" s="1" t="str">
        <f>TEXT(Wofai_Eyong___Bikeshare_data___Sheet1[[#This Row],[StartDate]], "dddd")</f>
        <v>Sunday</v>
      </c>
      <c r="O10" s="1" t="str">
        <f>CONCATENATE(Wofai_Eyong___Bikeshare_data___Sheet1[[#This Row],[Start Station]], " to ", Wofai_Eyong___Bikeshare_data___Sheet1[[#This Row],[End Station]])</f>
        <v>Central Park S &amp; 6 Ave to Central Park S &amp; 6 Ave</v>
      </c>
    </row>
    <row r="11" spans="1:21" x14ac:dyDescent="0.25">
      <c r="A11" s="1">
        <v>1558339</v>
      </c>
      <c r="B11" s="7">
        <v>42795</v>
      </c>
      <c r="C11" s="2">
        <v>0.9590277777777777</v>
      </c>
      <c r="D11" s="5">
        <v>42795</v>
      </c>
      <c r="E11" s="2">
        <v>0.96250000000000002</v>
      </c>
      <c r="F11" s="1">
        <v>309</v>
      </c>
      <c r="G11" s="1" t="s">
        <v>27</v>
      </c>
      <c r="H11" s="1" t="s">
        <v>28</v>
      </c>
      <c r="I11" s="1" t="s">
        <v>9</v>
      </c>
      <c r="J11" s="1" t="s">
        <v>10</v>
      </c>
      <c r="K11" s="1">
        <v>1992</v>
      </c>
      <c r="L11" s="1">
        <f>current_year-Wofai_Eyong___Bikeshare_data___Sheet1[[#This Row],[Birth Year]]</f>
        <v>30</v>
      </c>
      <c r="M11" s="1" t="str">
        <f>LOOKUP(L11,{0,"0-19";20,"20-29";30,"30-39";40,"40-49";50,"50-59";60,"60-69";70,"70-79";80,"80-89"})</f>
        <v>30-39</v>
      </c>
      <c r="N11" s="1" t="str">
        <f>TEXT(Wofai_Eyong___Bikeshare_data___Sheet1[[#This Row],[StartDate]], "dddd")</f>
        <v>Wednesday</v>
      </c>
      <c r="O11" s="1" t="str">
        <f>CONCATENATE(Wofai_Eyong___Bikeshare_data___Sheet1[[#This Row],[Start Station]], " to ", Wofai_Eyong___Bikeshare_data___Sheet1[[#This Row],[End Station]])</f>
        <v>E 3 St &amp; 1 Ave to E 25 St &amp; 2 Ave</v>
      </c>
    </row>
    <row r="12" spans="1:21" x14ac:dyDescent="0.25">
      <c r="A12" s="1">
        <v>2287178</v>
      </c>
      <c r="B12" s="7">
        <v>42827</v>
      </c>
      <c r="C12" s="2">
        <v>0.60902777777777783</v>
      </c>
      <c r="D12" s="5">
        <v>42827</v>
      </c>
      <c r="E12" s="2">
        <v>0.62222222222222223</v>
      </c>
      <c r="F12" s="1">
        <v>1131</v>
      </c>
      <c r="G12" s="1" t="s">
        <v>29</v>
      </c>
      <c r="H12" s="1" t="s">
        <v>30</v>
      </c>
      <c r="I12" s="8" t="s">
        <v>458</v>
      </c>
      <c r="J12" s="8" t="s">
        <v>10</v>
      </c>
      <c r="K12" s="8">
        <v>1981</v>
      </c>
      <c r="L12" s="1">
        <f>current_year-Wofai_Eyong___Bikeshare_data___Sheet1[[#This Row],[Birth Year]]</f>
        <v>41</v>
      </c>
      <c r="M12" s="1" t="str">
        <f>LOOKUP(L12,{0,"0-19";20,"20-29";30,"30-39";40,"40-49";50,"50-59";60,"60-69";70,"70-79";80,"80-89"})</f>
        <v>40-49</v>
      </c>
      <c r="N12" s="1" t="str">
        <f>TEXT(Wofai_Eyong___Bikeshare_data___Sheet1[[#This Row],[StartDate]], "dddd")</f>
        <v>Sunday</v>
      </c>
      <c r="O12" s="1" t="str">
        <f>CONCATENATE(Wofai_Eyong___Bikeshare_data___Sheet1[[#This Row],[Start Station]], " to ", Wofai_Eyong___Bikeshare_data___Sheet1[[#This Row],[End Station]])</f>
        <v>Bank St &amp; Washington St to Little West St &amp; 1 Pl</v>
      </c>
    </row>
    <row r="13" spans="1:21" x14ac:dyDescent="0.25">
      <c r="A13" s="1">
        <v>2744874</v>
      </c>
      <c r="B13" s="7">
        <v>42838</v>
      </c>
      <c r="C13" s="2">
        <v>0.56944444444444442</v>
      </c>
      <c r="D13" s="5">
        <v>42838</v>
      </c>
      <c r="E13" s="2">
        <v>0.57291666666666663</v>
      </c>
      <c r="F13" s="1">
        <v>319</v>
      </c>
      <c r="G13" s="1" t="s">
        <v>31</v>
      </c>
      <c r="H13" s="1" t="s">
        <v>32</v>
      </c>
      <c r="I13" s="1" t="s">
        <v>9</v>
      </c>
      <c r="J13" s="1" t="s">
        <v>10</v>
      </c>
      <c r="K13" s="1">
        <v>1955</v>
      </c>
      <c r="L13" s="1">
        <f>current_year-Wofai_Eyong___Bikeshare_data___Sheet1[[#This Row],[Birth Year]]</f>
        <v>67</v>
      </c>
      <c r="M13" s="1" t="str">
        <f>LOOKUP(L13,{0,"0-19";20,"20-29";30,"30-39";40,"40-49";50,"50-59";60,"60-69";70,"70-79";80,"80-89"})</f>
        <v>60-69</v>
      </c>
      <c r="N13" s="1" t="str">
        <f>TEXT(Wofai_Eyong___Bikeshare_data___Sheet1[[#This Row],[StartDate]], "dddd")</f>
        <v>Thursday</v>
      </c>
      <c r="O13" s="1" t="str">
        <f>CONCATENATE(Wofai_Eyong___Bikeshare_data___Sheet1[[#This Row],[Start Station]], " to ", Wofai_Eyong___Bikeshare_data___Sheet1[[#This Row],[End Station]])</f>
        <v>Front St &amp; Maiden Ln to Liberty St &amp; Broadway</v>
      </c>
    </row>
    <row r="14" spans="1:21" x14ac:dyDescent="0.25">
      <c r="A14" s="1">
        <v>3398180</v>
      </c>
      <c r="B14" s="7">
        <v>42852</v>
      </c>
      <c r="C14" s="2">
        <v>0.9770833333333333</v>
      </c>
      <c r="D14" s="5">
        <v>42853</v>
      </c>
      <c r="E14" s="2">
        <v>3.472222222222222E-3</v>
      </c>
      <c r="F14" s="1">
        <v>2301</v>
      </c>
      <c r="G14" s="1" t="s">
        <v>33</v>
      </c>
      <c r="H14" s="1" t="s">
        <v>34</v>
      </c>
      <c r="I14" s="1" t="s">
        <v>9</v>
      </c>
      <c r="J14" s="1" t="s">
        <v>10</v>
      </c>
      <c r="K14" s="1">
        <v>1971</v>
      </c>
      <c r="L14" s="1">
        <f>current_year-Wofai_Eyong___Bikeshare_data___Sheet1[[#This Row],[Birth Year]]</f>
        <v>51</v>
      </c>
      <c r="M14" s="1" t="str">
        <f>LOOKUP(L14,{0,"0-19";20,"20-29";30,"30-39";40,"40-49";50,"50-59";60,"60-69";70,"70-79";80,"80-89"})</f>
        <v>50-59</v>
      </c>
      <c r="N14" s="1" t="str">
        <f>TEXT(Wofai_Eyong___Bikeshare_data___Sheet1[[#This Row],[StartDate]], "dddd")</f>
        <v>Thursday</v>
      </c>
      <c r="O14" s="1" t="str">
        <f>CONCATENATE(Wofai_Eyong___Bikeshare_data___Sheet1[[#This Row],[Start Station]], " to ", Wofai_Eyong___Bikeshare_data___Sheet1[[#This Row],[End Station]])</f>
        <v>E 10 St &amp; 5 Ave to Columbus Ave &amp; W 72 St</v>
      </c>
    </row>
    <row r="15" spans="1:21" x14ac:dyDescent="0.25">
      <c r="A15" s="1">
        <v>991609</v>
      </c>
      <c r="B15" s="7">
        <v>42779</v>
      </c>
      <c r="C15" s="2">
        <v>0.65277777777777779</v>
      </c>
      <c r="D15" s="5">
        <v>42779</v>
      </c>
      <c r="E15" s="2">
        <v>0.66666666666666663</v>
      </c>
      <c r="F15" s="1">
        <v>1172</v>
      </c>
      <c r="G15" s="1" t="s">
        <v>35</v>
      </c>
      <c r="H15" s="1" t="s">
        <v>36</v>
      </c>
      <c r="I15" s="1" t="s">
        <v>9</v>
      </c>
      <c r="J15" s="1" t="s">
        <v>10</v>
      </c>
      <c r="K15" s="1">
        <v>1993</v>
      </c>
      <c r="L15" s="1">
        <f>current_year-Wofai_Eyong___Bikeshare_data___Sheet1[[#This Row],[Birth Year]]</f>
        <v>29</v>
      </c>
      <c r="M15" s="1" t="str">
        <f>LOOKUP(L15,{0,"0-19";20,"20-29";30,"30-39";40,"40-49";50,"50-59";60,"60-69";70,"70-79";80,"80-89"})</f>
        <v>20-29</v>
      </c>
      <c r="N15" s="1" t="str">
        <f>TEXT(Wofai_Eyong___Bikeshare_data___Sheet1[[#This Row],[StartDate]], "dddd")</f>
        <v>Monday</v>
      </c>
      <c r="O15" s="1" t="str">
        <f>CONCATENATE(Wofai_Eyong___Bikeshare_data___Sheet1[[#This Row],[Start Station]], " to ", Wofai_Eyong___Bikeshare_data___Sheet1[[#This Row],[End Station]])</f>
        <v>1 Ave &amp; E 68 St to E 47 St &amp; Park Ave</v>
      </c>
    </row>
    <row r="16" spans="1:21" x14ac:dyDescent="0.25">
      <c r="A16" s="1">
        <v>1512596</v>
      </c>
      <c r="B16" s="7">
        <v>42794</v>
      </c>
      <c r="C16" s="2">
        <v>0.80972222222222223</v>
      </c>
      <c r="D16" s="5">
        <v>42794</v>
      </c>
      <c r="E16" s="2">
        <v>0.81597222222222221</v>
      </c>
      <c r="F16" s="1">
        <v>518</v>
      </c>
      <c r="G16" s="1" t="s">
        <v>37</v>
      </c>
      <c r="H16" s="1" t="s">
        <v>38</v>
      </c>
      <c r="I16" s="1" t="s">
        <v>9</v>
      </c>
      <c r="J16" s="1" t="s">
        <v>10</v>
      </c>
      <c r="K16" s="1">
        <v>1983</v>
      </c>
      <c r="L16" s="1">
        <f>current_year-Wofai_Eyong___Bikeshare_data___Sheet1[[#This Row],[Birth Year]]</f>
        <v>39</v>
      </c>
      <c r="M16" s="1" t="str">
        <f>LOOKUP(L16,{0,"0-19";20,"20-29";30,"30-39";40,"40-49";50,"50-59";60,"60-69";70,"70-79";80,"80-89"})</f>
        <v>30-39</v>
      </c>
      <c r="N16" s="1" t="str">
        <f>TEXT(Wofai_Eyong___Bikeshare_data___Sheet1[[#This Row],[StartDate]], "dddd")</f>
        <v>Tuesday</v>
      </c>
      <c r="O16" s="1" t="str">
        <f>CONCATENATE(Wofai_Eyong___Bikeshare_data___Sheet1[[#This Row],[Start Station]], " to ", Wofai_Eyong___Bikeshare_data___Sheet1[[#This Row],[End Station]])</f>
        <v>N 11 St &amp; Wythe Ave to Bushwick Ave &amp; Powers St</v>
      </c>
    </row>
    <row r="17" spans="1:15" x14ac:dyDescent="0.25">
      <c r="A17" s="1">
        <v>187466</v>
      </c>
      <c r="B17" s="7">
        <v>42746</v>
      </c>
      <c r="C17" s="2">
        <v>0.47916666666666669</v>
      </c>
      <c r="D17" s="5">
        <v>42746</v>
      </c>
      <c r="E17" s="2">
        <v>0.4826388888888889</v>
      </c>
      <c r="F17" s="1">
        <v>285</v>
      </c>
      <c r="G17" s="1" t="s">
        <v>39</v>
      </c>
      <c r="H17" s="1" t="s">
        <v>40</v>
      </c>
      <c r="I17" s="1" t="s">
        <v>9</v>
      </c>
      <c r="J17" s="1" t="s">
        <v>10</v>
      </c>
      <c r="K17" s="1">
        <v>1972</v>
      </c>
      <c r="L17" s="1">
        <f>current_year-Wofai_Eyong___Bikeshare_data___Sheet1[[#This Row],[Birth Year]]</f>
        <v>50</v>
      </c>
      <c r="M17" s="1" t="str">
        <f>LOOKUP(L17,{0,"0-19";20,"20-29";30,"30-39";40,"40-49";50,"50-59";60,"60-69";70,"70-79";80,"80-89"})</f>
        <v>50-59</v>
      </c>
      <c r="N17" s="1" t="str">
        <f>TEXT(Wofai_Eyong___Bikeshare_data___Sheet1[[#This Row],[StartDate]], "dddd")</f>
        <v>Wednesday</v>
      </c>
      <c r="O17" s="1" t="str">
        <f>CONCATENATE(Wofai_Eyong___Bikeshare_data___Sheet1[[#This Row],[Start Station]], " to ", Wofai_Eyong___Bikeshare_data___Sheet1[[#This Row],[End Station]])</f>
        <v>E 17 St &amp; Broadway to W 17 St &amp; 8 Ave</v>
      </c>
    </row>
    <row r="18" spans="1:15" x14ac:dyDescent="0.25">
      <c r="A18" s="1">
        <v>2195658</v>
      </c>
      <c r="B18" s="7">
        <v>42823</v>
      </c>
      <c r="C18" s="2">
        <v>0.84652777777777777</v>
      </c>
      <c r="D18" s="5">
        <v>42823</v>
      </c>
      <c r="E18" s="2">
        <v>0.85</v>
      </c>
      <c r="F18" s="1">
        <v>263</v>
      </c>
      <c r="G18" s="1" t="s">
        <v>20</v>
      </c>
      <c r="H18" s="1" t="s">
        <v>41</v>
      </c>
      <c r="I18" s="1" t="s">
        <v>9</v>
      </c>
      <c r="J18" s="1" t="s">
        <v>10</v>
      </c>
      <c r="K18" s="1">
        <v>1982</v>
      </c>
      <c r="L18" s="1">
        <f>current_year-Wofai_Eyong___Bikeshare_data___Sheet1[[#This Row],[Birth Year]]</f>
        <v>40</v>
      </c>
      <c r="M18" s="1" t="str">
        <f>LOOKUP(L18,{0,"0-19";20,"20-29";30,"30-39";40,"40-49";50,"50-59";60,"60-69";70,"70-79";80,"80-89"})</f>
        <v>40-49</v>
      </c>
      <c r="N18" s="1" t="str">
        <f>TEXT(Wofai_Eyong___Bikeshare_data___Sheet1[[#This Row],[StartDate]], "dddd")</f>
        <v>Wednesday</v>
      </c>
      <c r="O18" s="1" t="str">
        <f>CONCATENATE(Wofai_Eyong___Bikeshare_data___Sheet1[[#This Row],[Start Station]], " to ", Wofai_Eyong___Bikeshare_data___Sheet1[[#This Row],[End Station]])</f>
        <v>State St &amp; Smith St to Johnson St &amp; Gold St</v>
      </c>
    </row>
    <row r="19" spans="1:15" x14ac:dyDescent="0.25">
      <c r="A19" s="1">
        <v>6388534</v>
      </c>
      <c r="B19" s="7">
        <v>42909</v>
      </c>
      <c r="C19" s="2">
        <v>0.88958333333333339</v>
      </c>
      <c r="D19" s="5">
        <v>42909</v>
      </c>
      <c r="E19" s="2">
        <v>0.89583333333333337</v>
      </c>
      <c r="F19" s="1">
        <v>525</v>
      </c>
      <c r="G19" s="1" t="s">
        <v>42</v>
      </c>
      <c r="H19" s="1" t="s">
        <v>43</v>
      </c>
      <c r="I19" s="1" t="s">
        <v>9</v>
      </c>
      <c r="J19" s="1" t="s">
        <v>17</v>
      </c>
      <c r="K19" s="1">
        <v>1997</v>
      </c>
      <c r="L19" s="1">
        <f>current_year-Wofai_Eyong___Bikeshare_data___Sheet1[[#This Row],[Birth Year]]</f>
        <v>25</v>
      </c>
      <c r="M19" s="1" t="str">
        <f>LOOKUP(L19,{0,"0-19";20,"20-29";30,"30-39";40,"40-49";50,"50-59";60,"60-69";70,"70-79";80,"80-89"})</f>
        <v>20-29</v>
      </c>
      <c r="N19" s="1" t="str">
        <f>TEXT(Wofai_Eyong___Bikeshare_data___Sheet1[[#This Row],[StartDate]], "dddd")</f>
        <v>Friday</v>
      </c>
      <c r="O19" s="1" t="str">
        <f>CONCATENATE(Wofai_Eyong___Bikeshare_data___Sheet1[[#This Row],[Start Station]], " to ", Wofai_Eyong___Bikeshare_data___Sheet1[[#This Row],[End Station]])</f>
        <v>E 2 St &amp; Avenue C to E 11 St &amp; 2 Ave</v>
      </c>
    </row>
    <row r="20" spans="1:15" x14ac:dyDescent="0.25">
      <c r="A20" s="1">
        <v>4733837</v>
      </c>
      <c r="B20" s="7">
        <v>42879</v>
      </c>
      <c r="C20" s="2">
        <v>0.37013888888888885</v>
      </c>
      <c r="D20" s="5">
        <v>42879</v>
      </c>
      <c r="E20" s="2">
        <v>0.37777777777777777</v>
      </c>
      <c r="F20" s="1">
        <v>658</v>
      </c>
      <c r="G20" s="1" t="s">
        <v>44</v>
      </c>
      <c r="H20" s="1" t="s">
        <v>45</v>
      </c>
      <c r="I20" s="1" t="s">
        <v>9</v>
      </c>
      <c r="J20" s="1" t="s">
        <v>10</v>
      </c>
      <c r="K20" s="1">
        <v>1979</v>
      </c>
      <c r="L20" s="1">
        <f>current_year-Wofai_Eyong___Bikeshare_data___Sheet1[[#This Row],[Birth Year]]</f>
        <v>43</v>
      </c>
      <c r="M20" s="1" t="str">
        <f>LOOKUP(L20,{0,"0-19";20,"20-29";30,"30-39";40,"40-49";50,"50-59";60,"60-69";70,"70-79";80,"80-89"})</f>
        <v>40-49</v>
      </c>
      <c r="N20" s="1" t="str">
        <f>TEXT(Wofai_Eyong___Bikeshare_data___Sheet1[[#This Row],[StartDate]], "dddd")</f>
        <v>Wednesday</v>
      </c>
      <c r="O20" s="1" t="str">
        <f>CONCATENATE(Wofai_Eyong___Bikeshare_data___Sheet1[[#This Row],[Start Station]], " to ", Wofai_Eyong___Bikeshare_data___Sheet1[[#This Row],[End Station]])</f>
        <v>Central Park West &amp; W 76 St to E 72 St &amp; York Ave</v>
      </c>
    </row>
    <row r="21" spans="1:15" x14ac:dyDescent="0.25">
      <c r="A21" s="1">
        <v>5857</v>
      </c>
      <c r="B21" s="7">
        <v>42736</v>
      </c>
      <c r="C21" s="2">
        <v>0.56388888888888888</v>
      </c>
      <c r="D21" s="5">
        <v>42736</v>
      </c>
      <c r="E21" s="2">
        <v>0.5756944444444444</v>
      </c>
      <c r="F21" s="1">
        <v>1038</v>
      </c>
      <c r="G21" s="1" t="s">
        <v>46</v>
      </c>
      <c r="H21" s="1" t="s">
        <v>47</v>
      </c>
      <c r="I21" s="8" t="s">
        <v>458</v>
      </c>
      <c r="J21" s="8" t="s">
        <v>10</v>
      </c>
      <c r="K21" s="8">
        <v>1981</v>
      </c>
      <c r="L21" s="1">
        <f>current_year-Wofai_Eyong___Bikeshare_data___Sheet1[[#This Row],[Birth Year]]</f>
        <v>41</v>
      </c>
      <c r="M21" s="1" t="str">
        <f>LOOKUP(L21,{0,"0-19";20,"20-29";30,"30-39";40,"40-49";50,"50-59";60,"60-69";70,"70-79";80,"80-89"})</f>
        <v>40-49</v>
      </c>
      <c r="N21" s="1" t="str">
        <f>TEXT(Wofai_Eyong___Bikeshare_data___Sheet1[[#This Row],[StartDate]], "dddd")</f>
        <v>Sunday</v>
      </c>
      <c r="O21" s="1" t="str">
        <f>CONCATENATE(Wofai_Eyong___Bikeshare_data___Sheet1[[#This Row],[Start Station]], " to ", Wofai_Eyong___Bikeshare_data___Sheet1[[#This Row],[End Station]])</f>
        <v>W 22 St &amp; 8 Ave to W 45 St &amp; 6 Ave</v>
      </c>
    </row>
    <row r="22" spans="1:15" x14ac:dyDescent="0.25">
      <c r="A22" s="1">
        <v>1132766</v>
      </c>
      <c r="B22" s="7">
        <v>42784</v>
      </c>
      <c r="C22" s="2">
        <v>0.56180555555555556</v>
      </c>
      <c r="D22" s="5">
        <v>42784</v>
      </c>
      <c r="E22" s="2">
        <v>0.5625</v>
      </c>
      <c r="F22" s="1">
        <v>82</v>
      </c>
      <c r="G22" s="1" t="s">
        <v>48</v>
      </c>
      <c r="H22" s="1" t="s">
        <v>35</v>
      </c>
      <c r="I22" s="1" t="s">
        <v>9</v>
      </c>
      <c r="J22" s="1" t="s">
        <v>10</v>
      </c>
      <c r="K22" s="1">
        <v>1983</v>
      </c>
      <c r="L22" s="1">
        <f>current_year-Wofai_Eyong___Bikeshare_data___Sheet1[[#This Row],[Birth Year]]</f>
        <v>39</v>
      </c>
      <c r="M22" s="1" t="str">
        <f>LOOKUP(L22,{0,"0-19";20,"20-29";30,"30-39";40,"40-49";50,"50-59";60,"60-69";70,"70-79";80,"80-89"})</f>
        <v>30-39</v>
      </c>
      <c r="N22" s="1" t="str">
        <f>TEXT(Wofai_Eyong___Bikeshare_data___Sheet1[[#This Row],[StartDate]], "dddd")</f>
        <v>Saturday</v>
      </c>
      <c r="O22" s="1" t="str">
        <f>CONCATENATE(Wofai_Eyong___Bikeshare_data___Sheet1[[#This Row],[Start Station]], " to ", Wofai_Eyong___Bikeshare_data___Sheet1[[#This Row],[End Station]])</f>
        <v>E 71 St &amp; 1 Ave to 1 Ave &amp; E 68 St</v>
      </c>
    </row>
    <row r="23" spans="1:15" x14ac:dyDescent="0.25">
      <c r="A23">
        <v>3358474</v>
      </c>
      <c r="B23" s="7">
        <v>42852</v>
      </c>
      <c r="C23" s="2">
        <v>0.4055555555555555</v>
      </c>
      <c r="D23" s="5">
        <v>42852</v>
      </c>
      <c r="E23" s="2">
        <v>0.40833333333333338</v>
      </c>
      <c r="F23">
        <v>204</v>
      </c>
      <c r="G23" s="1" t="s">
        <v>49</v>
      </c>
      <c r="H23" s="1" t="s">
        <v>50</v>
      </c>
      <c r="I23" s="1" t="s">
        <v>9</v>
      </c>
      <c r="J23" s="1" t="s">
        <v>10</v>
      </c>
      <c r="K23">
        <v>1988</v>
      </c>
      <c r="L23" s="1">
        <f>current_year-Wofai_Eyong___Bikeshare_data___Sheet1[[#This Row],[Birth Year]]</f>
        <v>34</v>
      </c>
      <c r="M23" s="1" t="str">
        <f>LOOKUP(L23,{0,"0-19";20,"20-29";30,"30-39";40,"40-49";50,"50-59";60,"60-69";70,"70-79";80,"80-89"})</f>
        <v>30-39</v>
      </c>
      <c r="N23" s="1" t="str">
        <f>TEXT(Wofai_Eyong___Bikeshare_data___Sheet1[[#This Row],[StartDate]], "dddd")</f>
        <v>Thursday</v>
      </c>
      <c r="O23" s="1" t="str">
        <f>CONCATENATE(Wofai_Eyong___Bikeshare_data___Sheet1[[#This Row],[Start Station]], " to ", Wofai_Eyong___Bikeshare_data___Sheet1[[#This Row],[End Station]])</f>
        <v>University Pl &amp; E 14 St to Washington Pl &amp; Broadway</v>
      </c>
    </row>
    <row r="24" spans="1:15" x14ac:dyDescent="0.25">
      <c r="A24">
        <v>1778858</v>
      </c>
      <c r="B24" s="7">
        <v>42803</v>
      </c>
      <c r="C24" s="2">
        <v>0.46875</v>
      </c>
      <c r="D24" s="5">
        <v>42803</v>
      </c>
      <c r="E24" s="2">
        <v>0.47847222222222219</v>
      </c>
      <c r="F24">
        <v>803</v>
      </c>
      <c r="G24" s="1" t="s">
        <v>28</v>
      </c>
      <c r="H24" s="1" t="s">
        <v>7</v>
      </c>
      <c r="I24" s="1" t="s">
        <v>9</v>
      </c>
      <c r="J24" s="1" t="s">
        <v>17</v>
      </c>
      <c r="K24">
        <v>1978</v>
      </c>
      <c r="L24" s="1">
        <f>current_year-Wofai_Eyong___Bikeshare_data___Sheet1[[#This Row],[Birth Year]]</f>
        <v>44</v>
      </c>
      <c r="M24" s="1" t="str">
        <f>LOOKUP(L24,{0,"0-19";20,"20-29";30,"30-39";40,"40-49";50,"50-59";60,"60-69";70,"70-79";80,"80-89"})</f>
        <v>40-49</v>
      </c>
      <c r="N24" s="1" t="str">
        <f>TEXT(Wofai_Eyong___Bikeshare_data___Sheet1[[#This Row],[StartDate]], "dddd")</f>
        <v>Thursday</v>
      </c>
      <c r="O24" s="1" t="str">
        <f>CONCATENATE(Wofai_Eyong___Bikeshare_data___Sheet1[[#This Row],[Start Station]], " to ", Wofai_Eyong___Bikeshare_data___Sheet1[[#This Row],[End Station]])</f>
        <v>E 25 St &amp; 2 Ave to Suffolk St &amp; Stanton St</v>
      </c>
    </row>
    <row r="25" spans="1:15" x14ac:dyDescent="0.25">
      <c r="A25">
        <v>2497952</v>
      </c>
      <c r="B25" s="7">
        <v>42833</v>
      </c>
      <c r="C25" s="2">
        <v>0.56874999999999998</v>
      </c>
      <c r="D25" s="5">
        <v>42833</v>
      </c>
      <c r="E25" s="2">
        <v>0.58611111111111114</v>
      </c>
      <c r="F25">
        <v>1476</v>
      </c>
      <c r="G25" s="1" t="s">
        <v>51</v>
      </c>
      <c r="H25" s="1" t="s">
        <v>52</v>
      </c>
      <c r="I25" s="8" t="s">
        <v>458</v>
      </c>
      <c r="J25" s="8" t="s">
        <v>10</v>
      </c>
      <c r="K25" s="8">
        <v>1981</v>
      </c>
      <c r="L25" s="1">
        <f>current_year-Wofai_Eyong___Bikeshare_data___Sheet1[[#This Row],[Birth Year]]</f>
        <v>41</v>
      </c>
      <c r="M25" s="1" t="str">
        <f>LOOKUP(L25,{0,"0-19";20,"20-29";30,"30-39";40,"40-49";50,"50-59";60,"60-69";70,"70-79";80,"80-89"})</f>
        <v>40-49</v>
      </c>
      <c r="N25" s="1" t="str">
        <f>TEXT(Wofai_Eyong___Bikeshare_data___Sheet1[[#This Row],[StartDate]], "dddd")</f>
        <v>Saturday</v>
      </c>
      <c r="O25" s="1" t="str">
        <f>CONCATENATE(Wofai_Eyong___Bikeshare_data___Sheet1[[#This Row],[Start Station]], " to ", Wofai_Eyong___Bikeshare_data___Sheet1[[#This Row],[End Station]])</f>
        <v>Dean St &amp; Hoyt St to Plaza St West &amp; Flatbush Ave</v>
      </c>
    </row>
    <row r="26" spans="1:15" x14ac:dyDescent="0.25">
      <c r="A26">
        <v>2905932</v>
      </c>
      <c r="B26" s="7">
        <v>42841</v>
      </c>
      <c r="C26" s="2">
        <v>0.73333333333333339</v>
      </c>
      <c r="D26" s="5">
        <v>42841</v>
      </c>
      <c r="E26" s="2">
        <v>0.75138888888888899</v>
      </c>
      <c r="F26">
        <v>1605</v>
      </c>
      <c r="G26" s="1" t="s">
        <v>53</v>
      </c>
      <c r="H26" s="1" t="s">
        <v>54</v>
      </c>
      <c r="I26" s="1" t="s">
        <v>9</v>
      </c>
      <c r="J26" s="1" t="s">
        <v>10</v>
      </c>
      <c r="K26">
        <v>1983</v>
      </c>
      <c r="L26" s="1">
        <f>current_year-Wofai_Eyong___Bikeshare_data___Sheet1[[#This Row],[Birth Year]]</f>
        <v>39</v>
      </c>
      <c r="M26" s="1" t="str">
        <f>LOOKUP(L26,{0,"0-19";20,"20-29";30,"30-39";40,"40-49";50,"50-59";60,"60-69";70,"70-79";80,"80-89"})</f>
        <v>30-39</v>
      </c>
      <c r="N26" s="1" t="str">
        <f>TEXT(Wofai_Eyong___Bikeshare_data___Sheet1[[#This Row],[StartDate]], "dddd")</f>
        <v>Sunday</v>
      </c>
      <c r="O26" s="1" t="str">
        <f>CONCATENATE(Wofai_Eyong___Bikeshare_data___Sheet1[[#This Row],[Start Station]], " to ", Wofai_Eyong___Bikeshare_data___Sheet1[[#This Row],[End Station]])</f>
        <v>Allen St &amp; Stanton St to Mott St &amp; Prince St</v>
      </c>
    </row>
    <row r="27" spans="1:15" x14ac:dyDescent="0.25">
      <c r="A27">
        <v>3123311</v>
      </c>
      <c r="B27" s="7">
        <v>42846</v>
      </c>
      <c r="C27" s="2">
        <v>0.40347222222222223</v>
      </c>
      <c r="D27" s="5">
        <v>42846</v>
      </c>
      <c r="E27" s="2">
        <v>0.40833333333333338</v>
      </c>
      <c r="F27">
        <v>441</v>
      </c>
      <c r="G27" s="1" t="s">
        <v>11</v>
      </c>
      <c r="H27" s="1" t="s">
        <v>35</v>
      </c>
      <c r="I27" s="1" t="s">
        <v>9</v>
      </c>
      <c r="J27" s="1" t="s">
        <v>17</v>
      </c>
      <c r="K27">
        <v>1965</v>
      </c>
      <c r="L27" s="1">
        <f>current_year-Wofai_Eyong___Bikeshare_data___Sheet1[[#This Row],[Birth Year]]</f>
        <v>57</v>
      </c>
      <c r="M27" s="1" t="str">
        <f>LOOKUP(L27,{0,"0-19";20,"20-29";30,"30-39";40,"40-49";50,"50-59";60,"60-69";70,"70-79";80,"80-89"})</f>
        <v>50-59</v>
      </c>
      <c r="N27" s="1" t="str">
        <f>TEXT(Wofai_Eyong___Bikeshare_data___Sheet1[[#This Row],[StartDate]], "dddd")</f>
        <v>Friday</v>
      </c>
      <c r="O27" s="1" t="str">
        <f>CONCATENATE(Wofai_Eyong___Bikeshare_data___Sheet1[[#This Row],[Start Station]], " to ", Wofai_Eyong___Bikeshare_data___Sheet1[[#This Row],[End Station]])</f>
        <v>Lexington Ave &amp; E 63 St to 1 Ave &amp; E 68 St</v>
      </c>
    </row>
    <row r="28" spans="1:15" x14ac:dyDescent="0.25">
      <c r="A28">
        <v>2959550</v>
      </c>
      <c r="B28" s="7">
        <v>42842</v>
      </c>
      <c r="C28" s="2">
        <v>0.76874999999999993</v>
      </c>
      <c r="D28" s="5">
        <v>42842</v>
      </c>
      <c r="E28" s="2">
        <v>0.78888888888888886</v>
      </c>
      <c r="F28">
        <v>1750</v>
      </c>
      <c r="G28" s="1" t="s">
        <v>55</v>
      </c>
      <c r="H28" s="1" t="s">
        <v>56</v>
      </c>
      <c r="I28" s="1" t="s">
        <v>9</v>
      </c>
      <c r="J28" s="1" t="s">
        <v>10</v>
      </c>
      <c r="K28">
        <v>1975</v>
      </c>
      <c r="L28" s="1">
        <f>current_year-Wofai_Eyong___Bikeshare_data___Sheet1[[#This Row],[Birth Year]]</f>
        <v>47</v>
      </c>
      <c r="M28" s="1" t="str">
        <f>LOOKUP(L28,{0,"0-19";20,"20-29";30,"30-39";40,"40-49";50,"50-59";60,"60-69";70,"70-79";80,"80-89"})</f>
        <v>40-49</v>
      </c>
      <c r="N28" s="1" t="str">
        <f>TEXT(Wofai_Eyong___Bikeshare_data___Sheet1[[#This Row],[StartDate]], "dddd")</f>
        <v>Monday</v>
      </c>
      <c r="O28" s="1" t="str">
        <f>CONCATENATE(Wofai_Eyong___Bikeshare_data___Sheet1[[#This Row],[Start Station]], " to ", Wofai_Eyong___Bikeshare_data___Sheet1[[#This Row],[End Station]])</f>
        <v>NYCBS Depot - SSP to Columbia St &amp; Degraw St</v>
      </c>
    </row>
    <row r="29" spans="1:15" x14ac:dyDescent="0.25">
      <c r="A29">
        <v>2067887</v>
      </c>
      <c r="B29" s="7">
        <v>42819</v>
      </c>
      <c r="C29" s="2">
        <v>0.50138888888888888</v>
      </c>
      <c r="D29" s="5">
        <v>42819</v>
      </c>
      <c r="E29" s="2">
        <v>0.50555555555555554</v>
      </c>
      <c r="F29">
        <v>393</v>
      </c>
      <c r="G29" s="1" t="s">
        <v>57</v>
      </c>
      <c r="H29" s="1" t="s">
        <v>58</v>
      </c>
      <c r="I29" s="1" t="s">
        <v>9</v>
      </c>
      <c r="J29" s="1" t="s">
        <v>17</v>
      </c>
      <c r="K29">
        <v>1960</v>
      </c>
      <c r="L29" s="1">
        <f>current_year-Wofai_Eyong___Bikeshare_data___Sheet1[[#This Row],[Birth Year]]</f>
        <v>62</v>
      </c>
      <c r="M29" s="1" t="str">
        <f>LOOKUP(L29,{0,"0-19";20,"20-29";30,"30-39";40,"40-49";50,"50-59";60,"60-69";70,"70-79";80,"80-89"})</f>
        <v>60-69</v>
      </c>
      <c r="N29" s="1" t="str">
        <f>TEXT(Wofai_Eyong___Bikeshare_data___Sheet1[[#This Row],[StartDate]], "dddd")</f>
        <v>Saturday</v>
      </c>
      <c r="O29" s="1" t="str">
        <f>CONCATENATE(Wofai_Eyong___Bikeshare_data___Sheet1[[#This Row],[Start Station]], " to ", Wofai_Eyong___Bikeshare_data___Sheet1[[#This Row],[End Station]])</f>
        <v>W 26 St &amp; 8 Ave to W 38 St &amp; 8 Ave</v>
      </c>
    </row>
    <row r="30" spans="1:15" x14ac:dyDescent="0.25">
      <c r="A30">
        <v>3518426</v>
      </c>
      <c r="B30" s="7">
        <v>42854</v>
      </c>
      <c r="C30" s="2">
        <v>0.99861111111111101</v>
      </c>
      <c r="D30" s="5">
        <v>42855</v>
      </c>
      <c r="E30" s="2">
        <v>1.3888888888888889E-3</v>
      </c>
      <c r="F30">
        <v>215</v>
      </c>
      <c r="G30" s="1" t="s">
        <v>59</v>
      </c>
      <c r="H30" s="1" t="s">
        <v>54</v>
      </c>
      <c r="I30" s="1" t="s">
        <v>9</v>
      </c>
      <c r="J30" s="1" t="s">
        <v>10</v>
      </c>
      <c r="K30">
        <v>1986</v>
      </c>
      <c r="L30" s="1">
        <f>current_year-Wofai_Eyong___Bikeshare_data___Sheet1[[#This Row],[Birth Year]]</f>
        <v>36</v>
      </c>
      <c r="M30" s="1" t="str">
        <f>LOOKUP(L30,{0,"0-19";20,"20-29";30,"30-39";40,"40-49";50,"50-59";60,"60-69";70,"70-79";80,"80-89"})</f>
        <v>30-39</v>
      </c>
      <c r="N30" s="1" t="str">
        <f>TEXT(Wofai_Eyong___Bikeshare_data___Sheet1[[#This Row],[StartDate]], "dddd")</f>
        <v>Saturday</v>
      </c>
      <c r="O30" s="1" t="str">
        <f>CONCATENATE(Wofai_Eyong___Bikeshare_data___Sheet1[[#This Row],[Start Station]], " to ", Wofai_Eyong___Bikeshare_data___Sheet1[[#This Row],[End Station]])</f>
        <v>Great Jones St to Mott St &amp; Prince St</v>
      </c>
    </row>
    <row r="31" spans="1:15" x14ac:dyDescent="0.25">
      <c r="A31">
        <v>5383277</v>
      </c>
      <c r="B31" s="7">
        <v>42892</v>
      </c>
      <c r="C31" s="2">
        <v>0.47430555555555554</v>
      </c>
      <c r="D31" s="5">
        <v>42892</v>
      </c>
      <c r="E31" s="2">
        <v>0.47638888888888892</v>
      </c>
      <c r="F31">
        <v>205</v>
      </c>
      <c r="G31" s="1" t="s">
        <v>60</v>
      </c>
      <c r="H31" s="1" t="s">
        <v>61</v>
      </c>
      <c r="I31" s="1" t="s">
        <v>9</v>
      </c>
      <c r="J31" s="1" t="s">
        <v>10</v>
      </c>
      <c r="K31">
        <v>1951</v>
      </c>
      <c r="L31" s="1">
        <f>current_year-Wofai_Eyong___Bikeshare_data___Sheet1[[#This Row],[Birth Year]]</f>
        <v>71</v>
      </c>
      <c r="M31" s="1" t="str">
        <f>LOOKUP(L31,{0,"0-19";20,"20-29";30,"30-39";40,"40-49";50,"50-59";60,"60-69";70,"70-79";80,"80-89"})</f>
        <v>70-79</v>
      </c>
      <c r="N31" s="1" t="str">
        <f>TEXT(Wofai_Eyong___Bikeshare_data___Sheet1[[#This Row],[StartDate]], "dddd")</f>
        <v>Tuesday</v>
      </c>
      <c r="O31" s="1" t="str">
        <f>CONCATENATE(Wofai_Eyong___Bikeshare_data___Sheet1[[#This Row],[Start Station]], " to ", Wofai_Eyong___Bikeshare_data___Sheet1[[#This Row],[End Station]])</f>
        <v>W 43 St &amp; 10 Ave to 9 Ave &amp; W 45 St</v>
      </c>
    </row>
    <row r="32" spans="1:15" x14ac:dyDescent="0.25">
      <c r="A32">
        <v>3146215</v>
      </c>
      <c r="B32" s="7">
        <v>42846</v>
      </c>
      <c r="C32" s="2">
        <v>0.75624999999999998</v>
      </c>
      <c r="D32" s="5">
        <v>42846</v>
      </c>
      <c r="E32" s="2">
        <v>0.7597222222222223</v>
      </c>
      <c r="F32">
        <v>294</v>
      </c>
      <c r="G32" s="1" t="s">
        <v>62</v>
      </c>
      <c r="H32" s="1" t="s">
        <v>63</v>
      </c>
      <c r="I32" s="1" t="s">
        <v>9</v>
      </c>
      <c r="J32" s="1" t="s">
        <v>17</v>
      </c>
      <c r="K32">
        <v>1995</v>
      </c>
      <c r="L32" s="1">
        <f>current_year-Wofai_Eyong___Bikeshare_data___Sheet1[[#This Row],[Birth Year]]</f>
        <v>27</v>
      </c>
      <c r="M32" s="1" t="str">
        <f>LOOKUP(L32,{0,"0-19";20,"20-29";30,"30-39";40,"40-49";50,"50-59";60,"60-69";70,"70-79";80,"80-89"})</f>
        <v>20-29</v>
      </c>
      <c r="N32" s="1" t="str">
        <f>TEXT(Wofai_Eyong___Bikeshare_data___Sheet1[[#This Row],[StartDate]], "dddd")</f>
        <v>Friday</v>
      </c>
      <c r="O32" s="1" t="str">
        <f>CONCATENATE(Wofai_Eyong___Bikeshare_data___Sheet1[[#This Row],[Start Station]], " to ", Wofai_Eyong___Bikeshare_data___Sheet1[[#This Row],[End Station]])</f>
        <v>Grand St &amp; Elizabeth St to Grand St &amp; Greene St</v>
      </c>
    </row>
    <row r="33" spans="1:15" x14ac:dyDescent="0.25">
      <c r="A33">
        <v>2018488</v>
      </c>
      <c r="B33" s="7">
        <v>42817</v>
      </c>
      <c r="C33" s="2">
        <v>0.77430555555555547</v>
      </c>
      <c r="D33" s="5">
        <v>42817</v>
      </c>
      <c r="E33" s="2">
        <v>0.78472222222222221</v>
      </c>
      <c r="F33">
        <v>920</v>
      </c>
      <c r="G33" s="1" t="s">
        <v>64</v>
      </c>
      <c r="H33" s="1" t="s">
        <v>65</v>
      </c>
      <c r="I33" s="1" t="s">
        <v>9</v>
      </c>
      <c r="J33" s="1" t="s">
        <v>10</v>
      </c>
      <c r="K33">
        <v>1951</v>
      </c>
      <c r="L33" s="1">
        <f>current_year-Wofai_Eyong___Bikeshare_data___Sheet1[[#This Row],[Birth Year]]</f>
        <v>71</v>
      </c>
      <c r="M33" s="1" t="str">
        <f>LOOKUP(L33,{0,"0-19";20,"20-29";30,"30-39";40,"40-49";50,"50-59";60,"60-69";70,"70-79";80,"80-89"})</f>
        <v>70-79</v>
      </c>
      <c r="N33" s="1" t="str">
        <f>TEXT(Wofai_Eyong___Bikeshare_data___Sheet1[[#This Row],[StartDate]], "dddd")</f>
        <v>Thursday</v>
      </c>
      <c r="O33" s="1" t="str">
        <f>CONCATENATE(Wofai_Eyong___Bikeshare_data___Sheet1[[#This Row],[Start Station]], " to ", Wofai_Eyong___Bikeshare_data___Sheet1[[#This Row],[End Station]])</f>
        <v>W 20 St &amp; 11 Ave to St Marks Pl &amp; 2 Ave</v>
      </c>
    </row>
    <row r="34" spans="1:15" x14ac:dyDescent="0.25">
      <c r="A34">
        <v>3676202</v>
      </c>
      <c r="B34" s="7">
        <v>42857</v>
      </c>
      <c r="C34" s="2">
        <v>0.90486111111111101</v>
      </c>
      <c r="D34" s="5">
        <v>42857</v>
      </c>
      <c r="E34" s="2">
        <v>0.93680555555555556</v>
      </c>
      <c r="F34">
        <v>2746</v>
      </c>
      <c r="G34" s="1" t="s">
        <v>66</v>
      </c>
      <c r="H34" s="1" t="s">
        <v>67</v>
      </c>
      <c r="I34" s="8" t="s">
        <v>458</v>
      </c>
      <c r="J34" s="8" t="s">
        <v>10</v>
      </c>
      <c r="K34" s="8">
        <v>1981</v>
      </c>
      <c r="L34" s="1">
        <f>current_year-Wofai_Eyong___Bikeshare_data___Sheet1[[#This Row],[Birth Year]]</f>
        <v>41</v>
      </c>
      <c r="M34" s="1" t="str">
        <f>LOOKUP(L34,{0,"0-19";20,"20-29";30,"30-39";40,"40-49";50,"50-59";60,"60-69";70,"70-79";80,"80-89"})</f>
        <v>40-49</v>
      </c>
      <c r="N34" s="1" t="str">
        <f>TEXT(Wofai_Eyong___Bikeshare_data___Sheet1[[#This Row],[StartDate]], "dddd")</f>
        <v>Tuesday</v>
      </c>
      <c r="O34" s="1" t="str">
        <f>CONCATENATE(Wofai_Eyong___Bikeshare_data___Sheet1[[#This Row],[Start Station]], " to ", Wofai_Eyong___Bikeshare_data___Sheet1[[#This Row],[End Station]])</f>
        <v>Old Fulton St to Broadway &amp; E 14 St</v>
      </c>
    </row>
    <row r="35" spans="1:15" x14ac:dyDescent="0.25">
      <c r="A35">
        <v>1389460</v>
      </c>
      <c r="B35" s="7">
        <v>42791</v>
      </c>
      <c r="C35" s="2">
        <v>0.45694444444444443</v>
      </c>
      <c r="D35" s="5">
        <v>42791</v>
      </c>
      <c r="E35" s="2">
        <v>0.4604166666666667</v>
      </c>
      <c r="F35">
        <v>298</v>
      </c>
      <c r="G35" s="1" t="s">
        <v>68</v>
      </c>
      <c r="H35" s="1" t="s">
        <v>69</v>
      </c>
      <c r="I35" s="1" t="s">
        <v>9</v>
      </c>
      <c r="J35" s="1" t="s">
        <v>10</v>
      </c>
      <c r="K35">
        <v>1986</v>
      </c>
      <c r="L35" s="1">
        <f>current_year-Wofai_Eyong___Bikeshare_data___Sheet1[[#This Row],[Birth Year]]</f>
        <v>36</v>
      </c>
      <c r="M35" s="1" t="str">
        <f>LOOKUP(L35,{0,"0-19";20,"20-29";30,"30-39";40,"40-49";50,"50-59";60,"60-69";70,"70-79";80,"80-89"})</f>
        <v>30-39</v>
      </c>
      <c r="N35" s="1" t="str">
        <f>TEXT(Wofai_Eyong___Bikeshare_data___Sheet1[[#This Row],[StartDate]], "dddd")</f>
        <v>Saturday</v>
      </c>
      <c r="O35" s="1" t="str">
        <f>CONCATENATE(Wofai_Eyong___Bikeshare_data___Sheet1[[#This Row],[Start Station]], " to ", Wofai_Eyong___Bikeshare_data___Sheet1[[#This Row],[End Station]])</f>
        <v>Allen St &amp; Hester St to Rivington St &amp; Chrystie St</v>
      </c>
    </row>
    <row r="36" spans="1:15" x14ac:dyDescent="0.25">
      <c r="A36">
        <v>6321417</v>
      </c>
      <c r="B36" s="7">
        <v>42908</v>
      </c>
      <c r="C36" s="2">
        <v>0.78611111111111109</v>
      </c>
      <c r="D36" s="5">
        <v>42908</v>
      </c>
      <c r="E36" s="2">
        <v>0.80208333333333337</v>
      </c>
      <c r="F36">
        <v>1388</v>
      </c>
      <c r="G36" s="1" t="s">
        <v>70</v>
      </c>
      <c r="H36" s="1" t="s">
        <v>71</v>
      </c>
      <c r="I36" s="1" t="s">
        <v>9</v>
      </c>
      <c r="J36" s="1" t="s">
        <v>10</v>
      </c>
      <c r="K36">
        <v>1988</v>
      </c>
      <c r="L36" s="1">
        <f>current_year-Wofai_Eyong___Bikeshare_data___Sheet1[[#This Row],[Birth Year]]</f>
        <v>34</v>
      </c>
      <c r="M36" s="1" t="str">
        <f>LOOKUP(L36,{0,"0-19";20,"20-29";30,"30-39";40,"40-49";50,"50-59";60,"60-69";70,"70-79";80,"80-89"})</f>
        <v>30-39</v>
      </c>
      <c r="N36" s="1" t="str">
        <f>TEXT(Wofai_Eyong___Bikeshare_data___Sheet1[[#This Row],[StartDate]], "dddd")</f>
        <v>Thursday</v>
      </c>
      <c r="O36" s="1" t="str">
        <f>CONCATENATE(Wofai_Eyong___Bikeshare_data___Sheet1[[#This Row],[Start Station]], " to ", Wofai_Eyong___Bikeshare_data___Sheet1[[#This Row],[End Station]])</f>
        <v>E 55 St &amp; 3 Ave to Milton St &amp; Franklin St</v>
      </c>
    </row>
    <row r="37" spans="1:15" x14ac:dyDescent="0.25">
      <c r="A37">
        <v>936709</v>
      </c>
      <c r="B37" s="7">
        <v>42774</v>
      </c>
      <c r="C37" s="2">
        <v>0.50416666666666665</v>
      </c>
      <c r="D37" s="5">
        <v>42774</v>
      </c>
      <c r="E37" s="2">
        <v>0.50555555555555554</v>
      </c>
      <c r="F37">
        <v>111</v>
      </c>
      <c r="G37" s="1" t="s">
        <v>72</v>
      </c>
      <c r="H37" s="1" t="s">
        <v>73</v>
      </c>
      <c r="I37" s="1" t="s">
        <v>9</v>
      </c>
      <c r="J37" s="1" t="s">
        <v>10</v>
      </c>
      <c r="K37">
        <v>1975</v>
      </c>
      <c r="L37" s="1">
        <f>current_year-Wofai_Eyong___Bikeshare_data___Sheet1[[#This Row],[Birth Year]]</f>
        <v>47</v>
      </c>
      <c r="M37" s="1" t="str">
        <f>LOOKUP(L37,{0,"0-19";20,"20-29";30,"30-39";40,"40-49";50,"50-59";60,"60-69";70,"70-79";80,"80-89"})</f>
        <v>40-49</v>
      </c>
      <c r="N37" s="1" t="str">
        <f>TEXT(Wofai_Eyong___Bikeshare_data___Sheet1[[#This Row],[StartDate]], "dddd")</f>
        <v>Wednesday</v>
      </c>
      <c r="O37" s="1" t="str">
        <f>CONCATENATE(Wofai_Eyong___Bikeshare_data___Sheet1[[#This Row],[Start Station]], " to ", Wofai_Eyong___Bikeshare_data___Sheet1[[#This Row],[End Station]])</f>
        <v>8 Ave &amp; W 52 St to W 54 St &amp; 9 Ave</v>
      </c>
    </row>
    <row r="38" spans="1:15" x14ac:dyDescent="0.25">
      <c r="A38">
        <v>1975396</v>
      </c>
      <c r="B38" s="7">
        <v>42816</v>
      </c>
      <c r="C38" s="2">
        <v>0.37222222222222223</v>
      </c>
      <c r="D38" s="5">
        <v>42816</v>
      </c>
      <c r="E38" s="2">
        <v>0.37986111111111115</v>
      </c>
      <c r="F38">
        <v>630</v>
      </c>
      <c r="G38" s="1" t="s">
        <v>74</v>
      </c>
      <c r="H38" s="1" t="s">
        <v>39</v>
      </c>
      <c r="I38" s="8" t="s">
        <v>458</v>
      </c>
      <c r="J38" s="8" t="s">
        <v>10</v>
      </c>
      <c r="K38" s="8">
        <v>1981</v>
      </c>
      <c r="L38" s="1">
        <f>current_year-Wofai_Eyong___Bikeshare_data___Sheet1[[#This Row],[Birth Year]]</f>
        <v>41</v>
      </c>
      <c r="M38" s="1" t="str">
        <f>LOOKUP(L38,{0,"0-19";20,"20-29";30,"30-39";40,"40-49";50,"50-59";60,"60-69";70,"70-79";80,"80-89"})</f>
        <v>40-49</v>
      </c>
      <c r="N38" s="1" t="str">
        <f>TEXT(Wofai_Eyong___Bikeshare_data___Sheet1[[#This Row],[StartDate]], "dddd")</f>
        <v>Wednesday</v>
      </c>
      <c r="O38" s="1" t="str">
        <f>CONCATENATE(Wofai_Eyong___Bikeshare_data___Sheet1[[#This Row],[Start Station]], " to ", Wofai_Eyong___Bikeshare_data___Sheet1[[#This Row],[End Station]])</f>
        <v>Broadway &amp; W 29 St to E 17 St &amp; Broadway</v>
      </c>
    </row>
    <row r="39" spans="1:15" x14ac:dyDescent="0.25">
      <c r="A39">
        <v>642530</v>
      </c>
      <c r="B39" s="7">
        <v>42763</v>
      </c>
      <c r="C39" s="2">
        <v>0.68888888888888899</v>
      </c>
      <c r="D39" s="5">
        <v>42763</v>
      </c>
      <c r="E39" s="2">
        <v>0.70347222222222217</v>
      </c>
      <c r="F39">
        <v>1284</v>
      </c>
      <c r="G39" s="1" t="s">
        <v>75</v>
      </c>
      <c r="H39" s="1" t="s">
        <v>26</v>
      </c>
      <c r="I39" s="1" t="s">
        <v>9</v>
      </c>
      <c r="J39" s="1" t="s">
        <v>10</v>
      </c>
      <c r="K39">
        <v>1974</v>
      </c>
      <c r="L39" s="1">
        <f>current_year-Wofai_Eyong___Bikeshare_data___Sheet1[[#This Row],[Birth Year]]</f>
        <v>48</v>
      </c>
      <c r="M39" s="1" t="str">
        <f>LOOKUP(L39,{0,"0-19";20,"20-29";30,"30-39";40,"40-49";50,"50-59";60,"60-69";70,"70-79";80,"80-89"})</f>
        <v>40-49</v>
      </c>
      <c r="N39" s="1" t="str">
        <f>TEXT(Wofai_Eyong___Bikeshare_data___Sheet1[[#This Row],[StartDate]], "dddd")</f>
        <v>Saturday</v>
      </c>
      <c r="O39" s="1" t="str">
        <f>CONCATENATE(Wofai_Eyong___Bikeshare_data___Sheet1[[#This Row],[Start Station]], " to ", Wofai_Eyong___Bikeshare_data___Sheet1[[#This Row],[End Station]])</f>
        <v>Cathedral Pkwy &amp; Broadway to Central Park S &amp; 6 Ave</v>
      </c>
    </row>
    <row r="40" spans="1:15" x14ac:dyDescent="0.25">
      <c r="A40">
        <v>5630375</v>
      </c>
      <c r="B40" s="7">
        <v>42896</v>
      </c>
      <c r="C40" s="2">
        <v>0.5854166666666667</v>
      </c>
      <c r="D40" s="5">
        <v>42896</v>
      </c>
      <c r="E40" s="2">
        <v>0.58680555555555558</v>
      </c>
      <c r="F40">
        <v>76</v>
      </c>
      <c r="G40" s="1" t="s">
        <v>76</v>
      </c>
      <c r="H40" s="1" t="s">
        <v>76</v>
      </c>
      <c r="I40" s="8" t="s">
        <v>458</v>
      </c>
      <c r="J40" s="8" t="s">
        <v>10</v>
      </c>
      <c r="K40" s="8">
        <v>1981</v>
      </c>
      <c r="L40" s="1">
        <f>current_year-Wofai_Eyong___Bikeshare_data___Sheet1[[#This Row],[Birth Year]]</f>
        <v>41</v>
      </c>
      <c r="M40" s="1" t="str">
        <f>LOOKUP(L40,{0,"0-19";20,"20-29";30,"30-39";40,"40-49";50,"50-59";60,"60-69";70,"70-79";80,"80-89"})</f>
        <v>40-49</v>
      </c>
      <c r="N40" s="1" t="str">
        <f>TEXT(Wofai_Eyong___Bikeshare_data___Sheet1[[#This Row],[StartDate]], "dddd")</f>
        <v>Saturday</v>
      </c>
      <c r="O40" s="1" t="str">
        <f>CONCATENATE(Wofai_Eyong___Bikeshare_data___Sheet1[[#This Row],[Start Station]], " to ", Wofai_Eyong___Bikeshare_data___Sheet1[[#This Row],[End Station]])</f>
        <v>Bayard St &amp; Baxter St to Bayard St &amp; Baxter St</v>
      </c>
    </row>
    <row r="41" spans="1:15" x14ac:dyDescent="0.25">
      <c r="A41">
        <v>5481113</v>
      </c>
      <c r="B41" s="7">
        <v>42894</v>
      </c>
      <c r="C41" s="2">
        <v>0.30902777777777779</v>
      </c>
      <c r="D41" s="5">
        <v>42894</v>
      </c>
      <c r="E41" s="2">
        <v>0.31319444444444444</v>
      </c>
      <c r="F41">
        <v>328</v>
      </c>
      <c r="G41" s="1" t="s">
        <v>77</v>
      </c>
      <c r="H41" s="1" t="s">
        <v>78</v>
      </c>
      <c r="I41" s="1" t="s">
        <v>9</v>
      </c>
      <c r="J41" s="1" t="s">
        <v>17</v>
      </c>
      <c r="K41">
        <v>1986</v>
      </c>
      <c r="L41" s="1">
        <f>current_year-Wofai_Eyong___Bikeshare_data___Sheet1[[#This Row],[Birth Year]]</f>
        <v>36</v>
      </c>
      <c r="M41" s="1" t="str">
        <f>LOOKUP(L41,{0,"0-19";20,"20-29";30,"30-39";40,"40-49";50,"50-59";60,"60-69";70,"70-79";80,"80-89"})</f>
        <v>30-39</v>
      </c>
      <c r="N41" s="1" t="str">
        <f>TEXT(Wofai_Eyong___Bikeshare_data___Sheet1[[#This Row],[StartDate]], "dddd")</f>
        <v>Thursday</v>
      </c>
      <c r="O41" s="1" t="str">
        <f>CONCATENATE(Wofai_Eyong___Bikeshare_data___Sheet1[[#This Row],[Start Station]], " to ", Wofai_Eyong___Bikeshare_data___Sheet1[[#This Row],[End Station]])</f>
        <v>Driggs Ave &amp; N Henry St to N 8 St &amp; Driggs Ave</v>
      </c>
    </row>
    <row r="42" spans="1:15" x14ac:dyDescent="0.25">
      <c r="A42">
        <v>3873453</v>
      </c>
      <c r="B42" s="7">
        <v>42862</v>
      </c>
      <c r="C42" s="2">
        <v>0.4513888888888889</v>
      </c>
      <c r="D42" s="5">
        <v>42862</v>
      </c>
      <c r="E42" s="2">
        <v>0.45555555555555555</v>
      </c>
      <c r="F42">
        <v>382</v>
      </c>
      <c r="G42" s="1" t="s">
        <v>79</v>
      </c>
      <c r="H42" s="1" t="s">
        <v>80</v>
      </c>
      <c r="I42" s="1" t="s">
        <v>9</v>
      </c>
      <c r="J42" s="1" t="s">
        <v>10</v>
      </c>
      <c r="K42">
        <v>1993</v>
      </c>
      <c r="L42" s="1">
        <f>current_year-Wofai_Eyong___Bikeshare_data___Sheet1[[#This Row],[Birth Year]]</f>
        <v>29</v>
      </c>
      <c r="M42" s="1" t="str">
        <f>LOOKUP(L42,{0,"0-19";20,"20-29";30,"30-39";40,"40-49";50,"50-59";60,"60-69";70,"70-79";80,"80-89"})</f>
        <v>20-29</v>
      </c>
      <c r="N42" s="1" t="str">
        <f>TEXT(Wofai_Eyong___Bikeshare_data___Sheet1[[#This Row],[StartDate]], "dddd")</f>
        <v>Sunday</v>
      </c>
      <c r="O42" s="1" t="str">
        <f>CONCATENATE(Wofai_Eyong___Bikeshare_data___Sheet1[[#This Row],[Start Station]], " to ", Wofai_Eyong___Bikeshare_data___Sheet1[[#This Row],[End Station]])</f>
        <v>Perry St &amp; Bleecker St to 8 Ave &amp; W 31 St</v>
      </c>
    </row>
    <row r="43" spans="1:15" x14ac:dyDescent="0.25">
      <c r="A43">
        <v>2567503</v>
      </c>
      <c r="B43" s="7">
        <v>42835</v>
      </c>
      <c r="C43" s="2">
        <v>0.31388888888888888</v>
      </c>
      <c r="D43" s="5">
        <v>42835</v>
      </c>
      <c r="E43" s="2">
        <v>0.32013888888888892</v>
      </c>
      <c r="F43">
        <v>526</v>
      </c>
      <c r="G43" s="1" t="s">
        <v>81</v>
      </c>
      <c r="H43" s="1" t="s">
        <v>82</v>
      </c>
      <c r="I43" s="1" t="s">
        <v>9</v>
      </c>
      <c r="J43" s="1" t="s">
        <v>10</v>
      </c>
      <c r="K43">
        <v>1974</v>
      </c>
      <c r="L43" s="1">
        <f>current_year-Wofai_Eyong___Bikeshare_data___Sheet1[[#This Row],[Birth Year]]</f>
        <v>48</v>
      </c>
      <c r="M43" s="1" t="str">
        <f>LOOKUP(L43,{0,"0-19";20,"20-29";30,"30-39";40,"40-49";50,"50-59";60,"60-69";70,"70-79";80,"80-89"})</f>
        <v>40-49</v>
      </c>
      <c r="N43" s="1" t="str">
        <f>TEXT(Wofai_Eyong___Bikeshare_data___Sheet1[[#This Row],[StartDate]], "dddd")</f>
        <v>Monday</v>
      </c>
      <c r="O43" s="1" t="str">
        <f>CONCATENATE(Wofai_Eyong___Bikeshare_data___Sheet1[[#This Row],[Start Station]], " to ", Wofai_Eyong___Bikeshare_data___Sheet1[[#This Row],[End Station]])</f>
        <v>Broadway &amp; E 22 St to Pershing Square South</v>
      </c>
    </row>
    <row r="44" spans="1:15" x14ac:dyDescent="0.25">
      <c r="A44">
        <v>6432811</v>
      </c>
      <c r="B44" s="7">
        <v>42910</v>
      </c>
      <c r="C44" s="2">
        <v>0.80069444444444438</v>
      </c>
      <c r="D44" s="5">
        <v>42910</v>
      </c>
      <c r="E44" s="2">
        <v>0.8041666666666667</v>
      </c>
      <c r="F44">
        <v>308</v>
      </c>
      <c r="G44" s="1" t="s">
        <v>83</v>
      </c>
      <c r="H44" s="1" t="s">
        <v>84</v>
      </c>
      <c r="I44" s="1" t="s">
        <v>9</v>
      </c>
      <c r="J44" s="1" t="s">
        <v>10</v>
      </c>
      <c r="K44">
        <v>1987</v>
      </c>
      <c r="L44" s="1">
        <f>current_year-Wofai_Eyong___Bikeshare_data___Sheet1[[#This Row],[Birth Year]]</f>
        <v>35</v>
      </c>
      <c r="M44" s="1" t="str">
        <f>LOOKUP(L44,{0,"0-19";20,"20-29";30,"30-39";40,"40-49";50,"50-59";60,"60-69";70,"70-79";80,"80-89"})</f>
        <v>30-39</v>
      </c>
      <c r="N44" s="1" t="str">
        <f>TEXT(Wofai_Eyong___Bikeshare_data___Sheet1[[#This Row],[StartDate]], "dddd")</f>
        <v>Saturday</v>
      </c>
      <c r="O44" s="1" t="str">
        <f>CONCATENATE(Wofai_Eyong___Bikeshare_data___Sheet1[[#This Row],[Start Station]], " to ", Wofai_Eyong___Bikeshare_data___Sheet1[[#This Row],[End Station]])</f>
        <v>Carmine St &amp; 6 Ave to W 13 St &amp; 7 Ave</v>
      </c>
    </row>
    <row r="45" spans="1:15" x14ac:dyDescent="0.25">
      <c r="A45">
        <v>1909858</v>
      </c>
      <c r="B45" s="7">
        <v>42814</v>
      </c>
      <c r="C45" s="2">
        <v>0.38055555555555554</v>
      </c>
      <c r="D45" s="5">
        <v>42814</v>
      </c>
      <c r="E45" s="2">
        <v>0.3840277777777778</v>
      </c>
      <c r="F45">
        <v>314</v>
      </c>
      <c r="G45" s="1" t="s">
        <v>85</v>
      </c>
      <c r="H45" s="1" t="s">
        <v>86</v>
      </c>
      <c r="I45" s="1" t="s">
        <v>9</v>
      </c>
      <c r="J45" s="1" t="s">
        <v>10</v>
      </c>
      <c r="K45">
        <v>1968</v>
      </c>
      <c r="L45" s="1">
        <f>current_year-Wofai_Eyong___Bikeshare_data___Sheet1[[#This Row],[Birth Year]]</f>
        <v>54</v>
      </c>
      <c r="M45" s="1" t="str">
        <f>LOOKUP(L45,{0,"0-19";20,"20-29";30,"30-39";40,"40-49";50,"50-59";60,"60-69";70,"70-79";80,"80-89"})</f>
        <v>50-59</v>
      </c>
      <c r="N45" s="1" t="str">
        <f>TEXT(Wofai_Eyong___Bikeshare_data___Sheet1[[#This Row],[StartDate]], "dddd")</f>
        <v>Monday</v>
      </c>
      <c r="O45" s="1" t="str">
        <f>CONCATENATE(Wofai_Eyong___Bikeshare_data___Sheet1[[#This Row],[Start Station]], " to ", Wofai_Eyong___Bikeshare_data___Sheet1[[#This Row],[End Station]])</f>
        <v>Fulton St &amp; Clermont Ave to Hanson Pl &amp; Ashland Pl</v>
      </c>
    </row>
    <row r="46" spans="1:15" x14ac:dyDescent="0.25">
      <c r="A46">
        <v>4989575</v>
      </c>
      <c r="B46" s="7">
        <v>42885</v>
      </c>
      <c r="C46" s="2">
        <v>0.42499999999999999</v>
      </c>
      <c r="D46" s="5">
        <v>42885</v>
      </c>
      <c r="E46" s="2">
        <v>0.43472222222222223</v>
      </c>
      <c r="F46">
        <v>854</v>
      </c>
      <c r="G46" s="1" t="s">
        <v>57</v>
      </c>
      <c r="H46" s="1" t="s">
        <v>87</v>
      </c>
      <c r="I46" s="1" t="s">
        <v>9</v>
      </c>
      <c r="J46" s="1" t="s">
        <v>10</v>
      </c>
      <c r="K46">
        <v>1985</v>
      </c>
      <c r="L46" s="1">
        <f>current_year-Wofai_Eyong___Bikeshare_data___Sheet1[[#This Row],[Birth Year]]</f>
        <v>37</v>
      </c>
      <c r="M46" s="1" t="str">
        <f>LOOKUP(L46,{0,"0-19";20,"20-29";30,"30-39";40,"40-49";50,"50-59";60,"60-69";70,"70-79";80,"80-89"})</f>
        <v>30-39</v>
      </c>
      <c r="N46" s="1" t="str">
        <f>TEXT(Wofai_Eyong___Bikeshare_data___Sheet1[[#This Row],[StartDate]], "dddd")</f>
        <v>Tuesday</v>
      </c>
      <c r="O46" s="1" t="str">
        <f>CONCATENATE(Wofai_Eyong___Bikeshare_data___Sheet1[[#This Row],[Start Station]], " to ", Wofai_Eyong___Bikeshare_data___Sheet1[[#This Row],[End Station]])</f>
        <v>W 26 St &amp; 8 Ave to Greenwich St &amp; W Houston St</v>
      </c>
    </row>
    <row r="47" spans="1:15" x14ac:dyDescent="0.25">
      <c r="A47">
        <v>4485367</v>
      </c>
      <c r="B47" s="7">
        <v>42874</v>
      </c>
      <c r="C47" s="2">
        <v>0.36874999999999997</v>
      </c>
      <c r="D47" s="5">
        <v>42874</v>
      </c>
      <c r="E47" s="2">
        <v>0.37361111111111112</v>
      </c>
      <c r="F47">
        <v>433</v>
      </c>
      <c r="G47" s="1" t="s">
        <v>88</v>
      </c>
      <c r="H47" s="1" t="s">
        <v>36</v>
      </c>
      <c r="I47" s="1" t="s">
        <v>9</v>
      </c>
      <c r="J47" s="1" t="s">
        <v>10</v>
      </c>
      <c r="K47">
        <v>1979</v>
      </c>
      <c r="L47" s="1">
        <f>current_year-Wofai_Eyong___Bikeshare_data___Sheet1[[#This Row],[Birth Year]]</f>
        <v>43</v>
      </c>
      <c r="M47" s="1" t="str">
        <f>LOOKUP(L47,{0,"0-19";20,"20-29";30,"30-39";40,"40-49";50,"50-59";60,"60-69";70,"70-79";80,"80-89"})</f>
        <v>40-49</v>
      </c>
      <c r="N47" s="1" t="str">
        <f>TEXT(Wofai_Eyong___Bikeshare_data___Sheet1[[#This Row],[StartDate]], "dddd")</f>
        <v>Friday</v>
      </c>
      <c r="O47" s="1" t="str">
        <f>CONCATENATE(Wofai_Eyong___Bikeshare_data___Sheet1[[#This Row],[Start Station]], " to ", Wofai_Eyong___Bikeshare_data___Sheet1[[#This Row],[End Station]])</f>
        <v>Broadway &amp; W 56 St to E 47 St &amp; Park Ave</v>
      </c>
    </row>
    <row r="48" spans="1:15" x14ac:dyDescent="0.25">
      <c r="A48">
        <v>6686290</v>
      </c>
      <c r="B48" s="7">
        <v>42914</v>
      </c>
      <c r="C48" s="2">
        <v>0.8534722222222223</v>
      </c>
      <c r="D48" s="5">
        <v>42914</v>
      </c>
      <c r="E48" s="2">
        <v>0.86111111111111116</v>
      </c>
      <c r="F48">
        <v>603</v>
      </c>
      <c r="G48" s="1" t="s">
        <v>89</v>
      </c>
      <c r="H48" s="1" t="s">
        <v>58</v>
      </c>
      <c r="I48" s="1" t="s">
        <v>9</v>
      </c>
      <c r="J48" s="1" t="s">
        <v>10</v>
      </c>
      <c r="K48">
        <v>1987</v>
      </c>
      <c r="L48" s="1">
        <f>current_year-Wofai_Eyong___Bikeshare_data___Sheet1[[#This Row],[Birth Year]]</f>
        <v>35</v>
      </c>
      <c r="M48" s="1" t="str">
        <f>LOOKUP(L48,{0,"0-19";20,"20-29";30,"30-39";40,"40-49";50,"50-59";60,"60-69";70,"70-79";80,"80-89"})</f>
        <v>30-39</v>
      </c>
      <c r="N48" s="1" t="str">
        <f>TEXT(Wofai_Eyong___Bikeshare_data___Sheet1[[#This Row],[StartDate]], "dddd")</f>
        <v>Wednesday</v>
      </c>
      <c r="O48" s="1" t="str">
        <f>CONCATENATE(Wofai_Eyong___Bikeshare_data___Sheet1[[#This Row],[Start Station]], " to ", Wofai_Eyong___Bikeshare_data___Sheet1[[#This Row],[End Station]])</f>
        <v>8 Ave &amp; W 16 St to W 38 St &amp; 8 Ave</v>
      </c>
    </row>
    <row r="49" spans="1:15" x14ac:dyDescent="0.25">
      <c r="A49">
        <v>6398149</v>
      </c>
      <c r="B49" s="7">
        <v>42910</v>
      </c>
      <c r="C49" s="2">
        <v>0.46319444444444446</v>
      </c>
      <c r="D49" s="5">
        <v>42910</v>
      </c>
      <c r="E49" s="2">
        <v>0.46736111111111112</v>
      </c>
      <c r="F49">
        <v>351</v>
      </c>
      <c r="G49" s="1" t="s">
        <v>49</v>
      </c>
      <c r="H49" s="1" t="s">
        <v>90</v>
      </c>
      <c r="I49" s="1" t="s">
        <v>9</v>
      </c>
      <c r="J49" s="1" t="s">
        <v>10</v>
      </c>
      <c r="K49">
        <v>1976</v>
      </c>
      <c r="L49" s="1">
        <f>current_year-Wofai_Eyong___Bikeshare_data___Sheet1[[#This Row],[Birth Year]]</f>
        <v>46</v>
      </c>
      <c r="M49" s="1" t="str">
        <f>LOOKUP(L49,{0,"0-19";20,"20-29";30,"30-39";40,"40-49";50,"50-59";60,"60-69";70,"70-79";80,"80-89"})</f>
        <v>40-49</v>
      </c>
      <c r="N49" s="1" t="str">
        <f>TEXT(Wofai_Eyong___Bikeshare_data___Sheet1[[#This Row],[StartDate]], "dddd")</f>
        <v>Saturday</v>
      </c>
      <c r="O49" s="1" t="str">
        <f>CONCATENATE(Wofai_Eyong___Bikeshare_data___Sheet1[[#This Row],[Start Station]], " to ", Wofai_Eyong___Bikeshare_data___Sheet1[[#This Row],[End Station]])</f>
        <v>University Pl &amp; E 14 St to W 13 St &amp; Hudson St</v>
      </c>
    </row>
    <row r="50" spans="1:15" x14ac:dyDescent="0.25">
      <c r="A50">
        <v>2964832</v>
      </c>
      <c r="B50" s="7">
        <v>42842</v>
      </c>
      <c r="C50" s="2">
        <v>0.81041666666666667</v>
      </c>
      <c r="D50" s="5">
        <v>42842</v>
      </c>
      <c r="E50" s="2">
        <v>0.82013888888888886</v>
      </c>
      <c r="F50">
        <v>816</v>
      </c>
      <c r="G50" s="1" t="s">
        <v>91</v>
      </c>
      <c r="H50" s="1" t="s">
        <v>92</v>
      </c>
      <c r="I50" s="1" t="s">
        <v>9</v>
      </c>
      <c r="J50" s="1" t="s">
        <v>17</v>
      </c>
      <c r="K50">
        <v>1990</v>
      </c>
      <c r="L50" s="1">
        <f>current_year-Wofai_Eyong___Bikeshare_data___Sheet1[[#This Row],[Birth Year]]</f>
        <v>32</v>
      </c>
      <c r="M50" s="1" t="str">
        <f>LOOKUP(L50,{0,"0-19";20,"20-29";30,"30-39";40,"40-49";50,"50-59";60,"60-69";70,"70-79";80,"80-89"})</f>
        <v>30-39</v>
      </c>
      <c r="N50" s="1" t="str">
        <f>TEXT(Wofai_Eyong___Bikeshare_data___Sheet1[[#This Row],[StartDate]], "dddd")</f>
        <v>Monday</v>
      </c>
      <c r="O50" s="1" t="str">
        <f>CONCATENATE(Wofai_Eyong___Bikeshare_data___Sheet1[[#This Row],[Start Station]], " to ", Wofai_Eyong___Bikeshare_data___Sheet1[[#This Row],[End Station]])</f>
        <v>W 84 St &amp; Columbus Ave to W 104 St &amp; Amsterdam Ave</v>
      </c>
    </row>
    <row r="51" spans="1:15" x14ac:dyDescent="0.25">
      <c r="A51">
        <v>5334757</v>
      </c>
      <c r="B51" s="7">
        <v>42891</v>
      </c>
      <c r="C51" s="2">
        <v>0.51597222222222217</v>
      </c>
      <c r="D51" s="5">
        <v>42891</v>
      </c>
      <c r="E51" s="2">
        <v>0.52013888888888882</v>
      </c>
      <c r="F51">
        <v>368</v>
      </c>
      <c r="G51" s="1" t="s">
        <v>93</v>
      </c>
      <c r="H51" s="1" t="s">
        <v>94</v>
      </c>
      <c r="I51" s="1" t="s">
        <v>9</v>
      </c>
      <c r="J51" s="1" t="s">
        <v>10</v>
      </c>
      <c r="K51">
        <v>1990</v>
      </c>
      <c r="L51" s="1">
        <f>current_year-Wofai_Eyong___Bikeshare_data___Sheet1[[#This Row],[Birth Year]]</f>
        <v>32</v>
      </c>
      <c r="M51" s="1" t="str">
        <f>LOOKUP(L51,{0,"0-19";20,"20-29";30,"30-39";40,"40-49";50,"50-59";60,"60-69";70,"70-79";80,"80-89"})</f>
        <v>30-39</v>
      </c>
      <c r="N51" s="1" t="str">
        <f>TEXT(Wofai_Eyong___Bikeshare_data___Sheet1[[#This Row],[StartDate]], "dddd")</f>
        <v>Monday</v>
      </c>
      <c r="O51" s="1" t="str">
        <f>CONCATENATE(Wofai_Eyong___Bikeshare_data___Sheet1[[#This Row],[Start Station]], " to ", Wofai_Eyong___Bikeshare_data___Sheet1[[#This Row],[End Station]])</f>
        <v>E 53 St &amp; Madison Ave to E 58 St &amp; 1 Ave</v>
      </c>
    </row>
    <row r="52" spans="1:15" x14ac:dyDescent="0.25">
      <c r="A52">
        <v>574675</v>
      </c>
      <c r="B52" s="7">
        <v>42761</v>
      </c>
      <c r="C52" s="2">
        <v>0.52777777777777779</v>
      </c>
      <c r="D52" s="5">
        <v>42761</v>
      </c>
      <c r="E52" s="2">
        <v>0.54583333333333328</v>
      </c>
      <c r="F52">
        <v>1574</v>
      </c>
      <c r="G52" s="1" t="s">
        <v>95</v>
      </c>
      <c r="H52" s="1" t="s">
        <v>83</v>
      </c>
      <c r="I52" s="1" t="s">
        <v>9</v>
      </c>
      <c r="J52" s="1" t="s">
        <v>10</v>
      </c>
      <c r="K52">
        <v>1954</v>
      </c>
      <c r="L52" s="1">
        <f>current_year-Wofai_Eyong___Bikeshare_data___Sheet1[[#This Row],[Birth Year]]</f>
        <v>68</v>
      </c>
      <c r="M52" s="1" t="str">
        <f>LOOKUP(L52,{0,"0-19";20,"20-29";30,"30-39";40,"40-49";50,"50-59";60,"60-69";70,"70-79";80,"80-89"})</f>
        <v>60-69</v>
      </c>
      <c r="N52" s="1" t="str">
        <f>TEXT(Wofai_Eyong___Bikeshare_data___Sheet1[[#This Row],[StartDate]], "dddd")</f>
        <v>Thursday</v>
      </c>
      <c r="O52" s="1" t="str">
        <f>CONCATENATE(Wofai_Eyong___Bikeshare_data___Sheet1[[#This Row],[Start Station]], " to ", Wofai_Eyong___Bikeshare_data___Sheet1[[#This Row],[End Station]])</f>
        <v>W 43 St &amp; 6 Ave to Carmine St &amp; 6 Ave</v>
      </c>
    </row>
    <row r="53" spans="1:15" x14ac:dyDescent="0.25">
      <c r="A53">
        <v>5981682</v>
      </c>
      <c r="B53" s="7">
        <v>42902</v>
      </c>
      <c r="C53" s="2">
        <v>0.55208333333333337</v>
      </c>
      <c r="D53" s="5">
        <v>42902</v>
      </c>
      <c r="E53" s="2">
        <v>0.55555555555555558</v>
      </c>
      <c r="F53">
        <v>324</v>
      </c>
      <c r="G53" s="1" t="s">
        <v>96</v>
      </c>
      <c r="H53" s="1" t="s">
        <v>97</v>
      </c>
      <c r="I53" s="1" t="s">
        <v>9</v>
      </c>
      <c r="J53" s="1" t="s">
        <v>10</v>
      </c>
      <c r="K53">
        <v>1992</v>
      </c>
      <c r="L53" s="1">
        <f>current_year-Wofai_Eyong___Bikeshare_data___Sheet1[[#This Row],[Birth Year]]</f>
        <v>30</v>
      </c>
      <c r="M53" s="1" t="str">
        <f>LOOKUP(L53,{0,"0-19";20,"20-29";30,"30-39";40,"40-49";50,"50-59";60,"60-69";70,"70-79";80,"80-89"})</f>
        <v>30-39</v>
      </c>
      <c r="N53" s="1" t="str">
        <f>TEXT(Wofai_Eyong___Bikeshare_data___Sheet1[[#This Row],[StartDate]], "dddd")</f>
        <v>Friday</v>
      </c>
      <c r="O53" s="1" t="str">
        <f>CONCATENATE(Wofai_Eyong___Bikeshare_data___Sheet1[[#This Row],[Start Station]], " to ", Wofai_Eyong___Bikeshare_data___Sheet1[[#This Row],[End Station]])</f>
        <v>Broadway &amp; W 36 St to E 41 St &amp; Madison Ave</v>
      </c>
    </row>
    <row r="54" spans="1:15" x14ac:dyDescent="0.25">
      <c r="A54">
        <v>2897347</v>
      </c>
      <c r="B54" s="7">
        <v>42841</v>
      </c>
      <c r="C54" s="2">
        <v>0.64097222222222217</v>
      </c>
      <c r="D54" s="5">
        <v>42841</v>
      </c>
      <c r="E54" s="2">
        <v>0.65555555555555556</v>
      </c>
      <c r="F54">
        <v>1233</v>
      </c>
      <c r="G54" s="1" t="s">
        <v>98</v>
      </c>
      <c r="H54" s="1" t="s">
        <v>99</v>
      </c>
      <c r="I54" s="8" t="s">
        <v>458</v>
      </c>
      <c r="J54" s="8" t="s">
        <v>10</v>
      </c>
      <c r="K54" s="8">
        <v>1981</v>
      </c>
      <c r="L54" s="1">
        <f>current_year-Wofai_Eyong___Bikeshare_data___Sheet1[[#This Row],[Birth Year]]</f>
        <v>41</v>
      </c>
      <c r="M54" s="1" t="str">
        <f>LOOKUP(L54,{0,"0-19";20,"20-29";30,"30-39";40,"40-49";50,"50-59";60,"60-69";70,"70-79";80,"80-89"})</f>
        <v>40-49</v>
      </c>
      <c r="N54" s="1" t="str">
        <f>TEXT(Wofai_Eyong___Bikeshare_data___Sheet1[[#This Row],[StartDate]], "dddd")</f>
        <v>Sunday</v>
      </c>
      <c r="O54" s="1" t="str">
        <f>CONCATENATE(Wofai_Eyong___Bikeshare_data___Sheet1[[#This Row],[Start Station]], " to ", Wofai_Eyong___Bikeshare_data___Sheet1[[#This Row],[End Station]])</f>
        <v>Cleveland Pl &amp; Spring St to S 5 Pl &amp; S 4 St</v>
      </c>
    </row>
    <row r="55" spans="1:15" x14ac:dyDescent="0.25">
      <c r="A55">
        <v>3582305</v>
      </c>
      <c r="B55" s="7">
        <v>42856</v>
      </c>
      <c r="C55" s="2">
        <v>0.56319444444444444</v>
      </c>
      <c r="D55" s="5">
        <v>42856</v>
      </c>
      <c r="E55" s="2">
        <v>0.57361111111111118</v>
      </c>
      <c r="F55">
        <v>881</v>
      </c>
      <c r="G55" s="1" t="s">
        <v>100</v>
      </c>
      <c r="H55" s="1" t="s">
        <v>101</v>
      </c>
      <c r="I55" s="1" t="s">
        <v>9</v>
      </c>
      <c r="J55" s="1" t="s">
        <v>10</v>
      </c>
      <c r="K55">
        <v>1972</v>
      </c>
      <c r="L55" s="1">
        <f>current_year-Wofai_Eyong___Bikeshare_data___Sheet1[[#This Row],[Birth Year]]</f>
        <v>50</v>
      </c>
      <c r="M55" s="1" t="str">
        <f>LOOKUP(L55,{0,"0-19";20,"20-29";30,"30-39";40,"40-49";50,"50-59";60,"60-69";70,"70-79";80,"80-89"})</f>
        <v>50-59</v>
      </c>
      <c r="N55" s="1" t="str">
        <f>TEXT(Wofai_Eyong___Bikeshare_data___Sheet1[[#This Row],[StartDate]], "dddd")</f>
        <v>Monday</v>
      </c>
      <c r="O55" s="1" t="str">
        <f>CONCATENATE(Wofai_Eyong___Bikeshare_data___Sheet1[[#This Row],[Start Station]], " to ", Wofai_Eyong___Bikeshare_data___Sheet1[[#This Row],[End Station]])</f>
        <v>E 45 St &amp; 3 Ave to W 34 St &amp; 11 Ave</v>
      </c>
    </row>
    <row r="56" spans="1:15" x14ac:dyDescent="0.25">
      <c r="A56">
        <v>1507415</v>
      </c>
      <c r="B56" s="7">
        <v>42794</v>
      </c>
      <c r="C56" s="2">
        <v>0.75208333333333333</v>
      </c>
      <c r="D56" s="5">
        <v>42794</v>
      </c>
      <c r="E56" s="2">
        <v>0.75694444444444453</v>
      </c>
      <c r="F56">
        <v>418</v>
      </c>
      <c r="G56" s="1" t="s">
        <v>102</v>
      </c>
      <c r="H56" s="1" t="s">
        <v>103</v>
      </c>
      <c r="I56" s="1" t="s">
        <v>9</v>
      </c>
      <c r="J56" s="1" t="s">
        <v>10</v>
      </c>
      <c r="K56">
        <v>1990</v>
      </c>
      <c r="L56" s="1">
        <f>current_year-Wofai_Eyong___Bikeshare_data___Sheet1[[#This Row],[Birth Year]]</f>
        <v>32</v>
      </c>
      <c r="M56" s="1" t="str">
        <f>LOOKUP(L56,{0,"0-19";20,"20-29";30,"30-39";40,"40-49";50,"50-59";60,"60-69";70,"70-79";80,"80-89"})</f>
        <v>30-39</v>
      </c>
      <c r="N56" s="1" t="str">
        <f>TEXT(Wofai_Eyong___Bikeshare_data___Sheet1[[#This Row],[StartDate]], "dddd")</f>
        <v>Tuesday</v>
      </c>
      <c r="O56" s="1" t="str">
        <f>CONCATENATE(Wofai_Eyong___Bikeshare_data___Sheet1[[#This Row],[Start Station]], " to ", Wofai_Eyong___Bikeshare_data___Sheet1[[#This Row],[End Station]])</f>
        <v>Columbus Ave &amp; W 103 St to W 106 St &amp; Central Park West</v>
      </c>
    </row>
    <row r="57" spans="1:15" x14ac:dyDescent="0.25">
      <c r="A57">
        <v>5448406</v>
      </c>
      <c r="B57" s="7">
        <v>42893</v>
      </c>
      <c r="C57" s="2">
        <v>0.69097222222222221</v>
      </c>
      <c r="D57" s="5">
        <v>42893</v>
      </c>
      <c r="E57" s="2">
        <v>0.70694444444444438</v>
      </c>
      <c r="F57">
        <v>1356</v>
      </c>
      <c r="G57" s="1" t="s">
        <v>104</v>
      </c>
      <c r="H57" s="1" t="s">
        <v>105</v>
      </c>
      <c r="I57" s="1" t="s">
        <v>9</v>
      </c>
      <c r="J57" s="1" t="s">
        <v>10</v>
      </c>
      <c r="K57">
        <v>1968</v>
      </c>
      <c r="L57" s="1">
        <f>current_year-Wofai_Eyong___Bikeshare_data___Sheet1[[#This Row],[Birth Year]]</f>
        <v>54</v>
      </c>
      <c r="M57" s="1" t="str">
        <f>LOOKUP(L57,{0,"0-19";20,"20-29";30,"30-39";40,"40-49";50,"50-59";60,"60-69";70,"70-79";80,"80-89"})</f>
        <v>50-59</v>
      </c>
      <c r="N57" s="1" t="str">
        <f>TEXT(Wofai_Eyong___Bikeshare_data___Sheet1[[#This Row],[StartDate]], "dddd")</f>
        <v>Wednesday</v>
      </c>
      <c r="O57" s="1" t="str">
        <f>CONCATENATE(Wofai_Eyong___Bikeshare_data___Sheet1[[#This Row],[Start Station]], " to ", Wofai_Eyong___Bikeshare_data___Sheet1[[#This Row],[End Station]])</f>
        <v>E 39 St &amp; 3 Ave to Central Park North &amp; Adam Clayton Powell Blvd</v>
      </c>
    </row>
    <row r="58" spans="1:15" x14ac:dyDescent="0.25">
      <c r="A58">
        <v>4580791</v>
      </c>
      <c r="B58" s="7">
        <v>42875</v>
      </c>
      <c r="C58" s="2">
        <v>0.8833333333333333</v>
      </c>
      <c r="D58" s="5">
        <v>42875</v>
      </c>
      <c r="E58" s="2">
        <v>0.89374999999999993</v>
      </c>
      <c r="F58">
        <v>852</v>
      </c>
      <c r="G58" s="1" t="s">
        <v>106</v>
      </c>
      <c r="H58" s="1" t="s">
        <v>107</v>
      </c>
      <c r="I58" s="1" t="s">
        <v>9</v>
      </c>
      <c r="J58" s="1" t="s">
        <v>10</v>
      </c>
      <c r="K58">
        <v>1994</v>
      </c>
      <c r="L58" s="1">
        <f>current_year-Wofai_Eyong___Bikeshare_data___Sheet1[[#This Row],[Birth Year]]</f>
        <v>28</v>
      </c>
      <c r="M58" s="1" t="str">
        <f>LOOKUP(L58,{0,"0-19";20,"20-29";30,"30-39";40,"40-49";50,"50-59";60,"60-69";70,"70-79";80,"80-89"})</f>
        <v>20-29</v>
      </c>
      <c r="N58" s="1" t="str">
        <f>TEXT(Wofai_Eyong___Bikeshare_data___Sheet1[[#This Row],[StartDate]], "dddd")</f>
        <v>Saturday</v>
      </c>
      <c r="O58" s="1" t="str">
        <f>CONCATENATE(Wofai_Eyong___Bikeshare_data___Sheet1[[#This Row],[Start Station]], " to ", Wofai_Eyong___Bikeshare_data___Sheet1[[#This Row],[End Station]])</f>
        <v>Vesey Pl &amp; River Terrace to Mercer St &amp; Spring St</v>
      </c>
    </row>
    <row r="59" spans="1:15" x14ac:dyDescent="0.25">
      <c r="A59">
        <v>5515649</v>
      </c>
      <c r="B59" s="7">
        <v>42894</v>
      </c>
      <c r="C59" s="2">
        <v>0.71319444444444446</v>
      </c>
      <c r="D59" s="5">
        <v>42894</v>
      </c>
      <c r="E59" s="2">
        <v>0.72291666666666676</v>
      </c>
      <c r="F59">
        <v>862</v>
      </c>
      <c r="G59" s="1" t="s">
        <v>108</v>
      </c>
      <c r="H59" s="1" t="s">
        <v>109</v>
      </c>
      <c r="I59" s="1" t="s">
        <v>9</v>
      </c>
      <c r="J59" s="1" t="s">
        <v>17</v>
      </c>
      <c r="K59">
        <v>1974</v>
      </c>
      <c r="L59" s="1">
        <f>current_year-Wofai_Eyong___Bikeshare_data___Sheet1[[#This Row],[Birth Year]]</f>
        <v>48</v>
      </c>
      <c r="M59" s="1" t="str">
        <f>LOOKUP(L59,{0,"0-19";20,"20-29";30,"30-39";40,"40-49";50,"50-59";60,"60-69";70,"70-79";80,"80-89"})</f>
        <v>40-49</v>
      </c>
      <c r="N59" s="1" t="str">
        <f>TEXT(Wofai_Eyong___Bikeshare_data___Sheet1[[#This Row],[StartDate]], "dddd")</f>
        <v>Thursday</v>
      </c>
      <c r="O59" s="1" t="str">
        <f>CONCATENATE(Wofai_Eyong___Bikeshare_data___Sheet1[[#This Row],[Start Station]], " to ", Wofai_Eyong___Bikeshare_data___Sheet1[[#This Row],[End Station]])</f>
        <v>E 39 St &amp; 2 Ave to E 20 St &amp; FDR Drive</v>
      </c>
    </row>
    <row r="60" spans="1:15" x14ac:dyDescent="0.25">
      <c r="A60">
        <v>4885759</v>
      </c>
      <c r="B60" s="7">
        <v>42882</v>
      </c>
      <c r="C60" s="2">
        <v>0.69513888888888886</v>
      </c>
      <c r="D60" s="5">
        <v>42882</v>
      </c>
      <c r="E60" s="2">
        <v>0.70694444444444438</v>
      </c>
      <c r="F60">
        <v>1027</v>
      </c>
      <c r="G60" s="1" t="s">
        <v>110</v>
      </c>
      <c r="H60" s="1" t="s">
        <v>111</v>
      </c>
      <c r="I60" s="8" t="s">
        <v>458</v>
      </c>
      <c r="J60" s="1" t="s">
        <v>10</v>
      </c>
      <c r="K60">
        <v>1994</v>
      </c>
      <c r="L60" s="1">
        <f>current_year-Wofai_Eyong___Bikeshare_data___Sheet1[[#This Row],[Birth Year]]</f>
        <v>28</v>
      </c>
      <c r="M60" s="1" t="str">
        <f>LOOKUP(L60,{0,"0-19";20,"20-29";30,"30-39";40,"40-49";50,"50-59";60,"60-69";70,"70-79";80,"80-89"})</f>
        <v>20-29</v>
      </c>
      <c r="N60" s="1" t="str">
        <f>TEXT(Wofai_Eyong___Bikeshare_data___Sheet1[[#This Row],[StartDate]], "dddd")</f>
        <v>Saturday</v>
      </c>
      <c r="O60" s="1" t="str">
        <f>CONCATENATE(Wofai_Eyong___Bikeshare_data___Sheet1[[#This Row],[Start Station]], " to ", Wofai_Eyong___Bikeshare_data___Sheet1[[#This Row],[End Station]])</f>
        <v>Washington St &amp; Gansevoort St to West St &amp; Chambers St</v>
      </c>
    </row>
    <row r="61" spans="1:15" x14ac:dyDescent="0.25">
      <c r="A61">
        <v>4025507</v>
      </c>
      <c r="B61" s="7">
        <v>42865</v>
      </c>
      <c r="C61" s="2">
        <v>0.43055555555555558</v>
      </c>
      <c r="D61" s="5">
        <v>42865</v>
      </c>
      <c r="E61" s="2">
        <v>0.45347222222222222</v>
      </c>
      <c r="F61">
        <v>2005</v>
      </c>
      <c r="G61" s="1" t="s">
        <v>112</v>
      </c>
      <c r="H61" s="1" t="s">
        <v>113</v>
      </c>
      <c r="I61" s="1" t="s">
        <v>9</v>
      </c>
      <c r="J61" s="1" t="s">
        <v>10</v>
      </c>
      <c r="K61">
        <v>1973</v>
      </c>
      <c r="L61" s="1">
        <f>current_year-Wofai_Eyong___Bikeshare_data___Sheet1[[#This Row],[Birth Year]]</f>
        <v>49</v>
      </c>
      <c r="M61" s="1" t="str">
        <f>LOOKUP(L61,{0,"0-19";20,"20-29";30,"30-39";40,"40-49";50,"50-59";60,"60-69";70,"70-79";80,"80-89"})</f>
        <v>40-49</v>
      </c>
      <c r="N61" s="1" t="str">
        <f>TEXT(Wofai_Eyong___Bikeshare_data___Sheet1[[#This Row],[StartDate]], "dddd")</f>
        <v>Wednesday</v>
      </c>
      <c r="O61" s="1" t="str">
        <f>CONCATENATE(Wofai_Eyong___Bikeshare_data___Sheet1[[#This Row],[Start Station]], " to ", Wofai_Eyong___Bikeshare_data___Sheet1[[#This Row],[End Station]])</f>
        <v>E 85 St &amp; 3 Ave to Spruce St &amp; Nassau St</v>
      </c>
    </row>
    <row r="62" spans="1:15" x14ac:dyDescent="0.25">
      <c r="A62">
        <v>3847598</v>
      </c>
      <c r="B62" s="7">
        <v>42861</v>
      </c>
      <c r="C62" s="2">
        <v>0.66527777777777775</v>
      </c>
      <c r="D62" s="5">
        <v>42861</v>
      </c>
      <c r="E62" s="2">
        <v>0.68819444444444444</v>
      </c>
      <c r="F62">
        <v>1997</v>
      </c>
      <c r="G62" s="1" t="s">
        <v>31</v>
      </c>
      <c r="H62" s="1" t="s">
        <v>66</v>
      </c>
      <c r="I62" s="8" t="s">
        <v>458</v>
      </c>
      <c r="J62" s="8" t="s">
        <v>10</v>
      </c>
      <c r="K62" s="8">
        <v>1981</v>
      </c>
      <c r="L62" s="1">
        <f>current_year-Wofai_Eyong___Bikeshare_data___Sheet1[[#This Row],[Birth Year]]</f>
        <v>41</v>
      </c>
      <c r="M62" s="1" t="str">
        <f>LOOKUP(L62,{0,"0-19";20,"20-29";30,"30-39";40,"40-49";50,"50-59";60,"60-69";70,"70-79";80,"80-89"})</f>
        <v>40-49</v>
      </c>
      <c r="N62" s="1" t="str">
        <f>TEXT(Wofai_Eyong___Bikeshare_data___Sheet1[[#This Row],[StartDate]], "dddd")</f>
        <v>Saturday</v>
      </c>
      <c r="O62" s="1" t="str">
        <f>CONCATENATE(Wofai_Eyong___Bikeshare_data___Sheet1[[#This Row],[Start Station]], " to ", Wofai_Eyong___Bikeshare_data___Sheet1[[#This Row],[End Station]])</f>
        <v>Front St &amp; Maiden Ln to Old Fulton St</v>
      </c>
    </row>
    <row r="63" spans="1:15" x14ac:dyDescent="0.25">
      <c r="A63">
        <v>4586817</v>
      </c>
      <c r="B63" s="7">
        <v>42876</v>
      </c>
      <c r="C63" s="2">
        <v>0.35000000000000003</v>
      </c>
      <c r="D63" s="5">
        <v>42876</v>
      </c>
      <c r="E63" s="2">
        <v>0.35833333333333334</v>
      </c>
      <c r="F63">
        <v>723</v>
      </c>
      <c r="G63" s="1" t="s">
        <v>114</v>
      </c>
      <c r="H63" s="1" t="s">
        <v>115</v>
      </c>
      <c r="I63" s="1" t="s">
        <v>9</v>
      </c>
      <c r="J63" s="1" t="s">
        <v>10</v>
      </c>
      <c r="K63">
        <v>1981</v>
      </c>
      <c r="L63" s="1">
        <f>current_year-Wofai_Eyong___Bikeshare_data___Sheet1[[#This Row],[Birth Year]]</f>
        <v>41</v>
      </c>
      <c r="M63" s="1" t="str">
        <f>LOOKUP(L63,{0,"0-19";20,"20-29";30,"30-39";40,"40-49";50,"50-59";60,"60-69";70,"70-79";80,"80-89"})</f>
        <v>40-49</v>
      </c>
      <c r="N63" s="1" t="str">
        <f>TEXT(Wofai_Eyong___Bikeshare_data___Sheet1[[#This Row],[StartDate]], "dddd")</f>
        <v>Sunday</v>
      </c>
      <c r="O63" s="1" t="str">
        <f>CONCATENATE(Wofai_Eyong___Bikeshare_data___Sheet1[[#This Row],[Start Station]], " to ", Wofai_Eyong___Bikeshare_data___Sheet1[[#This Row],[End Station]])</f>
        <v>Avenue D &amp; E 12 St to E 15 St &amp; 3 Ave</v>
      </c>
    </row>
    <row r="64" spans="1:15" x14ac:dyDescent="0.25">
      <c r="A64">
        <v>3303809</v>
      </c>
      <c r="B64" s="7">
        <v>42850</v>
      </c>
      <c r="C64" s="2">
        <v>0.62638888888888888</v>
      </c>
      <c r="D64" s="5">
        <v>42850</v>
      </c>
      <c r="E64" s="2">
        <v>0.63750000000000007</v>
      </c>
      <c r="F64">
        <v>966</v>
      </c>
      <c r="G64" s="1" t="s">
        <v>87</v>
      </c>
      <c r="H64" s="1" t="s">
        <v>116</v>
      </c>
      <c r="I64" s="1" t="s">
        <v>9</v>
      </c>
      <c r="J64" s="1" t="s">
        <v>17</v>
      </c>
      <c r="K64">
        <v>1980</v>
      </c>
      <c r="L64" s="1">
        <f>current_year-Wofai_Eyong___Bikeshare_data___Sheet1[[#This Row],[Birth Year]]</f>
        <v>42</v>
      </c>
      <c r="M64" s="1" t="str">
        <f>LOOKUP(L64,{0,"0-19";20,"20-29";30,"30-39";40,"40-49";50,"50-59";60,"60-69";70,"70-79";80,"80-89"})</f>
        <v>40-49</v>
      </c>
      <c r="N64" s="1" t="str">
        <f>TEXT(Wofai_Eyong___Bikeshare_data___Sheet1[[#This Row],[StartDate]], "dddd")</f>
        <v>Tuesday</v>
      </c>
      <c r="O64" s="1" t="str">
        <f>CONCATENATE(Wofai_Eyong___Bikeshare_data___Sheet1[[#This Row],[Start Station]], " to ", Wofai_Eyong___Bikeshare_data___Sheet1[[#This Row],[End Station]])</f>
        <v>Greenwich St &amp; W Houston St to 9 Ave &amp; W 28 St</v>
      </c>
    </row>
    <row r="65" spans="1:15" x14ac:dyDescent="0.25">
      <c r="A65">
        <v>6722387</v>
      </c>
      <c r="B65" s="7">
        <v>42915</v>
      </c>
      <c r="C65" s="2">
        <v>0.60347222222222219</v>
      </c>
      <c r="D65" s="5">
        <v>42915</v>
      </c>
      <c r="E65" s="2">
        <v>0.62569444444444444</v>
      </c>
      <c r="F65">
        <v>1927</v>
      </c>
      <c r="G65" s="1" t="s">
        <v>117</v>
      </c>
      <c r="H65" s="1" t="s">
        <v>118</v>
      </c>
      <c r="I65" s="1" t="s">
        <v>9</v>
      </c>
      <c r="J65" s="1" t="s">
        <v>17</v>
      </c>
      <c r="K65">
        <v>1971</v>
      </c>
      <c r="L65" s="1">
        <f>current_year-Wofai_Eyong___Bikeshare_data___Sheet1[[#This Row],[Birth Year]]</f>
        <v>51</v>
      </c>
      <c r="M65" s="1" t="str">
        <f>LOOKUP(L65,{0,"0-19";20,"20-29";30,"30-39";40,"40-49";50,"50-59";60,"60-69";70,"70-79";80,"80-89"})</f>
        <v>50-59</v>
      </c>
      <c r="N65" s="1" t="str">
        <f>TEXT(Wofai_Eyong___Bikeshare_data___Sheet1[[#This Row],[StartDate]], "dddd")</f>
        <v>Thursday</v>
      </c>
      <c r="O65" s="1" t="str">
        <f>CONCATENATE(Wofai_Eyong___Bikeshare_data___Sheet1[[#This Row],[Start Station]], " to ", Wofai_Eyong___Bikeshare_data___Sheet1[[#This Row],[End Station]])</f>
        <v>W 78 St &amp; Broadway to W 63 St &amp; Broadway</v>
      </c>
    </row>
    <row r="66" spans="1:15" x14ac:dyDescent="0.25">
      <c r="A66">
        <v>4731489</v>
      </c>
      <c r="B66" s="7">
        <v>42879</v>
      </c>
      <c r="C66" s="2">
        <v>0.35555555555555557</v>
      </c>
      <c r="D66" s="5">
        <v>42879</v>
      </c>
      <c r="E66" s="2">
        <v>0.37986111111111115</v>
      </c>
      <c r="F66">
        <v>2101</v>
      </c>
      <c r="G66" s="1" t="s">
        <v>26</v>
      </c>
      <c r="H66" s="1" t="s">
        <v>26</v>
      </c>
      <c r="I66" s="1" t="s">
        <v>9</v>
      </c>
      <c r="J66" s="1" t="s">
        <v>10</v>
      </c>
      <c r="K66">
        <v>1966</v>
      </c>
      <c r="L66" s="1">
        <f>current_year-Wofai_Eyong___Bikeshare_data___Sheet1[[#This Row],[Birth Year]]</f>
        <v>56</v>
      </c>
      <c r="M66" s="1" t="str">
        <f>LOOKUP(L66,{0,"0-19";20,"20-29";30,"30-39";40,"40-49";50,"50-59";60,"60-69";70,"70-79";80,"80-89"})</f>
        <v>50-59</v>
      </c>
      <c r="N66" s="1" t="str">
        <f>TEXT(Wofai_Eyong___Bikeshare_data___Sheet1[[#This Row],[StartDate]], "dddd")</f>
        <v>Wednesday</v>
      </c>
      <c r="O66" s="1" t="str">
        <f>CONCATENATE(Wofai_Eyong___Bikeshare_data___Sheet1[[#This Row],[Start Station]], " to ", Wofai_Eyong___Bikeshare_data___Sheet1[[#This Row],[End Station]])</f>
        <v>Central Park S &amp; 6 Ave to Central Park S &amp; 6 Ave</v>
      </c>
    </row>
    <row r="67" spans="1:15" x14ac:dyDescent="0.25">
      <c r="A67">
        <v>6018157</v>
      </c>
      <c r="B67" s="7">
        <v>42903</v>
      </c>
      <c r="C67" s="2">
        <v>0.33749999999999997</v>
      </c>
      <c r="D67" s="5">
        <v>42903</v>
      </c>
      <c r="E67" s="2">
        <v>0.3576388888888889</v>
      </c>
      <c r="F67">
        <v>1727</v>
      </c>
      <c r="G67" s="1" t="s">
        <v>119</v>
      </c>
      <c r="H67" s="1" t="s">
        <v>119</v>
      </c>
      <c r="I67" s="8" t="s">
        <v>458</v>
      </c>
      <c r="J67" s="8" t="s">
        <v>10</v>
      </c>
      <c r="K67" s="8">
        <v>1981</v>
      </c>
      <c r="L67" s="1">
        <f>current_year-Wofai_Eyong___Bikeshare_data___Sheet1[[#This Row],[Birth Year]]</f>
        <v>41</v>
      </c>
      <c r="M67" s="1" t="str">
        <f>LOOKUP(L67,{0,"0-19";20,"20-29";30,"30-39";40,"40-49";50,"50-59";60,"60-69";70,"70-79";80,"80-89"})</f>
        <v>40-49</v>
      </c>
      <c r="N67" s="1" t="str">
        <f>TEXT(Wofai_Eyong___Bikeshare_data___Sheet1[[#This Row],[StartDate]], "dddd")</f>
        <v>Saturday</v>
      </c>
      <c r="O67" s="1" t="str">
        <f>CONCATENATE(Wofai_Eyong___Bikeshare_data___Sheet1[[#This Row],[Start Station]], " to ", Wofai_Eyong___Bikeshare_data___Sheet1[[#This Row],[End Station]])</f>
        <v>Pier 40 - Hudson River Park to Pier 40 - Hudson River Park</v>
      </c>
    </row>
    <row r="68" spans="1:15" x14ac:dyDescent="0.25">
      <c r="A68">
        <v>4079228</v>
      </c>
      <c r="B68" s="7">
        <v>42866</v>
      </c>
      <c r="C68" s="2">
        <v>0.37708333333333338</v>
      </c>
      <c r="D68" s="5">
        <v>42866</v>
      </c>
      <c r="E68" s="2">
        <v>0.38055555555555554</v>
      </c>
      <c r="F68">
        <v>338</v>
      </c>
      <c r="G68" s="1" t="s">
        <v>120</v>
      </c>
      <c r="H68" s="1" t="s">
        <v>34</v>
      </c>
      <c r="I68" s="1" t="s">
        <v>9</v>
      </c>
      <c r="J68" s="1" t="s">
        <v>17</v>
      </c>
      <c r="K68">
        <v>1992</v>
      </c>
      <c r="L68" s="1">
        <f>current_year-Wofai_Eyong___Bikeshare_data___Sheet1[[#This Row],[Birth Year]]</f>
        <v>30</v>
      </c>
      <c r="M68" s="1" t="str">
        <f>LOOKUP(L68,{0,"0-19";20,"20-29";30,"30-39";40,"40-49";50,"50-59";60,"60-69";70,"70-79";80,"80-89"})</f>
        <v>30-39</v>
      </c>
      <c r="N68" s="1" t="str">
        <f>TEXT(Wofai_Eyong___Bikeshare_data___Sheet1[[#This Row],[StartDate]], "dddd")</f>
        <v>Thursday</v>
      </c>
      <c r="O68" s="1" t="str">
        <f>CONCATENATE(Wofai_Eyong___Bikeshare_data___Sheet1[[#This Row],[Start Station]], " to ", Wofai_Eyong___Bikeshare_data___Sheet1[[#This Row],[End Station]])</f>
        <v>W 84 St &amp; Broadway to Columbus Ave &amp; W 72 St</v>
      </c>
    </row>
    <row r="69" spans="1:15" x14ac:dyDescent="0.25">
      <c r="A69">
        <v>87348</v>
      </c>
      <c r="B69" s="7">
        <v>42740</v>
      </c>
      <c r="C69" s="2">
        <v>0.60416666666666663</v>
      </c>
      <c r="D69" s="5">
        <v>42740</v>
      </c>
      <c r="E69" s="2">
        <v>0.61249999999999993</v>
      </c>
      <c r="F69">
        <v>700</v>
      </c>
      <c r="G69" s="1" t="s">
        <v>39</v>
      </c>
      <c r="H69" s="1" t="s">
        <v>121</v>
      </c>
      <c r="I69" s="1" t="s">
        <v>9</v>
      </c>
      <c r="J69" s="1" t="s">
        <v>10</v>
      </c>
      <c r="K69">
        <v>1986</v>
      </c>
      <c r="L69" s="1">
        <f>current_year-Wofai_Eyong___Bikeshare_data___Sheet1[[#This Row],[Birth Year]]</f>
        <v>36</v>
      </c>
      <c r="M69" s="1" t="str">
        <f>LOOKUP(L69,{0,"0-19";20,"20-29";30,"30-39";40,"40-49";50,"50-59";60,"60-69";70,"70-79";80,"80-89"})</f>
        <v>30-39</v>
      </c>
      <c r="N69" s="1" t="str">
        <f>TEXT(Wofai_Eyong___Bikeshare_data___Sheet1[[#This Row],[StartDate]], "dddd")</f>
        <v>Thursday</v>
      </c>
      <c r="O69" s="1" t="str">
        <f>CONCATENATE(Wofai_Eyong___Bikeshare_data___Sheet1[[#This Row],[Start Station]], " to ", Wofai_Eyong___Bikeshare_data___Sheet1[[#This Row],[End Station]])</f>
        <v>E 17 St &amp; Broadway to Avenue D &amp; E 3 St</v>
      </c>
    </row>
    <row r="70" spans="1:15" x14ac:dyDescent="0.25">
      <c r="A70">
        <v>2184051</v>
      </c>
      <c r="B70" s="7">
        <v>42823</v>
      </c>
      <c r="C70" s="2">
        <v>0.72430555555555554</v>
      </c>
      <c r="D70" s="5">
        <v>42823</v>
      </c>
      <c r="E70" s="2">
        <v>0.73611111111111116</v>
      </c>
      <c r="F70">
        <v>997</v>
      </c>
      <c r="G70" s="1" t="s">
        <v>26</v>
      </c>
      <c r="H70" s="1" t="s">
        <v>122</v>
      </c>
      <c r="I70" s="1" t="s">
        <v>9</v>
      </c>
      <c r="J70" s="1" t="s">
        <v>10</v>
      </c>
      <c r="K70">
        <v>1988</v>
      </c>
      <c r="L70" s="1">
        <f>current_year-Wofai_Eyong___Bikeshare_data___Sheet1[[#This Row],[Birth Year]]</f>
        <v>34</v>
      </c>
      <c r="M70" s="1" t="str">
        <f>LOOKUP(L70,{0,"0-19";20,"20-29";30,"30-39";40,"40-49";50,"50-59";60,"60-69";70,"70-79";80,"80-89"})</f>
        <v>30-39</v>
      </c>
      <c r="N70" s="1" t="str">
        <f>TEXT(Wofai_Eyong___Bikeshare_data___Sheet1[[#This Row],[StartDate]], "dddd")</f>
        <v>Wednesday</v>
      </c>
      <c r="O70" s="1" t="str">
        <f>CONCATENATE(Wofai_Eyong___Bikeshare_data___Sheet1[[#This Row],[Start Station]], " to ", Wofai_Eyong___Bikeshare_data___Sheet1[[#This Row],[End Station]])</f>
        <v>Central Park S &amp; 6 Ave to E 88 St &amp; 1 Ave</v>
      </c>
    </row>
    <row r="71" spans="1:15" x14ac:dyDescent="0.25">
      <c r="A71">
        <v>2855148</v>
      </c>
      <c r="B71" s="7">
        <v>42840</v>
      </c>
      <c r="C71" s="2">
        <v>0.67499999999999993</v>
      </c>
      <c r="D71" s="5">
        <v>42840</v>
      </c>
      <c r="E71" s="2">
        <v>0.67638888888888893</v>
      </c>
      <c r="F71">
        <v>103</v>
      </c>
      <c r="G71" s="1" t="s">
        <v>123</v>
      </c>
      <c r="H71" s="1" t="s">
        <v>124</v>
      </c>
      <c r="I71" s="1" t="s">
        <v>9</v>
      </c>
      <c r="J71" s="1" t="s">
        <v>17</v>
      </c>
      <c r="K71">
        <v>1956</v>
      </c>
      <c r="L71" s="1">
        <f>current_year-Wofai_Eyong___Bikeshare_data___Sheet1[[#This Row],[Birth Year]]</f>
        <v>66</v>
      </c>
      <c r="M71" s="1" t="str">
        <f>LOOKUP(L71,{0,"0-19";20,"20-29";30,"30-39";40,"40-49";50,"50-59";60,"60-69";70,"70-79";80,"80-89"})</f>
        <v>60-69</v>
      </c>
      <c r="N71" s="1" t="str">
        <f>TEXT(Wofai_Eyong___Bikeshare_data___Sheet1[[#This Row],[StartDate]], "dddd")</f>
        <v>Saturday</v>
      </c>
      <c r="O71" s="1" t="str">
        <f>CONCATENATE(Wofai_Eyong___Bikeshare_data___Sheet1[[#This Row],[Start Station]], " to ", Wofai_Eyong___Bikeshare_data___Sheet1[[#This Row],[End Station]])</f>
        <v>Allen St &amp; Rivington St to Stanton St &amp; Chrystie St</v>
      </c>
    </row>
    <row r="72" spans="1:15" x14ac:dyDescent="0.25">
      <c r="A72">
        <v>1675078</v>
      </c>
      <c r="B72" s="7">
        <v>42800</v>
      </c>
      <c r="C72" s="2">
        <v>0.66805555555555562</v>
      </c>
      <c r="D72" s="5">
        <v>42800</v>
      </c>
      <c r="E72" s="2">
        <v>0.68333333333333324</v>
      </c>
      <c r="F72">
        <v>1339</v>
      </c>
      <c r="G72" s="1" t="s">
        <v>125</v>
      </c>
      <c r="H72" s="1" t="s">
        <v>126</v>
      </c>
      <c r="I72" s="1" t="s">
        <v>9</v>
      </c>
      <c r="J72" s="1" t="s">
        <v>10</v>
      </c>
      <c r="K72">
        <v>1963</v>
      </c>
      <c r="L72" s="1">
        <f>current_year-Wofai_Eyong___Bikeshare_data___Sheet1[[#This Row],[Birth Year]]</f>
        <v>59</v>
      </c>
      <c r="M72" s="1" t="str">
        <f>LOOKUP(L72,{0,"0-19";20,"20-29";30,"30-39";40,"40-49";50,"50-59";60,"60-69";70,"70-79";80,"80-89"})</f>
        <v>50-59</v>
      </c>
      <c r="N72" s="1" t="str">
        <f>TEXT(Wofai_Eyong___Bikeshare_data___Sheet1[[#This Row],[StartDate]], "dddd")</f>
        <v>Monday</v>
      </c>
      <c r="O72" s="1" t="str">
        <f>CONCATENATE(Wofai_Eyong___Bikeshare_data___Sheet1[[#This Row],[Start Station]], " to ", Wofai_Eyong___Bikeshare_data___Sheet1[[#This Row],[End Station]])</f>
        <v>E 59 St &amp; Madison Ave to W 14 St &amp; The High Line</v>
      </c>
    </row>
    <row r="73" spans="1:15" x14ac:dyDescent="0.25">
      <c r="A73">
        <v>338034</v>
      </c>
      <c r="B73" s="7">
        <v>42752</v>
      </c>
      <c r="C73" s="2">
        <v>0.27986111111111112</v>
      </c>
      <c r="D73" s="5">
        <v>42752</v>
      </c>
      <c r="E73" s="2">
        <v>0.28541666666666665</v>
      </c>
      <c r="F73">
        <v>519</v>
      </c>
      <c r="G73" s="1" t="s">
        <v>82</v>
      </c>
      <c r="H73" s="1" t="s">
        <v>28</v>
      </c>
      <c r="I73" s="1" t="s">
        <v>9</v>
      </c>
      <c r="J73" s="1" t="s">
        <v>17</v>
      </c>
      <c r="K73">
        <v>1990</v>
      </c>
      <c r="L73" s="1">
        <f>current_year-Wofai_Eyong___Bikeshare_data___Sheet1[[#This Row],[Birth Year]]</f>
        <v>32</v>
      </c>
      <c r="M73" s="1" t="str">
        <f>LOOKUP(L73,{0,"0-19";20,"20-29";30,"30-39";40,"40-49";50,"50-59";60,"60-69";70,"70-79";80,"80-89"})</f>
        <v>30-39</v>
      </c>
      <c r="N73" s="1" t="str">
        <f>TEXT(Wofai_Eyong___Bikeshare_data___Sheet1[[#This Row],[StartDate]], "dddd")</f>
        <v>Tuesday</v>
      </c>
      <c r="O73" s="1" t="str">
        <f>CONCATENATE(Wofai_Eyong___Bikeshare_data___Sheet1[[#This Row],[Start Station]], " to ", Wofai_Eyong___Bikeshare_data___Sheet1[[#This Row],[End Station]])</f>
        <v>Pershing Square South to E 25 St &amp; 2 Ave</v>
      </c>
    </row>
    <row r="74" spans="1:15" x14ac:dyDescent="0.25">
      <c r="A74">
        <v>445709</v>
      </c>
      <c r="B74" s="7">
        <v>42755</v>
      </c>
      <c r="C74" s="2">
        <v>0.79236111111111107</v>
      </c>
      <c r="D74" s="5">
        <v>42755</v>
      </c>
      <c r="E74" s="2">
        <v>0.79583333333333339</v>
      </c>
      <c r="F74">
        <v>330</v>
      </c>
      <c r="G74" s="1" t="s">
        <v>124</v>
      </c>
      <c r="H74" s="1" t="s">
        <v>127</v>
      </c>
      <c r="I74" s="1" t="s">
        <v>9</v>
      </c>
      <c r="J74" s="1" t="s">
        <v>10</v>
      </c>
      <c r="K74">
        <v>1983</v>
      </c>
      <c r="L74" s="1">
        <f>current_year-Wofai_Eyong___Bikeshare_data___Sheet1[[#This Row],[Birth Year]]</f>
        <v>39</v>
      </c>
      <c r="M74" s="1" t="str">
        <f>LOOKUP(L74,{0,"0-19";20,"20-29";30,"30-39";40,"40-49";50,"50-59";60,"60-69";70,"70-79";80,"80-89"})</f>
        <v>30-39</v>
      </c>
      <c r="N74" s="1" t="str">
        <f>TEXT(Wofai_Eyong___Bikeshare_data___Sheet1[[#This Row],[StartDate]], "dddd")</f>
        <v>Friday</v>
      </c>
      <c r="O74" s="1" t="str">
        <f>CONCATENATE(Wofai_Eyong___Bikeshare_data___Sheet1[[#This Row],[Start Station]], " to ", Wofai_Eyong___Bikeshare_data___Sheet1[[#This Row],[End Station]])</f>
        <v>Stanton St &amp; Chrystie St to MacDougal St &amp; Prince St</v>
      </c>
    </row>
    <row r="75" spans="1:15" x14ac:dyDescent="0.25">
      <c r="A75">
        <v>3828509</v>
      </c>
      <c r="B75" s="7">
        <v>42861</v>
      </c>
      <c r="C75" s="2">
        <v>0.47013888888888888</v>
      </c>
      <c r="D75" s="5">
        <v>42861</v>
      </c>
      <c r="E75" s="2">
        <v>0.47430555555555554</v>
      </c>
      <c r="F75">
        <v>360</v>
      </c>
      <c r="G75" s="1" t="s">
        <v>115</v>
      </c>
      <c r="H75" s="1" t="s">
        <v>128</v>
      </c>
      <c r="I75" s="1" t="s">
        <v>9</v>
      </c>
      <c r="J75" s="1" t="s">
        <v>10</v>
      </c>
      <c r="K75">
        <v>1989</v>
      </c>
      <c r="L75" s="1">
        <f>current_year-Wofai_Eyong___Bikeshare_data___Sheet1[[#This Row],[Birth Year]]</f>
        <v>33</v>
      </c>
      <c r="M75" s="1" t="str">
        <f>LOOKUP(L75,{0,"0-19";20,"20-29";30,"30-39";40,"40-49";50,"50-59";60,"60-69";70,"70-79";80,"80-89"})</f>
        <v>30-39</v>
      </c>
      <c r="N75" s="1" t="str">
        <f>TEXT(Wofai_Eyong___Bikeshare_data___Sheet1[[#This Row],[StartDate]], "dddd")</f>
        <v>Saturday</v>
      </c>
      <c r="O75" s="1" t="str">
        <f>CONCATENATE(Wofai_Eyong___Bikeshare_data___Sheet1[[#This Row],[Start Station]], " to ", Wofai_Eyong___Bikeshare_data___Sheet1[[#This Row],[End Station]])</f>
        <v>E 15 St &amp; 3 Ave to E 14 St &amp; Avenue B</v>
      </c>
    </row>
    <row r="76" spans="1:15" x14ac:dyDescent="0.25">
      <c r="A76">
        <v>5931878</v>
      </c>
      <c r="B76" s="7">
        <v>42901</v>
      </c>
      <c r="C76" s="2">
        <v>0.70277777777777783</v>
      </c>
      <c r="D76" s="5">
        <v>42901</v>
      </c>
      <c r="E76" s="2">
        <v>0.70694444444444438</v>
      </c>
      <c r="F76">
        <v>394</v>
      </c>
      <c r="G76" s="1" t="s">
        <v>129</v>
      </c>
      <c r="H76" s="1" t="s">
        <v>130</v>
      </c>
      <c r="I76" s="1" t="s">
        <v>9</v>
      </c>
      <c r="J76" s="1" t="s">
        <v>10</v>
      </c>
      <c r="K76">
        <v>1980</v>
      </c>
      <c r="L76" s="1">
        <f>current_year-Wofai_Eyong___Bikeshare_data___Sheet1[[#This Row],[Birth Year]]</f>
        <v>42</v>
      </c>
      <c r="M76" s="1" t="str">
        <f>LOOKUP(L76,{0,"0-19";20,"20-29";30,"30-39";40,"40-49";50,"50-59";60,"60-69";70,"70-79";80,"80-89"})</f>
        <v>40-49</v>
      </c>
      <c r="N76" s="1" t="str">
        <f>TEXT(Wofai_Eyong___Bikeshare_data___Sheet1[[#This Row],[StartDate]], "dddd")</f>
        <v>Thursday</v>
      </c>
      <c r="O76" s="1" t="str">
        <f>CONCATENATE(Wofai_Eyong___Bikeshare_data___Sheet1[[#This Row],[Start Station]], " to ", Wofai_Eyong___Bikeshare_data___Sheet1[[#This Row],[End Station]])</f>
        <v>Front St &amp; Washington St to Clark St &amp; Henry St</v>
      </c>
    </row>
    <row r="77" spans="1:15" x14ac:dyDescent="0.25">
      <c r="A77">
        <v>3252725</v>
      </c>
      <c r="B77" s="7">
        <v>42849</v>
      </c>
      <c r="C77" s="2">
        <v>0.40902777777777777</v>
      </c>
      <c r="D77" s="5">
        <v>42849</v>
      </c>
      <c r="E77" s="2">
        <v>0.4145833333333333</v>
      </c>
      <c r="F77">
        <v>436</v>
      </c>
      <c r="G77" s="1" t="s">
        <v>131</v>
      </c>
      <c r="H77" s="1" t="s">
        <v>82</v>
      </c>
      <c r="I77" s="1" t="s">
        <v>9</v>
      </c>
      <c r="J77" s="1" t="s">
        <v>10</v>
      </c>
      <c r="K77">
        <v>1993</v>
      </c>
      <c r="L77" s="1">
        <f>current_year-Wofai_Eyong___Bikeshare_data___Sheet1[[#This Row],[Birth Year]]</f>
        <v>29</v>
      </c>
      <c r="M77" s="1" t="str">
        <f>LOOKUP(L77,{0,"0-19";20,"20-29";30,"30-39";40,"40-49";50,"50-59";60,"60-69";70,"70-79";80,"80-89"})</f>
        <v>20-29</v>
      </c>
      <c r="N77" s="1" t="str">
        <f>TEXT(Wofai_Eyong___Bikeshare_data___Sheet1[[#This Row],[StartDate]], "dddd")</f>
        <v>Monday</v>
      </c>
      <c r="O77" s="1" t="str">
        <f>CONCATENATE(Wofai_Eyong___Bikeshare_data___Sheet1[[#This Row],[Start Station]], " to ", Wofai_Eyong___Bikeshare_data___Sheet1[[#This Row],[End Station]])</f>
        <v>Broadway &amp; W 51 St to Pershing Square South</v>
      </c>
    </row>
    <row r="78" spans="1:15" x14ac:dyDescent="0.25">
      <c r="A78">
        <v>4263930</v>
      </c>
      <c r="B78" s="7">
        <v>42870</v>
      </c>
      <c r="C78" s="2">
        <v>0.75624999999999998</v>
      </c>
      <c r="D78" s="5">
        <v>42870</v>
      </c>
      <c r="E78" s="2">
        <v>0.76944444444444438</v>
      </c>
      <c r="F78">
        <v>1165</v>
      </c>
      <c r="G78" s="1" t="s">
        <v>132</v>
      </c>
      <c r="H78" s="1" t="s">
        <v>133</v>
      </c>
      <c r="I78" s="1" t="s">
        <v>9</v>
      </c>
      <c r="J78" s="1" t="s">
        <v>17</v>
      </c>
      <c r="K78">
        <v>1977</v>
      </c>
      <c r="L78" s="1">
        <f>current_year-Wofai_Eyong___Bikeshare_data___Sheet1[[#This Row],[Birth Year]]</f>
        <v>45</v>
      </c>
      <c r="M78" s="1" t="str">
        <f>LOOKUP(L78,{0,"0-19";20,"20-29";30,"30-39";40,"40-49";50,"50-59";60,"60-69";70,"70-79";80,"80-89"})</f>
        <v>40-49</v>
      </c>
      <c r="N78" s="1" t="str">
        <f>TEXT(Wofai_Eyong___Bikeshare_data___Sheet1[[#This Row],[StartDate]], "dddd")</f>
        <v>Monday</v>
      </c>
      <c r="O78" s="1" t="str">
        <f>CONCATENATE(Wofai_Eyong___Bikeshare_data___Sheet1[[#This Row],[Start Station]], " to ", Wofai_Eyong___Bikeshare_data___Sheet1[[#This Row],[End Station]])</f>
        <v>Duane St &amp; Greenwich St to W 16 St &amp; The High Line</v>
      </c>
    </row>
    <row r="79" spans="1:15" x14ac:dyDescent="0.25">
      <c r="A79">
        <v>4327895</v>
      </c>
      <c r="B79" s="7">
        <v>42871</v>
      </c>
      <c r="C79" s="2">
        <v>0.76527777777777783</v>
      </c>
      <c r="D79" s="5">
        <v>42871</v>
      </c>
      <c r="E79" s="2">
        <v>0.77083333333333337</v>
      </c>
      <c r="F79">
        <v>494</v>
      </c>
      <c r="G79" s="1" t="s">
        <v>134</v>
      </c>
      <c r="H79" s="1" t="s">
        <v>135</v>
      </c>
      <c r="I79" s="1" t="s">
        <v>9</v>
      </c>
      <c r="J79" s="1" t="s">
        <v>10</v>
      </c>
      <c r="K79">
        <v>1973</v>
      </c>
      <c r="L79" s="1">
        <f>current_year-Wofai_Eyong___Bikeshare_data___Sheet1[[#This Row],[Birth Year]]</f>
        <v>49</v>
      </c>
      <c r="M79" s="1" t="str">
        <f>LOOKUP(L79,{0,"0-19";20,"20-29";30,"30-39";40,"40-49";50,"50-59";60,"60-69";70,"70-79";80,"80-89"})</f>
        <v>40-49</v>
      </c>
      <c r="N79" s="1" t="str">
        <f>TEXT(Wofai_Eyong___Bikeshare_data___Sheet1[[#This Row],[StartDate]], "dddd")</f>
        <v>Tuesday</v>
      </c>
      <c r="O79" s="1" t="str">
        <f>CONCATENATE(Wofai_Eyong___Bikeshare_data___Sheet1[[#This Row],[Start Station]], " to ", Wofai_Eyong___Bikeshare_data___Sheet1[[#This Row],[End Station]])</f>
        <v>Leonard St &amp; Maujer St to Myrtle Ave &amp; Lewis Ave</v>
      </c>
    </row>
    <row r="80" spans="1:15" x14ac:dyDescent="0.25">
      <c r="A80">
        <v>4500991</v>
      </c>
      <c r="B80" s="7">
        <v>42874</v>
      </c>
      <c r="C80" s="2">
        <v>0.57638888888888895</v>
      </c>
      <c r="D80" s="5">
        <v>42874</v>
      </c>
      <c r="E80" s="2">
        <v>0.58472222222222225</v>
      </c>
      <c r="F80">
        <v>692</v>
      </c>
      <c r="G80" s="1" t="s">
        <v>136</v>
      </c>
      <c r="H80" s="1" t="s">
        <v>136</v>
      </c>
      <c r="I80" s="8" t="s">
        <v>458</v>
      </c>
      <c r="J80" s="8" t="s">
        <v>10</v>
      </c>
      <c r="K80" s="8">
        <v>1981</v>
      </c>
      <c r="L80" s="1">
        <f>current_year-Wofai_Eyong___Bikeshare_data___Sheet1[[#This Row],[Birth Year]]</f>
        <v>41</v>
      </c>
      <c r="M80" s="1" t="str">
        <f>LOOKUP(L80,{0,"0-19";20,"20-29";30,"30-39";40,"40-49";50,"50-59";60,"60-69";70,"70-79";80,"80-89"})</f>
        <v>40-49</v>
      </c>
      <c r="N80" s="1" t="str">
        <f>TEXT(Wofai_Eyong___Bikeshare_data___Sheet1[[#This Row],[StartDate]], "dddd")</f>
        <v>Friday</v>
      </c>
      <c r="O80" s="1" t="str">
        <f>CONCATENATE(Wofai_Eyong___Bikeshare_data___Sheet1[[#This Row],[Start Station]], " to ", Wofai_Eyong___Bikeshare_data___Sheet1[[#This Row],[End Station]])</f>
        <v>Centre St &amp; Chambers St to Centre St &amp; Chambers St</v>
      </c>
    </row>
    <row r="81" spans="1:15" x14ac:dyDescent="0.25">
      <c r="A81">
        <v>2004051</v>
      </c>
      <c r="B81" s="7">
        <v>42817</v>
      </c>
      <c r="C81" s="2">
        <v>0.42986111111111108</v>
      </c>
      <c r="D81" s="5">
        <v>42817</v>
      </c>
      <c r="E81" s="2">
        <v>0.43611111111111112</v>
      </c>
      <c r="F81">
        <v>524</v>
      </c>
      <c r="G81" s="1" t="s">
        <v>137</v>
      </c>
      <c r="H81" s="1" t="s">
        <v>138</v>
      </c>
      <c r="I81" s="1" t="s">
        <v>9</v>
      </c>
      <c r="J81" s="1" t="s">
        <v>10</v>
      </c>
      <c r="K81">
        <v>1984</v>
      </c>
      <c r="L81" s="1">
        <f>current_year-Wofai_Eyong___Bikeshare_data___Sheet1[[#This Row],[Birth Year]]</f>
        <v>38</v>
      </c>
      <c r="M81" s="1" t="str">
        <f>LOOKUP(L81,{0,"0-19";20,"20-29";30,"30-39";40,"40-49";50,"50-59";60,"60-69";70,"70-79";80,"80-89"})</f>
        <v>30-39</v>
      </c>
      <c r="N81" s="1" t="str">
        <f>TEXT(Wofai_Eyong___Bikeshare_data___Sheet1[[#This Row],[StartDate]], "dddd")</f>
        <v>Thursday</v>
      </c>
      <c r="O81" s="1" t="str">
        <f>CONCATENATE(Wofai_Eyong___Bikeshare_data___Sheet1[[#This Row],[Start Station]], " to ", Wofai_Eyong___Bikeshare_data___Sheet1[[#This Row],[End Station]])</f>
        <v>1 Ave &amp; E 16 St to E 16 St &amp; 5 Ave</v>
      </c>
    </row>
    <row r="82" spans="1:15" x14ac:dyDescent="0.25">
      <c r="A82">
        <v>1377740</v>
      </c>
      <c r="B82" s="7">
        <v>42790</v>
      </c>
      <c r="C82" s="2">
        <v>0.82638888888888884</v>
      </c>
      <c r="D82" s="5">
        <v>42790</v>
      </c>
      <c r="E82" s="2">
        <v>0.84444444444444444</v>
      </c>
      <c r="F82">
        <v>1551</v>
      </c>
      <c r="G82" s="1" t="s">
        <v>139</v>
      </c>
      <c r="H82" s="1" t="s">
        <v>140</v>
      </c>
      <c r="I82" s="1" t="s">
        <v>9</v>
      </c>
      <c r="J82" s="1" t="s">
        <v>10</v>
      </c>
      <c r="K82">
        <v>1991</v>
      </c>
      <c r="L82" s="1">
        <f>current_year-Wofai_Eyong___Bikeshare_data___Sheet1[[#This Row],[Birth Year]]</f>
        <v>31</v>
      </c>
      <c r="M82" s="1" t="str">
        <f>LOOKUP(L82,{0,"0-19";20,"20-29";30,"30-39";40,"40-49";50,"50-59";60,"60-69";70,"70-79";80,"80-89"})</f>
        <v>30-39</v>
      </c>
      <c r="N82" s="1" t="str">
        <f>TEXT(Wofai_Eyong___Bikeshare_data___Sheet1[[#This Row],[StartDate]], "dddd")</f>
        <v>Friday</v>
      </c>
      <c r="O82" s="1" t="str">
        <f>CONCATENATE(Wofai_Eyong___Bikeshare_data___Sheet1[[#This Row],[Start Station]], " to ", Wofai_Eyong___Bikeshare_data___Sheet1[[#This Row],[End Station]])</f>
        <v>Reade St &amp; Broadway to E 10 St &amp; Avenue A</v>
      </c>
    </row>
    <row r="83" spans="1:15" x14ac:dyDescent="0.25">
      <c r="A83">
        <v>6738778</v>
      </c>
      <c r="B83" s="7">
        <v>42915</v>
      </c>
      <c r="C83" s="2">
        <v>0.75416666666666676</v>
      </c>
      <c r="D83" s="5">
        <v>42915</v>
      </c>
      <c r="E83" s="2">
        <v>0.75694444444444453</v>
      </c>
      <c r="F83">
        <v>263</v>
      </c>
      <c r="G83" s="1" t="s">
        <v>138</v>
      </c>
      <c r="H83" s="1" t="s">
        <v>141</v>
      </c>
      <c r="I83" s="1" t="s">
        <v>9</v>
      </c>
      <c r="J83" s="1" t="s">
        <v>10</v>
      </c>
      <c r="K83">
        <v>1984</v>
      </c>
      <c r="L83" s="1">
        <f>current_year-Wofai_Eyong___Bikeshare_data___Sheet1[[#This Row],[Birth Year]]</f>
        <v>38</v>
      </c>
      <c r="M83" s="1" t="str">
        <f>LOOKUP(L83,{0,"0-19";20,"20-29";30,"30-39";40,"40-49";50,"50-59";60,"60-69";70,"70-79";80,"80-89"})</f>
        <v>30-39</v>
      </c>
      <c r="N83" s="1" t="str">
        <f>TEXT(Wofai_Eyong___Bikeshare_data___Sheet1[[#This Row],[StartDate]], "dddd")</f>
        <v>Thursday</v>
      </c>
      <c r="O83" s="1" t="str">
        <f>CONCATENATE(Wofai_Eyong___Bikeshare_data___Sheet1[[#This Row],[Start Station]], " to ", Wofai_Eyong___Bikeshare_data___Sheet1[[#This Row],[End Station]])</f>
        <v>E 16 St &amp; 5 Ave to Greenwich Ave &amp; 8 Ave</v>
      </c>
    </row>
    <row r="84" spans="1:15" x14ac:dyDescent="0.25">
      <c r="A84">
        <v>3479649</v>
      </c>
      <c r="B84" s="7">
        <v>42854</v>
      </c>
      <c r="C84" s="2">
        <v>0.54236111111111118</v>
      </c>
      <c r="D84" s="5">
        <v>42854</v>
      </c>
      <c r="E84" s="2">
        <v>0.54583333333333328</v>
      </c>
      <c r="F84">
        <v>292</v>
      </c>
      <c r="G84" s="1" t="s">
        <v>142</v>
      </c>
      <c r="H84" s="1" t="s">
        <v>143</v>
      </c>
      <c r="I84" s="1" t="s">
        <v>9</v>
      </c>
      <c r="J84" s="1" t="s">
        <v>10</v>
      </c>
      <c r="K84">
        <v>1980</v>
      </c>
      <c r="L84" s="1">
        <f>current_year-Wofai_Eyong___Bikeshare_data___Sheet1[[#This Row],[Birth Year]]</f>
        <v>42</v>
      </c>
      <c r="M84" s="1" t="str">
        <f>LOOKUP(L84,{0,"0-19";20,"20-29";30,"30-39";40,"40-49";50,"50-59";60,"60-69";70,"70-79";80,"80-89"})</f>
        <v>40-49</v>
      </c>
      <c r="N84" s="1" t="str">
        <f>TEXT(Wofai_Eyong___Bikeshare_data___Sheet1[[#This Row],[StartDate]], "dddd")</f>
        <v>Saturday</v>
      </c>
      <c r="O84" s="1" t="str">
        <f>CONCATENATE(Wofai_Eyong___Bikeshare_data___Sheet1[[#This Row],[Start Station]], " to ", Wofai_Eyong___Bikeshare_data___Sheet1[[#This Row],[End Station]])</f>
        <v>Barclay St &amp; Church St to South End Ave &amp; Liberty St</v>
      </c>
    </row>
    <row r="85" spans="1:15" x14ac:dyDescent="0.25">
      <c r="A85">
        <v>6067227</v>
      </c>
      <c r="B85" s="7">
        <v>42904</v>
      </c>
      <c r="C85" s="2">
        <v>0.56666666666666665</v>
      </c>
      <c r="D85" s="5">
        <v>42904</v>
      </c>
      <c r="E85" s="2">
        <v>0.59027777777777779</v>
      </c>
      <c r="F85">
        <v>2048</v>
      </c>
      <c r="G85" s="1" t="s">
        <v>144</v>
      </c>
      <c r="H85" s="1" t="s">
        <v>145</v>
      </c>
      <c r="I85" s="1" t="s">
        <v>9</v>
      </c>
      <c r="J85" s="1" t="s">
        <v>10</v>
      </c>
      <c r="K85">
        <v>1942</v>
      </c>
      <c r="L85" s="1">
        <f>current_year-Wofai_Eyong___Bikeshare_data___Sheet1[[#This Row],[Birth Year]]</f>
        <v>80</v>
      </c>
      <c r="M85" s="1" t="str">
        <f>LOOKUP(L85,{0,"0-19";20,"20-29";30,"30-39";40,"40-49";50,"50-59";60,"60-69";70,"70-79";80,"80-89"})</f>
        <v>80-89</v>
      </c>
      <c r="N85" s="1" t="str">
        <f>TEXT(Wofai_Eyong___Bikeshare_data___Sheet1[[#This Row],[StartDate]], "dddd")</f>
        <v>Sunday</v>
      </c>
      <c r="O85" s="1" t="str">
        <f>CONCATENATE(Wofai_Eyong___Bikeshare_data___Sheet1[[#This Row],[Start Station]], " to ", Wofai_Eyong___Bikeshare_data___Sheet1[[#This Row],[End Station]])</f>
        <v>E 33 St &amp; 2 Ave to Cherry St</v>
      </c>
    </row>
    <row r="86" spans="1:15" x14ac:dyDescent="0.25">
      <c r="A86">
        <v>5888144</v>
      </c>
      <c r="B86" s="7">
        <v>42900</v>
      </c>
      <c r="C86" s="2">
        <v>0.86944444444444446</v>
      </c>
      <c r="D86" s="5">
        <v>42900</v>
      </c>
      <c r="E86" s="2">
        <v>0.88055555555555554</v>
      </c>
      <c r="F86">
        <v>930</v>
      </c>
      <c r="G86" s="1" t="s">
        <v>146</v>
      </c>
      <c r="H86" s="1" t="s">
        <v>71</v>
      </c>
      <c r="I86" s="1" t="s">
        <v>9</v>
      </c>
      <c r="J86" s="1" t="s">
        <v>17</v>
      </c>
      <c r="K86">
        <v>1989</v>
      </c>
      <c r="L86" s="1">
        <f>current_year-Wofai_Eyong___Bikeshare_data___Sheet1[[#This Row],[Birth Year]]</f>
        <v>33</v>
      </c>
      <c r="M86" s="1" t="str">
        <f>LOOKUP(L86,{0,"0-19";20,"20-29";30,"30-39";40,"40-49";50,"50-59";60,"60-69";70,"70-79";80,"80-89"})</f>
        <v>30-39</v>
      </c>
      <c r="N86" s="1" t="str">
        <f>TEXT(Wofai_Eyong___Bikeshare_data___Sheet1[[#This Row],[StartDate]], "dddd")</f>
        <v>Wednesday</v>
      </c>
      <c r="O86" s="1" t="str">
        <f>CONCATENATE(Wofai_Eyong___Bikeshare_data___Sheet1[[#This Row],[Start Station]], " to ", Wofai_Eyong___Bikeshare_data___Sheet1[[#This Row],[End Station]])</f>
        <v>Broadway &amp; Roebling St to Milton St &amp; Franklin St</v>
      </c>
    </row>
    <row r="87" spans="1:15" x14ac:dyDescent="0.25">
      <c r="A87">
        <v>2491986</v>
      </c>
      <c r="B87" s="7">
        <v>42833</v>
      </c>
      <c r="C87" s="2">
        <v>0.48749999999999999</v>
      </c>
      <c r="D87" s="5">
        <v>42833</v>
      </c>
      <c r="E87" s="2">
        <v>0.48958333333333331</v>
      </c>
      <c r="F87">
        <v>202</v>
      </c>
      <c r="G87" s="1" t="s">
        <v>147</v>
      </c>
      <c r="H87" s="1" t="s">
        <v>148</v>
      </c>
      <c r="I87" s="1" t="s">
        <v>9</v>
      </c>
      <c r="J87" s="1" t="s">
        <v>10</v>
      </c>
      <c r="K87">
        <v>1990</v>
      </c>
      <c r="L87" s="1">
        <f>current_year-Wofai_Eyong___Bikeshare_data___Sheet1[[#This Row],[Birth Year]]</f>
        <v>32</v>
      </c>
      <c r="M87" s="1" t="str">
        <f>LOOKUP(L87,{0,"0-19";20,"20-29";30,"30-39";40,"40-49";50,"50-59";60,"60-69";70,"70-79";80,"80-89"})</f>
        <v>30-39</v>
      </c>
      <c r="N87" s="1" t="str">
        <f>TEXT(Wofai_Eyong___Bikeshare_data___Sheet1[[#This Row],[StartDate]], "dddd")</f>
        <v>Saturday</v>
      </c>
      <c r="O87" s="1" t="str">
        <f>CONCATENATE(Wofai_Eyong___Bikeshare_data___Sheet1[[#This Row],[Start Station]], " to ", Wofai_Eyong___Bikeshare_data___Sheet1[[#This Row],[End Station]])</f>
        <v>Adelphi St &amp; Myrtle Ave to DeKalb Ave &amp; S Portland Ave</v>
      </c>
    </row>
    <row r="88" spans="1:15" x14ac:dyDescent="0.25">
      <c r="A88">
        <v>6407126</v>
      </c>
      <c r="B88" s="7">
        <v>42910</v>
      </c>
      <c r="C88" s="2">
        <v>0.55625000000000002</v>
      </c>
      <c r="D88" s="5">
        <v>42910</v>
      </c>
      <c r="E88" s="2">
        <v>0.58194444444444449</v>
      </c>
      <c r="F88">
        <v>2232</v>
      </c>
      <c r="G88" s="1" t="s">
        <v>149</v>
      </c>
      <c r="H88" s="1" t="s">
        <v>150</v>
      </c>
      <c r="I88" s="1" t="s">
        <v>9</v>
      </c>
      <c r="J88" s="1" t="s">
        <v>10</v>
      </c>
      <c r="K88">
        <v>1977</v>
      </c>
      <c r="L88" s="1">
        <f>current_year-Wofai_Eyong___Bikeshare_data___Sheet1[[#This Row],[Birth Year]]</f>
        <v>45</v>
      </c>
      <c r="M88" s="1" t="str">
        <f>LOOKUP(L88,{0,"0-19";20,"20-29";30,"30-39";40,"40-49";50,"50-59";60,"60-69";70,"70-79";80,"80-89"})</f>
        <v>40-49</v>
      </c>
      <c r="N88" s="1" t="str">
        <f>TEXT(Wofai_Eyong___Bikeshare_data___Sheet1[[#This Row],[StartDate]], "dddd")</f>
        <v>Saturday</v>
      </c>
      <c r="O88" s="1" t="str">
        <f>CONCATENATE(Wofai_Eyong___Bikeshare_data___Sheet1[[#This Row],[Start Station]], " to ", Wofai_Eyong___Bikeshare_data___Sheet1[[#This Row],[End Station]])</f>
        <v>Bergen St &amp; Smith St to Bedford Ave &amp; Nassau Ave</v>
      </c>
    </row>
    <row r="89" spans="1:15" x14ac:dyDescent="0.25">
      <c r="A89">
        <v>6392474</v>
      </c>
      <c r="B89" s="7">
        <v>42910</v>
      </c>
      <c r="C89" s="2">
        <v>0.1111111111111111</v>
      </c>
      <c r="D89" s="5">
        <v>42910</v>
      </c>
      <c r="E89" s="2">
        <v>0.11527777777777777</v>
      </c>
      <c r="F89">
        <v>379</v>
      </c>
      <c r="G89" s="1" t="s">
        <v>151</v>
      </c>
      <c r="H89" s="1" t="s">
        <v>152</v>
      </c>
      <c r="I89" s="1" t="s">
        <v>9</v>
      </c>
      <c r="J89" s="1" t="s">
        <v>10</v>
      </c>
      <c r="K89">
        <v>1974</v>
      </c>
      <c r="L89" s="1">
        <f>current_year-Wofai_Eyong___Bikeshare_data___Sheet1[[#This Row],[Birth Year]]</f>
        <v>48</v>
      </c>
      <c r="M89" s="1" t="str">
        <f>LOOKUP(L89,{0,"0-19";20,"20-29";30,"30-39";40,"40-49";50,"50-59";60,"60-69";70,"70-79";80,"80-89"})</f>
        <v>40-49</v>
      </c>
      <c r="N89" s="1" t="str">
        <f>TEXT(Wofai_Eyong___Bikeshare_data___Sheet1[[#This Row],[StartDate]], "dddd")</f>
        <v>Saturday</v>
      </c>
      <c r="O89" s="1" t="str">
        <f>CONCATENATE(Wofai_Eyong___Bikeshare_data___Sheet1[[#This Row],[Start Station]], " to ", Wofai_Eyong___Bikeshare_data___Sheet1[[#This Row],[End Station]])</f>
        <v>11 Ave &amp; W 41 St to 8 Ave &amp; W 33 St</v>
      </c>
    </row>
    <row r="90" spans="1:15" x14ac:dyDescent="0.25">
      <c r="A90">
        <v>4276054</v>
      </c>
      <c r="B90" s="7">
        <v>42870</v>
      </c>
      <c r="C90" s="2">
        <v>0.86805555555555547</v>
      </c>
      <c r="D90" s="5">
        <v>42870</v>
      </c>
      <c r="E90" s="2">
        <v>0.87222222222222223</v>
      </c>
      <c r="F90">
        <v>413</v>
      </c>
      <c r="G90" s="1" t="s">
        <v>153</v>
      </c>
      <c r="H90" s="1" t="s">
        <v>43</v>
      </c>
      <c r="I90" s="1" t="s">
        <v>9</v>
      </c>
      <c r="J90" s="1" t="s">
        <v>17</v>
      </c>
      <c r="K90">
        <v>1965</v>
      </c>
      <c r="L90" s="1">
        <f>current_year-Wofai_Eyong___Bikeshare_data___Sheet1[[#This Row],[Birth Year]]</f>
        <v>57</v>
      </c>
      <c r="M90" s="1" t="str">
        <f>LOOKUP(L90,{0,"0-19";20,"20-29";30,"30-39";40,"40-49";50,"50-59";60,"60-69";70,"70-79";80,"80-89"})</f>
        <v>50-59</v>
      </c>
      <c r="N90" s="1" t="str">
        <f>TEXT(Wofai_Eyong___Bikeshare_data___Sheet1[[#This Row],[StartDate]], "dddd")</f>
        <v>Monday</v>
      </c>
      <c r="O90" s="1" t="str">
        <f>CONCATENATE(Wofai_Eyong___Bikeshare_data___Sheet1[[#This Row],[Start Station]], " to ", Wofai_Eyong___Bikeshare_data___Sheet1[[#This Row],[End Station]])</f>
        <v>University Pl &amp; E 8 St to E 11 St &amp; 2 Ave</v>
      </c>
    </row>
    <row r="91" spans="1:15" x14ac:dyDescent="0.25">
      <c r="A91">
        <v>2759514</v>
      </c>
      <c r="B91" s="7">
        <v>42838</v>
      </c>
      <c r="C91" s="2">
        <v>0.73749999999999993</v>
      </c>
      <c r="D91" s="5">
        <v>42838</v>
      </c>
      <c r="E91" s="2">
        <v>0.73958333333333337</v>
      </c>
      <c r="F91">
        <v>205</v>
      </c>
      <c r="G91" s="1" t="s">
        <v>154</v>
      </c>
      <c r="H91" s="1" t="s">
        <v>72</v>
      </c>
      <c r="I91" s="1" t="s">
        <v>9</v>
      </c>
      <c r="J91" s="1" t="s">
        <v>10</v>
      </c>
      <c r="K91">
        <v>1981</v>
      </c>
      <c r="L91" s="1">
        <f>current_year-Wofai_Eyong___Bikeshare_data___Sheet1[[#This Row],[Birth Year]]</f>
        <v>41</v>
      </c>
      <c r="M91" s="1" t="str">
        <f>LOOKUP(L91,{0,"0-19";20,"20-29";30,"30-39";40,"40-49";50,"50-59";60,"60-69";70,"70-79";80,"80-89"})</f>
        <v>40-49</v>
      </c>
      <c r="N91" s="1" t="str">
        <f>TEXT(Wofai_Eyong___Bikeshare_data___Sheet1[[#This Row],[StartDate]], "dddd")</f>
        <v>Thursday</v>
      </c>
      <c r="O91" s="1" t="str">
        <f>CONCATENATE(Wofai_Eyong___Bikeshare_data___Sheet1[[#This Row],[Start Station]], " to ", Wofai_Eyong___Bikeshare_data___Sheet1[[#This Row],[End Station]])</f>
        <v>Broadway &amp; W 58 St to 8 Ave &amp; W 52 St</v>
      </c>
    </row>
    <row r="92" spans="1:15" x14ac:dyDescent="0.25">
      <c r="A92">
        <v>2401586</v>
      </c>
      <c r="B92" s="7">
        <v>42830</v>
      </c>
      <c r="C92" s="2">
        <v>0.53402777777777777</v>
      </c>
      <c r="D92" s="5">
        <v>42830</v>
      </c>
      <c r="E92" s="2">
        <v>0.53541666666666665</v>
      </c>
      <c r="F92">
        <v>137</v>
      </c>
      <c r="G92" s="1" t="s">
        <v>154</v>
      </c>
      <c r="H92" s="1" t="s">
        <v>155</v>
      </c>
      <c r="I92" s="1" t="s">
        <v>9</v>
      </c>
      <c r="J92" s="1" t="s">
        <v>17</v>
      </c>
      <c r="K92">
        <v>1996</v>
      </c>
      <c r="L92" s="1">
        <f>current_year-Wofai_Eyong___Bikeshare_data___Sheet1[[#This Row],[Birth Year]]</f>
        <v>26</v>
      </c>
      <c r="M92" s="1" t="str">
        <f>LOOKUP(L92,{0,"0-19";20,"20-29";30,"30-39";40,"40-49";50,"50-59";60,"60-69";70,"70-79";80,"80-89"})</f>
        <v>20-29</v>
      </c>
      <c r="N92" s="1" t="str">
        <f>TEXT(Wofai_Eyong___Bikeshare_data___Sheet1[[#This Row],[StartDate]], "dddd")</f>
        <v>Wednesday</v>
      </c>
      <c r="O92" s="1" t="str">
        <f>CONCATENATE(Wofai_Eyong___Bikeshare_data___Sheet1[[#This Row],[Start Station]], " to ", Wofai_Eyong___Bikeshare_data___Sheet1[[#This Row],[End Station]])</f>
        <v>Broadway &amp; W 58 St to Broadway &amp; W 53 St</v>
      </c>
    </row>
    <row r="93" spans="1:15" x14ac:dyDescent="0.25">
      <c r="A93">
        <v>5820513</v>
      </c>
      <c r="B93" s="7">
        <v>42899</v>
      </c>
      <c r="C93" s="2">
        <v>0.79166666666666663</v>
      </c>
      <c r="D93" s="5">
        <v>42899</v>
      </c>
      <c r="E93" s="2">
        <v>0.79305555555555562</v>
      </c>
      <c r="F93">
        <v>153</v>
      </c>
      <c r="G93" s="1" t="s">
        <v>15</v>
      </c>
      <c r="H93" s="1" t="s">
        <v>87</v>
      </c>
      <c r="I93" s="1" t="s">
        <v>9</v>
      </c>
      <c r="J93" s="1" t="s">
        <v>17</v>
      </c>
      <c r="K93">
        <v>1999</v>
      </c>
      <c r="L93" s="1">
        <f>current_year-Wofai_Eyong___Bikeshare_data___Sheet1[[#This Row],[Birth Year]]</f>
        <v>23</v>
      </c>
      <c r="M93" s="1" t="str">
        <f>LOOKUP(L93,{0,"0-19";20,"20-29";30,"30-39";40,"40-49";50,"50-59";60,"60-69";70,"70-79";80,"80-89"})</f>
        <v>20-29</v>
      </c>
      <c r="N93" s="1" t="str">
        <f>TEXT(Wofai_Eyong___Bikeshare_data___Sheet1[[#This Row],[StartDate]], "dddd")</f>
        <v>Tuesday</v>
      </c>
      <c r="O93" s="1" t="str">
        <f>CONCATENATE(Wofai_Eyong___Bikeshare_data___Sheet1[[#This Row],[Start Station]], " to ", Wofai_Eyong___Bikeshare_data___Sheet1[[#This Row],[End Station]])</f>
        <v>Barrow St &amp; Hudson St to Greenwich St &amp; W Houston St</v>
      </c>
    </row>
    <row r="94" spans="1:15" x14ac:dyDescent="0.25">
      <c r="A94">
        <v>5480048</v>
      </c>
      <c r="B94" s="7">
        <v>42894</v>
      </c>
      <c r="C94" s="2">
        <v>0.29375000000000001</v>
      </c>
      <c r="D94" s="5">
        <v>42894</v>
      </c>
      <c r="E94" s="2">
        <v>0.3</v>
      </c>
      <c r="F94">
        <v>560</v>
      </c>
      <c r="G94" s="1" t="s">
        <v>156</v>
      </c>
      <c r="H94" s="1" t="s">
        <v>83</v>
      </c>
      <c r="I94" s="1" t="s">
        <v>9</v>
      </c>
      <c r="J94" s="1" t="s">
        <v>17</v>
      </c>
      <c r="K94">
        <v>1961</v>
      </c>
      <c r="L94" s="1">
        <f>current_year-Wofai_Eyong___Bikeshare_data___Sheet1[[#This Row],[Birth Year]]</f>
        <v>61</v>
      </c>
      <c r="M94" s="1" t="str">
        <f>LOOKUP(L94,{0,"0-19";20,"20-29";30,"30-39";40,"40-49";50,"50-59";60,"60-69";70,"70-79";80,"80-89"})</f>
        <v>60-69</v>
      </c>
      <c r="N94" s="1" t="str">
        <f>TEXT(Wofai_Eyong___Bikeshare_data___Sheet1[[#This Row],[StartDate]], "dddd")</f>
        <v>Thursday</v>
      </c>
      <c r="O94" s="1" t="str">
        <f>CONCATENATE(Wofai_Eyong___Bikeshare_data___Sheet1[[#This Row],[Start Station]], " to ", Wofai_Eyong___Bikeshare_data___Sheet1[[#This Row],[End Station]])</f>
        <v>Forsyth St &amp; Broome St to Carmine St &amp; 6 Ave</v>
      </c>
    </row>
    <row r="95" spans="1:15" x14ac:dyDescent="0.25">
      <c r="A95">
        <v>1951218</v>
      </c>
      <c r="B95" s="7">
        <v>42815</v>
      </c>
      <c r="C95" s="2">
        <v>0.67708333333333337</v>
      </c>
      <c r="D95" s="5">
        <v>42815</v>
      </c>
      <c r="E95" s="2">
        <v>0.68263888888888891</v>
      </c>
      <c r="F95">
        <v>472</v>
      </c>
      <c r="G95" s="1" t="s">
        <v>157</v>
      </c>
      <c r="H95" s="1" t="s">
        <v>42</v>
      </c>
      <c r="I95" s="1" t="s">
        <v>9</v>
      </c>
      <c r="J95" s="1" t="s">
        <v>17</v>
      </c>
      <c r="K95">
        <v>1996</v>
      </c>
      <c r="L95" s="1">
        <f>current_year-Wofai_Eyong___Bikeshare_data___Sheet1[[#This Row],[Birth Year]]</f>
        <v>26</v>
      </c>
      <c r="M95" s="1" t="str">
        <f>LOOKUP(L95,{0,"0-19";20,"20-29";30,"30-39";40,"40-49";50,"50-59";60,"60-69";70,"70-79";80,"80-89"})</f>
        <v>20-29</v>
      </c>
      <c r="N95" s="1" t="str">
        <f>TEXT(Wofai_Eyong___Bikeshare_data___Sheet1[[#This Row],[StartDate]], "dddd")</f>
        <v>Tuesday</v>
      </c>
      <c r="O95" s="1" t="str">
        <f>CONCATENATE(Wofai_Eyong___Bikeshare_data___Sheet1[[#This Row],[Start Station]], " to ", Wofai_Eyong___Bikeshare_data___Sheet1[[#This Row],[End Station]])</f>
        <v>Lafayette St &amp; E 8 St to E 2 St &amp; Avenue C</v>
      </c>
    </row>
    <row r="96" spans="1:15" x14ac:dyDescent="0.25">
      <c r="A96">
        <v>3005402</v>
      </c>
      <c r="B96" s="7">
        <v>42843</v>
      </c>
      <c r="C96" s="2">
        <v>0.7006944444444444</v>
      </c>
      <c r="D96" s="5">
        <v>42843</v>
      </c>
      <c r="E96" s="2">
        <v>0.70416666666666661</v>
      </c>
      <c r="F96">
        <v>334</v>
      </c>
      <c r="G96" s="1" t="s">
        <v>158</v>
      </c>
      <c r="H96" s="1" t="s">
        <v>159</v>
      </c>
      <c r="I96" s="1" t="s">
        <v>9</v>
      </c>
      <c r="J96" s="1" t="s">
        <v>10</v>
      </c>
      <c r="K96">
        <v>1984</v>
      </c>
      <c r="L96" s="1">
        <f>current_year-Wofai_Eyong___Bikeshare_data___Sheet1[[#This Row],[Birth Year]]</f>
        <v>38</v>
      </c>
      <c r="M96" s="1" t="str">
        <f>LOOKUP(L96,{0,"0-19";20,"20-29";30,"30-39";40,"40-49";50,"50-59";60,"60-69";70,"70-79";80,"80-89"})</f>
        <v>30-39</v>
      </c>
      <c r="N96" s="1" t="str">
        <f>TEXT(Wofai_Eyong___Bikeshare_data___Sheet1[[#This Row],[StartDate]], "dddd")</f>
        <v>Tuesday</v>
      </c>
      <c r="O96" s="1" t="str">
        <f>CONCATENATE(Wofai_Eyong___Bikeshare_data___Sheet1[[#This Row],[Start Station]], " to ", Wofai_Eyong___Bikeshare_data___Sheet1[[#This Row],[End Station]])</f>
        <v>W 45 St &amp; 8 Ave to W 44 St &amp; 5 Ave</v>
      </c>
    </row>
    <row r="97" spans="1:15" x14ac:dyDescent="0.25">
      <c r="A97">
        <v>4212374</v>
      </c>
      <c r="B97" s="7">
        <v>42869</v>
      </c>
      <c r="C97" s="2">
        <v>0.69305555555555554</v>
      </c>
      <c r="D97" s="5">
        <v>42869</v>
      </c>
      <c r="E97" s="2">
        <v>0.69652777777777775</v>
      </c>
      <c r="F97">
        <v>245</v>
      </c>
      <c r="G97" s="1" t="s">
        <v>160</v>
      </c>
      <c r="H97" s="1" t="s">
        <v>161</v>
      </c>
      <c r="I97" s="1" t="s">
        <v>9</v>
      </c>
      <c r="J97" s="1" t="s">
        <v>10</v>
      </c>
      <c r="K97">
        <v>1984</v>
      </c>
      <c r="L97" s="1">
        <f>current_year-Wofai_Eyong___Bikeshare_data___Sheet1[[#This Row],[Birth Year]]</f>
        <v>38</v>
      </c>
      <c r="M97" s="1" t="str">
        <f>LOOKUP(L97,{0,"0-19";20,"20-29";30,"30-39";40,"40-49";50,"50-59";60,"60-69";70,"70-79";80,"80-89"})</f>
        <v>30-39</v>
      </c>
      <c r="N97" s="1" t="str">
        <f>TEXT(Wofai_Eyong___Bikeshare_data___Sheet1[[#This Row],[StartDate]], "dddd")</f>
        <v>Sunday</v>
      </c>
      <c r="O97" s="1" t="str">
        <f>CONCATENATE(Wofai_Eyong___Bikeshare_data___Sheet1[[#This Row],[Start Station]], " to ", Wofai_Eyong___Bikeshare_data___Sheet1[[#This Row],[End Station]])</f>
        <v>Bond St &amp; Bergen St to Dean St &amp; 4 Ave</v>
      </c>
    </row>
    <row r="98" spans="1:15" x14ac:dyDescent="0.25">
      <c r="A98">
        <v>2697880</v>
      </c>
      <c r="B98" s="7">
        <v>42837</v>
      </c>
      <c r="C98" s="2">
        <v>0.67152777777777783</v>
      </c>
      <c r="D98" s="5">
        <v>42837</v>
      </c>
      <c r="E98" s="2">
        <v>0.68958333333333333</v>
      </c>
      <c r="F98">
        <v>1573</v>
      </c>
      <c r="G98" s="1" t="s">
        <v>54</v>
      </c>
      <c r="H98" s="1" t="s">
        <v>162</v>
      </c>
      <c r="I98" s="1" t="s">
        <v>9</v>
      </c>
      <c r="J98" s="1" t="s">
        <v>17</v>
      </c>
      <c r="K98">
        <v>1974</v>
      </c>
      <c r="L98" s="1">
        <f>current_year-Wofai_Eyong___Bikeshare_data___Sheet1[[#This Row],[Birth Year]]</f>
        <v>48</v>
      </c>
      <c r="M98" s="1" t="str">
        <f>LOOKUP(L98,{0,"0-19";20,"20-29";30,"30-39";40,"40-49";50,"50-59";60,"60-69";70,"70-79";80,"80-89"})</f>
        <v>40-49</v>
      </c>
      <c r="N98" s="1" t="str">
        <f>TEXT(Wofai_Eyong___Bikeshare_data___Sheet1[[#This Row],[StartDate]], "dddd")</f>
        <v>Wednesday</v>
      </c>
      <c r="O98" s="1" t="str">
        <f>CONCATENATE(Wofai_Eyong___Bikeshare_data___Sheet1[[#This Row],[Start Station]], " to ", Wofai_Eyong___Bikeshare_data___Sheet1[[#This Row],[End Station]])</f>
        <v>Mott St &amp; Prince St to E 51 St &amp; 1 Ave</v>
      </c>
    </row>
    <row r="99" spans="1:15" x14ac:dyDescent="0.25">
      <c r="A99">
        <v>4393538</v>
      </c>
      <c r="B99" s="7">
        <v>42872</v>
      </c>
      <c r="C99" s="2">
        <v>0.7680555555555556</v>
      </c>
      <c r="D99" s="5">
        <v>42872</v>
      </c>
      <c r="E99" s="2">
        <v>0.77430555555555547</v>
      </c>
      <c r="F99">
        <v>525</v>
      </c>
      <c r="G99" s="1" t="s">
        <v>163</v>
      </c>
      <c r="H99" s="1" t="s">
        <v>164</v>
      </c>
      <c r="I99" s="1" t="s">
        <v>9</v>
      </c>
      <c r="J99" s="1" t="s">
        <v>10</v>
      </c>
      <c r="K99">
        <v>1948</v>
      </c>
      <c r="L99" s="1">
        <f>current_year-Wofai_Eyong___Bikeshare_data___Sheet1[[#This Row],[Birth Year]]</f>
        <v>74</v>
      </c>
      <c r="M99" s="1" t="str">
        <f>LOOKUP(L99,{0,"0-19";20,"20-29";30,"30-39";40,"40-49";50,"50-59";60,"60-69";70,"70-79";80,"80-89"})</f>
        <v>70-79</v>
      </c>
      <c r="N99" s="1" t="str">
        <f>TEXT(Wofai_Eyong___Bikeshare_data___Sheet1[[#This Row],[StartDate]], "dddd")</f>
        <v>Wednesday</v>
      </c>
      <c r="O99" s="1" t="str">
        <f>CONCATENATE(Wofai_Eyong___Bikeshare_data___Sheet1[[#This Row],[Start Station]], " to ", Wofai_Eyong___Bikeshare_data___Sheet1[[#This Row],[End Station]])</f>
        <v>W 92 St &amp; Broadway to W 76 St &amp; Columbus Ave</v>
      </c>
    </row>
    <row r="100" spans="1:15" x14ac:dyDescent="0.25">
      <c r="A100">
        <v>3893488</v>
      </c>
      <c r="B100" s="7">
        <v>42862</v>
      </c>
      <c r="C100" s="2">
        <v>0.76388888888888884</v>
      </c>
      <c r="D100" s="5">
        <v>42862</v>
      </c>
      <c r="E100" s="2">
        <v>0.77916666666666667</v>
      </c>
      <c r="F100">
        <v>1349</v>
      </c>
      <c r="G100" s="1" t="s">
        <v>72</v>
      </c>
      <c r="H100" s="1" t="s">
        <v>165</v>
      </c>
      <c r="I100" s="1" t="s">
        <v>9</v>
      </c>
      <c r="J100" s="1" t="s">
        <v>10</v>
      </c>
      <c r="K100">
        <v>1990</v>
      </c>
      <c r="L100" s="1">
        <f>current_year-Wofai_Eyong___Bikeshare_data___Sheet1[[#This Row],[Birth Year]]</f>
        <v>32</v>
      </c>
      <c r="M100" s="1" t="str">
        <f>LOOKUP(L100,{0,"0-19";20,"20-29";30,"30-39";40,"40-49";50,"50-59";60,"60-69";70,"70-79";80,"80-89"})</f>
        <v>30-39</v>
      </c>
      <c r="N100" s="1" t="str">
        <f>TEXT(Wofai_Eyong___Bikeshare_data___Sheet1[[#This Row],[StartDate]], "dddd")</f>
        <v>Sunday</v>
      </c>
      <c r="O100" s="1" t="str">
        <f>CONCATENATE(Wofai_Eyong___Bikeshare_data___Sheet1[[#This Row],[Start Station]], " to ", Wofai_Eyong___Bikeshare_data___Sheet1[[#This Row],[End Station]])</f>
        <v>8 Ave &amp; W 52 St to 5 Ave &amp; E 88 St</v>
      </c>
    </row>
    <row r="101" spans="1:15" x14ac:dyDescent="0.25">
      <c r="A101">
        <v>1811390</v>
      </c>
      <c r="B101" s="7">
        <v>42804</v>
      </c>
      <c r="C101" s="2">
        <v>0.3520833333333333</v>
      </c>
      <c r="D101" s="5">
        <v>42804</v>
      </c>
      <c r="E101" s="2">
        <v>0.35555555555555557</v>
      </c>
      <c r="F101">
        <v>253</v>
      </c>
      <c r="G101" s="1" t="s">
        <v>166</v>
      </c>
      <c r="H101" s="1" t="s">
        <v>67</v>
      </c>
      <c r="I101" s="1" t="s">
        <v>9</v>
      </c>
      <c r="J101" s="1" t="s">
        <v>10</v>
      </c>
      <c r="K101">
        <v>1973</v>
      </c>
      <c r="L101" s="1">
        <f>current_year-Wofai_Eyong___Bikeshare_data___Sheet1[[#This Row],[Birth Year]]</f>
        <v>49</v>
      </c>
      <c r="M101" s="1" t="str">
        <f>LOOKUP(L101,{0,"0-19";20,"20-29";30,"30-39";40,"40-49";50,"50-59";60,"60-69";70,"70-79";80,"80-89"})</f>
        <v>40-49</v>
      </c>
      <c r="N101" s="1" t="str">
        <f>TEXT(Wofai_Eyong___Bikeshare_data___Sheet1[[#This Row],[StartDate]], "dddd")</f>
        <v>Friday</v>
      </c>
      <c r="O101" s="1" t="str">
        <f>CONCATENATE(Wofai_Eyong___Bikeshare_data___Sheet1[[#This Row],[Start Station]], " to ", Wofai_Eyong___Bikeshare_data___Sheet1[[#This Row],[End Station]])</f>
        <v>E 24 St &amp; Park Ave S to Broadway &amp; E 14 St</v>
      </c>
    </row>
    <row r="102" spans="1:15" x14ac:dyDescent="0.25">
      <c r="A102">
        <v>389272</v>
      </c>
      <c r="B102" s="7">
        <v>42754</v>
      </c>
      <c r="C102" s="2">
        <v>0.31527777777777777</v>
      </c>
      <c r="D102" s="5">
        <v>42754</v>
      </c>
      <c r="E102" s="2">
        <v>0.32083333333333336</v>
      </c>
      <c r="F102">
        <v>444</v>
      </c>
      <c r="G102" s="1" t="s">
        <v>96</v>
      </c>
      <c r="H102" s="1" t="s">
        <v>167</v>
      </c>
      <c r="I102" s="1" t="s">
        <v>9</v>
      </c>
      <c r="J102" s="1" t="s">
        <v>10</v>
      </c>
      <c r="K102">
        <v>1979</v>
      </c>
      <c r="L102" s="1">
        <f>current_year-Wofai_Eyong___Bikeshare_data___Sheet1[[#This Row],[Birth Year]]</f>
        <v>43</v>
      </c>
      <c r="M102" s="1" t="str">
        <f>LOOKUP(L102,{0,"0-19";20,"20-29";30,"30-39";40,"40-49";50,"50-59";60,"60-69";70,"70-79";80,"80-89"})</f>
        <v>40-49</v>
      </c>
      <c r="N102" s="1" t="str">
        <f>TEXT(Wofai_Eyong___Bikeshare_data___Sheet1[[#This Row],[StartDate]], "dddd")</f>
        <v>Thursday</v>
      </c>
      <c r="O102" s="1" t="str">
        <f>CONCATENATE(Wofai_Eyong___Bikeshare_data___Sheet1[[#This Row],[Start Station]], " to ", Wofai_Eyong___Bikeshare_data___Sheet1[[#This Row],[End Station]])</f>
        <v>Broadway &amp; W 36 St to W 52 St &amp; 6 Ave</v>
      </c>
    </row>
    <row r="103" spans="1:15" x14ac:dyDescent="0.25">
      <c r="A103">
        <v>4666273</v>
      </c>
      <c r="B103" s="7">
        <v>42878</v>
      </c>
      <c r="C103" s="2">
        <v>0.29097222222222224</v>
      </c>
      <c r="D103" s="5">
        <v>42878</v>
      </c>
      <c r="E103" s="2">
        <v>0.30694444444444441</v>
      </c>
      <c r="F103">
        <v>1416</v>
      </c>
      <c r="G103" s="1" t="s">
        <v>168</v>
      </c>
      <c r="H103" s="1" t="s">
        <v>169</v>
      </c>
      <c r="I103" s="1" t="s">
        <v>9</v>
      </c>
      <c r="J103" s="1" t="s">
        <v>17</v>
      </c>
      <c r="K103">
        <v>1957</v>
      </c>
      <c r="L103" s="1">
        <f>current_year-Wofai_Eyong___Bikeshare_data___Sheet1[[#This Row],[Birth Year]]</f>
        <v>65</v>
      </c>
      <c r="M103" s="1" t="str">
        <f>LOOKUP(L103,{0,"0-19";20,"20-29";30,"30-39";40,"40-49";50,"50-59";60,"60-69";70,"70-79";80,"80-89"})</f>
        <v>60-69</v>
      </c>
      <c r="N103" s="1" t="str">
        <f>TEXT(Wofai_Eyong___Bikeshare_data___Sheet1[[#This Row],[StartDate]], "dddd")</f>
        <v>Tuesday</v>
      </c>
      <c r="O103" s="1" t="str">
        <f>CONCATENATE(Wofai_Eyong___Bikeshare_data___Sheet1[[#This Row],[Start Station]], " to ", Wofai_Eyong___Bikeshare_data___Sheet1[[#This Row],[End Station]])</f>
        <v>Central Park West &amp; W 102 St to E 48 St &amp; 5 Ave</v>
      </c>
    </row>
    <row r="104" spans="1:15" x14ac:dyDescent="0.25">
      <c r="A104">
        <v>3241064</v>
      </c>
      <c r="B104" s="7">
        <v>42849</v>
      </c>
      <c r="C104" s="2">
        <v>0.27152777777777776</v>
      </c>
      <c r="D104" s="5">
        <v>42849</v>
      </c>
      <c r="E104" s="2">
        <v>0.28888888888888892</v>
      </c>
      <c r="F104">
        <v>1488</v>
      </c>
      <c r="G104" s="1" t="s">
        <v>170</v>
      </c>
      <c r="H104" s="1" t="s">
        <v>32</v>
      </c>
      <c r="I104" s="1" t="s">
        <v>9</v>
      </c>
      <c r="J104" s="1" t="s">
        <v>10</v>
      </c>
      <c r="K104">
        <v>1962</v>
      </c>
      <c r="L104" s="1">
        <f>current_year-Wofai_Eyong___Bikeshare_data___Sheet1[[#This Row],[Birth Year]]</f>
        <v>60</v>
      </c>
      <c r="M104" s="1" t="str">
        <f>LOOKUP(L104,{0,"0-19";20,"20-29";30,"30-39";40,"40-49";50,"50-59";60,"60-69";70,"70-79";80,"80-89"})</f>
        <v>60-69</v>
      </c>
      <c r="N104" s="1" t="str">
        <f>TEXT(Wofai_Eyong___Bikeshare_data___Sheet1[[#This Row],[StartDate]], "dddd")</f>
        <v>Monday</v>
      </c>
      <c r="O104" s="1" t="str">
        <f>CONCATENATE(Wofai_Eyong___Bikeshare_data___Sheet1[[#This Row],[Start Station]], " to ", Wofai_Eyong___Bikeshare_data___Sheet1[[#This Row],[End Station]])</f>
        <v>W 42 St &amp; Dyer Ave to Liberty St &amp; Broadway</v>
      </c>
    </row>
    <row r="105" spans="1:15" x14ac:dyDescent="0.25">
      <c r="A105">
        <v>4287006</v>
      </c>
      <c r="B105" s="7">
        <v>42871</v>
      </c>
      <c r="C105" s="2">
        <v>0.3354166666666667</v>
      </c>
      <c r="D105" s="5">
        <v>42871</v>
      </c>
      <c r="E105" s="2">
        <v>0.35902777777777778</v>
      </c>
      <c r="F105">
        <v>2048</v>
      </c>
      <c r="G105" s="1" t="s">
        <v>171</v>
      </c>
      <c r="H105" s="1" t="s">
        <v>172</v>
      </c>
      <c r="I105" s="1" t="s">
        <v>9</v>
      </c>
      <c r="J105" s="1" t="s">
        <v>10</v>
      </c>
      <c r="K105">
        <v>1971</v>
      </c>
      <c r="L105" s="1">
        <f>current_year-Wofai_Eyong___Bikeshare_data___Sheet1[[#This Row],[Birth Year]]</f>
        <v>51</v>
      </c>
      <c r="M105" s="1" t="str">
        <f>LOOKUP(L105,{0,"0-19";20,"20-29";30,"30-39";40,"40-49";50,"50-59";60,"60-69";70,"70-79";80,"80-89"})</f>
        <v>50-59</v>
      </c>
      <c r="N105" s="1" t="str">
        <f>TEXT(Wofai_Eyong___Bikeshare_data___Sheet1[[#This Row],[StartDate]], "dddd")</f>
        <v>Tuesday</v>
      </c>
      <c r="O105" s="1" t="str">
        <f>CONCATENATE(Wofai_Eyong___Bikeshare_data___Sheet1[[#This Row],[Start Station]], " to ", Wofai_Eyong___Bikeshare_data___Sheet1[[#This Row],[End Station]])</f>
        <v>Clinton St &amp; Joralemon St to E 47 St &amp; 2 Ave</v>
      </c>
    </row>
    <row r="106" spans="1:15" x14ac:dyDescent="0.25">
      <c r="A106">
        <v>2971954</v>
      </c>
      <c r="B106" s="7">
        <v>42842</v>
      </c>
      <c r="C106" s="2">
        <v>0.96597222222222223</v>
      </c>
      <c r="D106" s="5">
        <v>42842</v>
      </c>
      <c r="E106" s="2">
        <v>0.96944444444444444</v>
      </c>
      <c r="F106">
        <v>272</v>
      </c>
      <c r="G106" s="1" t="s">
        <v>153</v>
      </c>
      <c r="H106" s="1" t="s">
        <v>115</v>
      </c>
      <c r="I106" s="1" t="s">
        <v>9</v>
      </c>
      <c r="J106" s="1" t="s">
        <v>10</v>
      </c>
      <c r="K106">
        <v>1992</v>
      </c>
      <c r="L106" s="1">
        <f>current_year-Wofai_Eyong___Bikeshare_data___Sheet1[[#This Row],[Birth Year]]</f>
        <v>30</v>
      </c>
      <c r="M106" s="1" t="str">
        <f>LOOKUP(L106,{0,"0-19";20,"20-29";30,"30-39";40,"40-49";50,"50-59";60,"60-69";70,"70-79";80,"80-89"})</f>
        <v>30-39</v>
      </c>
      <c r="N106" s="1" t="str">
        <f>TEXT(Wofai_Eyong___Bikeshare_data___Sheet1[[#This Row],[StartDate]], "dddd")</f>
        <v>Monday</v>
      </c>
      <c r="O106" s="1" t="str">
        <f>CONCATENATE(Wofai_Eyong___Bikeshare_data___Sheet1[[#This Row],[Start Station]], " to ", Wofai_Eyong___Bikeshare_data___Sheet1[[#This Row],[End Station]])</f>
        <v>University Pl &amp; E 8 St to E 15 St &amp; 3 Ave</v>
      </c>
    </row>
    <row r="107" spans="1:15" x14ac:dyDescent="0.25">
      <c r="A107">
        <v>5902394</v>
      </c>
      <c r="B107" s="7">
        <v>42901</v>
      </c>
      <c r="C107" s="2">
        <v>0.34513888888888888</v>
      </c>
      <c r="D107" s="5">
        <v>42901</v>
      </c>
      <c r="E107" s="2">
        <v>0.35138888888888892</v>
      </c>
      <c r="F107">
        <v>593</v>
      </c>
      <c r="G107" s="1" t="s">
        <v>173</v>
      </c>
      <c r="H107" s="1" t="s">
        <v>89</v>
      </c>
      <c r="I107" s="1" t="s">
        <v>9</v>
      </c>
      <c r="J107" s="1" t="s">
        <v>10</v>
      </c>
      <c r="K107">
        <v>1990</v>
      </c>
      <c r="L107" s="1">
        <f>current_year-Wofai_Eyong___Bikeshare_data___Sheet1[[#This Row],[Birth Year]]</f>
        <v>32</v>
      </c>
      <c r="M107" s="1" t="str">
        <f>LOOKUP(L107,{0,"0-19";20,"20-29";30,"30-39";40,"40-49";50,"50-59";60,"60-69";70,"70-79";80,"80-89"})</f>
        <v>30-39</v>
      </c>
      <c r="N107" s="1" t="str">
        <f>TEXT(Wofai_Eyong___Bikeshare_data___Sheet1[[#This Row],[StartDate]], "dddd")</f>
        <v>Thursday</v>
      </c>
      <c r="O107" s="1" t="str">
        <f>CONCATENATE(Wofai_Eyong___Bikeshare_data___Sheet1[[#This Row],[Start Station]], " to ", Wofai_Eyong___Bikeshare_data___Sheet1[[#This Row],[End Station]])</f>
        <v>Cooper Square &amp; E 7 St to 8 Ave &amp; W 16 St</v>
      </c>
    </row>
    <row r="108" spans="1:15" x14ac:dyDescent="0.25">
      <c r="A108">
        <v>3079483</v>
      </c>
      <c r="B108" s="7">
        <v>42845</v>
      </c>
      <c r="C108" s="2">
        <v>0.41666666666666669</v>
      </c>
      <c r="D108" s="5">
        <v>42845</v>
      </c>
      <c r="E108" s="2">
        <v>0.43124999999999997</v>
      </c>
      <c r="F108">
        <v>1203</v>
      </c>
      <c r="G108" s="1" t="s">
        <v>174</v>
      </c>
      <c r="H108" s="1" t="s">
        <v>175</v>
      </c>
      <c r="I108" s="1" t="s">
        <v>9</v>
      </c>
      <c r="J108" s="1" t="s">
        <v>10</v>
      </c>
      <c r="K108">
        <v>1960</v>
      </c>
      <c r="L108" s="1">
        <f>current_year-Wofai_Eyong___Bikeshare_data___Sheet1[[#This Row],[Birth Year]]</f>
        <v>62</v>
      </c>
      <c r="M108" s="1" t="str">
        <f>LOOKUP(L108,{0,"0-19";20,"20-29";30,"30-39";40,"40-49";50,"50-59";60,"60-69";70,"70-79";80,"80-89"})</f>
        <v>60-69</v>
      </c>
      <c r="N108" s="1" t="str">
        <f>TEXT(Wofai_Eyong___Bikeshare_data___Sheet1[[#This Row],[StartDate]], "dddd")</f>
        <v>Thursday</v>
      </c>
      <c r="O108" s="1" t="str">
        <f>CONCATENATE(Wofai_Eyong___Bikeshare_data___Sheet1[[#This Row],[Start Station]], " to ", Wofai_Eyong___Bikeshare_data___Sheet1[[#This Row],[End Station]])</f>
        <v>Broadway &amp; W 24 St to W 52 St &amp; 5 Ave</v>
      </c>
    </row>
    <row r="109" spans="1:15" x14ac:dyDescent="0.25">
      <c r="A109">
        <v>6356851</v>
      </c>
      <c r="B109" s="7">
        <v>42909</v>
      </c>
      <c r="C109" s="2">
        <v>0.50069444444444444</v>
      </c>
      <c r="D109" s="5">
        <v>42909</v>
      </c>
      <c r="E109" s="2">
        <v>0.52777777777777779</v>
      </c>
      <c r="F109">
        <v>2341</v>
      </c>
      <c r="G109" s="1" t="s">
        <v>26</v>
      </c>
      <c r="H109" s="1" t="s">
        <v>176</v>
      </c>
      <c r="I109" s="8" t="s">
        <v>458</v>
      </c>
      <c r="J109" s="8" t="s">
        <v>10</v>
      </c>
      <c r="K109" s="8">
        <v>1981</v>
      </c>
      <c r="L109" s="1">
        <f>current_year-Wofai_Eyong___Bikeshare_data___Sheet1[[#This Row],[Birth Year]]</f>
        <v>41</v>
      </c>
      <c r="M109" s="1" t="str">
        <f>LOOKUP(L109,{0,"0-19";20,"20-29";30,"30-39";40,"40-49";50,"50-59";60,"60-69";70,"70-79";80,"80-89"})</f>
        <v>40-49</v>
      </c>
      <c r="N109" s="1" t="str">
        <f>TEXT(Wofai_Eyong___Bikeshare_data___Sheet1[[#This Row],[StartDate]], "dddd")</f>
        <v>Friday</v>
      </c>
      <c r="O109" s="1" t="str">
        <f>CONCATENATE(Wofai_Eyong___Bikeshare_data___Sheet1[[#This Row],[Start Station]], " to ", Wofai_Eyong___Bikeshare_data___Sheet1[[#This Row],[End Station]])</f>
        <v>Central Park S &amp; 6 Ave to 9 Ave &amp; W 22 St</v>
      </c>
    </row>
    <row r="110" spans="1:15" x14ac:dyDescent="0.25">
      <c r="A110">
        <v>6437349</v>
      </c>
      <c r="B110" s="7">
        <v>42910</v>
      </c>
      <c r="C110" s="2">
        <v>0.86111111111111116</v>
      </c>
      <c r="D110" s="5">
        <v>42910</v>
      </c>
      <c r="E110" s="2">
        <v>0.87847222222222221</v>
      </c>
      <c r="F110">
        <v>1484</v>
      </c>
      <c r="G110" s="1" t="s">
        <v>177</v>
      </c>
      <c r="H110" s="1" t="s">
        <v>156</v>
      </c>
      <c r="I110" s="1" t="s">
        <v>9</v>
      </c>
      <c r="J110" s="1" t="s">
        <v>10</v>
      </c>
      <c r="K110">
        <v>1979</v>
      </c>
      <c r="L110" s="1">
        <f>current_year-Wofai_Eyong___Bikeshare_data___Sheet1[[#This Row],[Birth Year]]</f>
        <v>43</v>
      </c>
      <c r="M110" s="1" t="str">
        <f>LOOKUP(L110,{0,"0-19";20,"20-29";30,"30-39";40,"40-49";50,"50-59";60,"60-69";70,"70-79";80,"80-89"})</f>
        <v>40-49</v>
      </c>
      <c r="N110" s="1" t="str">
        <f>TEXT(Wofai_Eyong___Bikeshare_data___Sheet1[[#This Row],[StartDate]], "dddd")</f>
        <v>Saturday</v>
      </c>
      <c r="O110" s="1" t="str">
        <f>CONCATENATE(Wofai_Eyong___Bikeshare_data___Sheet1[[#This Row],[Start Station]], " to ", Wofai_Eyong___Bikeshare_data___Sheet1[[#This Row],[End Station]])</f>
        <v>Clinton St &amp; Grand St to Forsyth St &amp; Broome St</v>
      </c>
    </row>
    <row r="111" spans="1:15" x14ac:dyDescent="0.25">
      <c r="A111">
        <v>4015168</v>
      </c>
      <c r="B111" s="7">
        <v>42865</v>
      </c>
      <c r="C111" s="2">
        <v>0.33888888888888885</v>
      </c>
      <c r="D111" s="5">
        <v>42865</v>
      </c>
      <c r="E111" s="2">
        <v>0.35000000000000003</v>
      </c>
      <c r="F111">
        <v>956</v>
      </c>
      <c r="G111" s="1" t="s">
        <v>90</v>
      </c>
      <c r="H111" s="1" t="s">
        <v>106</v>
      </c>
      <c r="I111" s="1" t="s">
        <v>9</v>
      </c>
      <c r="J111" s="1" t="s">
        <v>10</v>
      </c>
      <c r="K111">
        <v>1959</v>
      </c>
      <c r="L111" s="1">
        <f>current_year-Wofai_Eyong___Bikeshare_data___Sheet1[[#This Row],[Birth Year]]</f>
        <v>63</v>
      </c>
      <c r="M111" s="1" t="str">
        <f>LOOKUP(L111,{0,"0-19";20,"20-29";30,"30-39";40,"40-49";50,"50-59";60,"60-69";70,"70-79";80,"80-89"})</f>
        <v>60-69</v>
      </c>
      <c r="N111" s="1" t="str">
        <f>TEXT(Wofai_Eyong___Bikeshare_data___Sheet1[[#This Row],[StartDate]], "dddd")</f>
        <v>Wednesday</v>
      </c>
      <c r="O111" s="1" t="str">
        <f>CONCATENATE(Wofai_Eyong___Bikeshare_data___Sheet1[[#This Row],[Start Station]], " to ", Wofai_Eyong___Bikeshare_data___Sheet1[[#This Row],[End Station]])</f>
        <v>W 13 St &amp; Hudson St to Vesey Pl &amp; River Terrace</v>
      </c>
    </row>
    <row r="112" spans="1:15" x14ac:dyDescent="0.25">
      <c r="A112">
        <v>6417471</v>
      </c>
      <c r="B112" s="7">
        <v>42910</v>
      </c>
      <c r="C112" s="2">
        <v>0.65138888888888891</v>
      </c>
      <c r="D112" s="5">
        <v>42910</v>
      </c>
      <c r="E112" s="2">
        <v>0.65555555555555556</v>
      </c>
      <c r="F112">
        <v>362</v>
      </c>
      <c r="G112" s="1" t="s">
        <v>145</v>
      </c>
      <c r="H112" s="1" t="s">
        <v>68</v>
      </c>
      <c r="I112" s="1" t="s">
        <v>9</v>
      </c>
      <c r="J112" s="1" t="s">
        <v>17</v>
      </c>
      <c r="K112">
        <v>1966</v>
      </c>
      <c r="L112" s="1">
        <f>current_year-Wofai_Eyong___Bikeshare_data___Sheet1[[#This Row],[Birth Year]]</f>
        <v>56</v>
      </c>
      <c r="M112" s="1" t="str">
        <f>LOOKUP(L112,{0,"0-19";20,"20-29";30,"30-39";40,"40-49";50,"50-59";60,"60-69";70,"70-79";80,"80-89"})</f>
        <v>50-59</v>
      </c>
      <c r="N112" s="1" t="str">
        <f>TEXT(Wofai_Eyong___Bikeshare_data___Sheet1[[#This Row],[StartDate]], "dddd")</f>
        <v>Saturday</v>
      </c>
      <c r="O112" s="1" t="str">
        <f>CONCATENATE(Wofai_Eyong___Bikeshare_data___Sheet1[[#This Row],[Start Station]], " to ", Wofai_Eyong___Bikeshare_data___Sheet1[[#This Row],[End Station]])</f>
        <v>Cherry St to Allen St &amp; Hester St</v>
      </c>
    </row>
    <row r="113" spans="1:15" x14ac:dyDescent="0.25">
      <c r="A113">
        <v>6158567</v>
      </c>
      <c r="B113" s="7">
        <v>42906</v>
      </c>
      <c r="C113" s="2">
        <v>0.50416666666666665</v>
      </c>
      <c r="D113" s="5">
        <v>42906</v>
      </c>
      <c r="E113" s="2">
        <v>0.51180555555555551</v>
      </c>
      <c r="F113">
        <v>635</v>
      </c>
      <c r="G113" s="1" t="s">
        <v>178</v>
      </c>
      <c r="H113" s="1" t="s">
        <v>58</v>
      </c>
      <c r="I113" s="1" t="s">
        <v>9</v>
      </c>
      <c r="J113" s="1" t="s">
        <v>10</v>
      </c>
      <c r="K113">
        <v>1991</v>
      </c>
      <c r="L113" s="1">
        <f>current_year-Wofai_Eyong___Bikeshare_data___Sheet1[[#This Row],[Birth Year]]</f>
        <v>31</v>
      </c>
      <c r="M113" s="1" t="str">
        <f>LOOKUP(L113,{0,"0-19";20,"20-29";30,"30-39";40,"40-49";50,"50-59";60,"60-69";70,"70-79";80,"80-89"})</f>
        <v>30-39</v>
      </c>
      <c r="N113" s="1" t="str">
        <f>TEXT(Wofai_Eyong___Bikeshare_data___Sheet1[[#This Row],[StartDate]], "dddd")</f>
        <v>Tuesday</v>
      </c>
      <c r="O113" s="1" t="str">
        <f>CONCATENATE(Wofai_Eyong___Bikeshare_data___Sheet1[[#This Row],[Start Station]], " to ", Wofai_Eyong___Bikeshare_data___Sheet1[[#This Row],[End Station]])</f>
        <v>E 31 St &amp; 3 Ave to W 38 St &amp; 8 Ave</v>
      </c>
    </row>
    <row r="114" spans="1:15" x14ac:dyDescent="0.25">
      <c r="A114">
        <v>4742346</v>
      </c>
      <c r="B114" s="7">
        <v>42879</v>
      </c>
      <c r="C114" s="2">
        <v>0.48055555555555557</v>
      </c>
      <c r="D114" s="5">
        <v>42879</v>
      </c>
      <c r="E114" s="2">
        <v>0.48749999999999999</v>
      </c>
      <c r="F114">
        <v>607</v>
      </c>
      <c r="G114" s="1" t="s">
        <v>35</v>
      </c>
      <c r="H114" s="1" t="s">
        <v>179</v>
      </c>
      <c r="I114" s="1" t="s">
        <v>9</v>
      </c>
      <c r="J114" s="1" t="s">
        <v>10</v>
      </c>
      <c r="K114">
        <v>1967</v>
      </c>
      <c r="L114" s="1">
        <f>current_year-Wofai_Eyong___Bikeshare_data___Sheet1[[#This Row],[Birth Year]]</f>
        <v>55</v>
      </c>
      <c r="M114" s="1" t="str">
        <f>LOOKUP(L114,{0,"0-19";20,"20-29";30,"30-39";40,"40-49";50,"50-59";60,"60-69";70,"70-79";80,"80-89"})</f>
        <v>50-59</v>
      </c>
      <c r="N114" s="1" t="str">
        <f>TEXT(Wofai_Eyong___Bikeshare_data___Sheet1[[#This Row],[StartDate]], "dddd")</f>
        <v>Wednesday</v>
      </c>
      <c r="O114" s="1" t="str">
        <f>CONCATENATE(Wofai_Eyong___Bikeshare_data___Sheet1[[#This Row],[Start Station]], " to ", Wofai_Eyong___Bikeshare_data___Sheet1[[#This Row],[End Station]])</f>
        <v>1 Ave &amp; E 68 St to 2 Ave &amp; E 96 St</v>
      </c>
    </row>
    <row r="115" spans="1:15" x14ac:dyDescent="0.25">
      <c r="A115">
        <v>1214745</v>
      </c>
      <c r="B115" s="7">
        <v>42786</v>
      </c>
      <c r="C115" s="2">
        <v>0.73749999999999993</v>
      </c>
      <c r="D115" s="5">
        <v>42786</v>
      </c>
      <c r="E115" s="2">
        <v>0.75902777777777775</v>
      </c>
      <c r="F115">
        <v>1852</v>
      </c>
      <c r="G115" s="1" t="s">
        <v>180</v>
      </c>
      <c r="H115" s="1" t="s">
        <v>180</v>
      </c>
      <c r="I115" s="8" t="s">
        <v>458</v>
      </c>
      <c r="J115" s="8" t="s">
        <v>10</v>
      </c>
      <c r="K115" s="8">
        <v>1981</v>
      </c>
      <c r="L115" s="1">
        <f>current_year-Wofai_Eyong___Bikeshare_data___Sheet1[[#This Row],[Birth Year]]</f>
        <v>41</v>
      </c>
      <c r="M115" s="1" t="str">
        <f>LOOKUP(L115,{0,"0-19";20,"20-29";30,"30-39";40,"40-49";50,"50-59";60,"60-69";70,"70-79";80,"80-89"})</f>
        <v>40-49</v>
      </c>
      <c r="N115" s="1" t="str">
        <f>TEXT(Wofai_Eyong___Bikeshare_data___Sheet1[[#This Row],[StartDate]], "dddd")</f>
        <v>Monday</v>
      </c>
      <c r="O115" s="1" t="str">
        <f>CONCATENATE(Wofai_Eyong___Bikeshare_data___Sheet1[[#This Row],[Start Station]], " to ", Wofai_Eyong___Bikeshare_data___Sheet1[[#This Row],[End Station]])</f>
        <v>Bus Slip &amp; State St to Bus Slip &amp; State St</v>
      </c>
    </row>
    <row r="116" spans="1:15" x14ac:dyDescent="0.25">
      <c r="A116">
        <v>3071010</v>
      </c>
      <c r="B116" s="7">
        <v>42844</v>
      </c>
      <c r="C116" s="2">
        <v>0.94097222222222221</v>
      </c>
      <c r="D116" s="5">
        <v>42844</v>
      </c>
      <c r="E116" s="2">
        <v>0.9555555555555556</v>
      </c>
      <c r="F116">
        <v>1242</v>
      </c>
      <c r="G116" s="1" t="s">
        <v>181</v>
      </c>
      <c r="H116" s="1" t="s">
        <v>80</v>
      </c>
      <c r="I116" s="8" t="s">
        <v>458</v>
      </c>
      <c r="J116" s="1" t="s">
        <v>10</v>
      </c>
      <c r="K116">
        <v>1996</v>
      </c>
      <c r="L116" s="1">
        <f>current_year-Wofai_Eyong___Bikeshare_data___Sheet1[[#This Row],[Birth Year]]</f>
        <v>26</v>
      </c>
      <c r="M116" s="1" t="str">
        <f>LOOKUP(L116,{0,"0-19";20,"20-29";30,"30-39";40,"40-49";50,"50-59";60,"60-69";70,"70-79";80,"80-89"})</f>
        <v>20-29</v>
      </c>
      <c r="N116" s="1" t="str">
        <f>TEXT(Wofai_Eyong___Bikeshare_data___Sheet1[[#This Row],[StartDate]], "dddd")</f>
        <v>Wednesday</v>
      </c>
      <c r="O116" s="1" t="str">
        <f>CONCATENATE(Wofai_Eyong___Bikeshare_data___Sheet1[[#This Row],[Start Station]], " to ", Wofai_Eyong___Bikeshare_data___Sheet1[[#This Row],[End Station]])</f>
        <v>E 6 St &amp; Avenue B to 8 Ave &amp; W 31 St</v>
      </c>
    </row>
    <row r="117" spans="1:15" x14ac:dyDescent="0.25">
      <c r="A117">
        <v>2767253</v>
      </c>
      <c r="B117" s="7">
        <v>42838</v>
      </c>
      <c r="C117" s="2">
        <v>0.7944444444444444</v>
      </c>
      <c r="D117" s="5">
        <v>42838</v>
      </c>
      <c r="E117" s="2">
        <v>0.80625000000000002</v>
      </c>
      <c r="F117">
        <v>997</v>
      </c>
      <c r="G117" s="1" t="s">
        <v>132</v>
      </c>
      <c r="H117" s="1" t="s">
        <v>182</v>
      </c>
      <c r="I117" s="1" t="s">
        <v>9</v>
      </c>
      <c r="J117" s="1" t="s">
        <v>10</v>
      </c>
      <c r="K117">
        <v>1979</v>
      </c>
      <c r="L117" s="1">
        <f>current_year-Wofai_Eyong___Bikeshare_data___Sheet1[[#This Row],[Birth Year]]</f>
        <v>43</v>
      </c>
      <c r="M117" s="1" t="str">
        <f>LOOKUP(L117,{0,"0-19";20,"20-29";30,"30-39";40,"40-49";50,"50-59";60,"60-69";70,"70-79";80,"80-89"})</f>
        <v>40-49</v>
      </c>
      <c r="N117" s="1" t="str">
        <f>TEXT(Wofai_Eyong___Bikeshare_data___Sheet1[[#This Row],[StartDate]], "dddd")</f>
        <v>Thursday</v>
      </c>
      <c r="O117" s="1" t="str">
        <f>CONCATENATE(Wofai_Eyong___Bikeshare_data___Sheet1[[#This Row],[Start Station]], " to ", Wofai_Eyong___Bikeshare_data___Sheet1[[#This Row],[End Station]])</f>
        <v>Duane St &amp; Greenwich St to W 22 St &amp; 10 Ave</v>
      </c>
    </row>
    <row r="118" spans="1:15" x14ac:dyDescent="0.25">
      <c r="A118">
        <v>1873353</v>
      </c>
      <c r="B118" s="7">
        <v>42807</v>
      </c>
      <c r="C118" s="2">
        <v>0.73263888888888884</v>
      </c>
      <c r="D118" s="5">
        <v>42807</v>
      </c>
      <c r="E118" s="2">
        <v>0.74722222222222223</v>
      </c>
      <c r="F118">
        <v>1278</v>
      </c>
      <c r="G118" s="1" t="s">
        <v>8</v>
      </c>
      <c r="H118" s="1" t="s">
        <v>183</v>
      </c>
      <c r="I118" s="1" t="s">
        <v>9</v>
      </c>
      <c r="J118" s="1" t="s">
        <v>10</v>
      </c>
      <c r="K118">
        <v>1977</v>
      </c>
      <c r="L118" s="1">
        <f>current_year-Wofai_Eyong___Bikeshare_data___Sheet1[[#This Row],[Birth Year]]</f>
        <v>45</v>
      </c>
      <c r="M118" s="1" t="str">
        <f>LOOKUP(L118,{0,"0-19";20,"20-29";30,"30-39";40,"40-49";50,"50-59";60,"60-69";70,"70-79";80,"80-89"})</f>
        <v>40-49</v>
      </c>
      <c r="N118" s="1" t="str">
        <f>TEXT(Wofai_Eyong___Bikeshare_data___Sheet1[[#This Row],[StartDate]], "dddd")</f>
        <v>Monday</v>
      </c>
      <c r="O118" s="1" t="str">
        <f>CONCATENATE(Wofai_Eyong___Bikeshare_data___Sheet1[[#This Row],[Start Station]], " to ", Wofai_Eyong___Bikeshare_data___Sheet1[[#This Row],[End Station]])</f>
        <v>W Broadway &amp; Spring St to 11 Ave &amp; W 27 St</v>
      </c>
    </row>
    <row r="119" spans="1:15" x14ac:dyDescent="0.25">
      <c r="A119">
        <v>6335267</v>
      </c>
      <c r="B119" s="7">
        <v>42908</v>
      </c>
      <c r="C119" s="2">
        <v>0.97083333333333333</v>
      </c>
      <c r="D119" s="5">
        <v>42908</v>
      </c>
      <c r="E119" s="2">
        <v>0.98749999999999993</v>
      </c>
      <c r="F119">
        <v>1443</v>
      </c>
      <c r="G119" s="1" t="s">
        <v>141</v>
      </c>
      <c r="H119" s="1" t="s">
        <v>184</v>
      </c>
      <c r="I119" s="1" t="s">
        <v>9</v>
      </c>
      <c r="J119" s="1" t="s">
        <v>17</v>
      </c>
      <c r="K119">
        <v>1996</v>
      </c>
      <c r="L119" s="1">
        <f>current_year-Wofai_Eyong___Bikeshare_data___Sheet1[[#This Row],[Birth Year]]</f>
        <v>26</v>
      </c>
      <c r="M119" s="1" t="str">
        <f>LOOKUP(L119,{0,"0-19";20,"20-29";30,"30-39";40,"40-49";50,"50-59";60,"60-69";70,"70-79";80,"80-89"})</f>
        <v>20-29</v>
      </c>
      <c r="N119" s="1" t="str">
        <f>TEXT(Wofai_Eyong___Bikeshare_data___Sheet1[[#This Row],[StartDate]], "dddd")</f>
        <v>Thursday</v>
      </c>
      <c r="O119" s="1" t="str">
        <f>CONCATENATE(Wofai_Eyong___Bikeshare_data___Sheet1[[#This Row],[Start Station]], " to ", Wofai_Eyong___Bikeshare_data___Sheet1[[#This Row],[End Station]])</f>
        <v>Greenwich Ave &amp; 8 Ave to E 23 St &amp; 1 Ave</v>
      </c>
    </row>
    <row r="120" spans="1:15" x14ac:dyDescent="0.25">
      <c r="A120">
        <v>4824502</v>
      </c>
      <c r="B120" s="7">
        <v>42881</v>
      </c>
      <c r="C120" s="2">
        <v>0.5854166666666667</v>
      </c>
      <c r="D120" s="5">
        <v>42881</v>
      </c>
      <c r="E120" s="2">
        <v>0.6</v>
      </c>
      <c r="F120">
        <v>1276</v>
      </c>
      <c r="G120" s="1" t="s">
        <v>185</v>
      </c>
      <c r="H120" s="1" t="s">
        <v>186</v>
      </c>
      <c r="I120" s="8" t="s">
        <v>458</v>
      </c>
      <c r="J120" s="8" t="s">
        <v>10</v>
      </c>
      <c r="K120" s="8">
        <v>1981</v>
      </c>
      <c r="L120" s="1">
        <f>current_year-Wofai_Eyong___Bikeshare_data___Sheet1[[#This Row],[Birth Year]]</f>
        <v>41</v>
      </c>
      <c r="M120" s="1" t="str">
        <f>LOOKUP(L120,{0,"0-19";20,"20-29";30,"30-39";40,"40-49";50,"50-59";60,"60-69";70,"70-79";80,"80-89"})</f>
        <v>40-49</v>
      </c>
      <c r="N120" s="1" t="str">
        <f>TEXT(Wofai_Eyong___Bikeshare_data___Sheet1[[#This Row],[StartDate]], "dddd")</f>
        <v>Friday</v>
      </c>
      <c r="O120" s="1" t="str">
        <f>CONCATENATE(Wofai_Eyong___Bikeshare_data___Sheet1[[#This Row],[Start Station]], " to ", Wofai_Eyong___Bikeshare_data___Sheet1[[#This Row],[End Station]])</f>
        <v>Kent Ave &amp; N 7 St to N 6 St &amp; Bedford Ave</v>
      </c>
    </row>
    <row r="121" spans="1:15" x14ac:dyDescent="0.25">
      <c r="A121">
        <v>5213563</v>
      </c>
      <c r="B121" s="7">
        <v>42888</v>
      </c>
      <c r="C121" s="2">
        <v>0.8569444444444444</v>
      </c>
      <c r="D121" s="5">
        <v>42888</v>
      </c>
      <c r="E121" s="2">
        <v>0.86041666666666661</v>
      </c>
      <c r="F121">
        <v>273</v>
      </c>
      <c r="G121" s="1" t="s">
        <v>153</v>
      </c>
      <c r="H121" s="1" t="s">
        <v>187</v>
      </c>
      <c r="I121" s="1" t="s">
        <v>9</v>
      </c>
      <c r="J121" s="1" t="s">
        <v>10</v>
      </c>
      <c r="K121">
        <v>1985</v>
      </c>
      <c r="L121" s="1">
        <f>current_year-Wofai_Eyong___Bikeshare_data___Sheet1[[#This Row],[Birth Year]]</f>
        <v>37</v>
      </c>
      <c r="M121" s="1" t="str">
        <f>LOOKUP(L121,{0,"0-19";20,"20-29";30,"30-39";40,"40-49";50,"50-59";60,"60-69";70,"70-79";80,"80-89"})</f>
        <v>30-39</v>
      </c>
      <c r="N121" s="1" t="str">
        <f>TEXT(Wofai_Eyong___Bikeshare_data___Sheet1[[#This Row],[StartDate]], "dddd")</f>
        <v>Friday</v>
      </c>
      <c r="O121" s="1" t="str">
        <f>CONCATENATE(Wofai_Eyong___Bikeshare_data___Sheet1[[#This Row],[Start Station]], " to ", Wofai_Eyong___Bikeshare_data___Sheet1[[#This Row],[End Station]])</f>
        <v>University Pl &amp; E 8 St to W 4 St &amp; 7 Ave S</v>
      </c>
    </row>
    <row r="122" spans="1:15" x14ac:dyDescent="0.25">
      <c r="A122">
        <v>1578361</v>
      </c>
      <c r="B122" s="7">
        <v>42796</v>
      </c>
      <c r="C122" s="2">
        <v>0.63958333333333328</v>
      </c>
      <c r="D122" s="5">
        <v>42796</v>
      </c>
      <c r="E122" s="2">
        <v>0.64236111111111105</v>
      </c>
      <c r="F122">
        <v>209</v>
      </c>
      <c r="G122" s="1" t="s">
        <v>188</v>
      </c>
      <c r="H122" s="1" t="s">
        <v>189</v>
      </c>
      <c r="I122" s="1" t="s">
        <v>9</v>
      </c>
      <c r="J122" s="1" t="s">
        <v>10</v>
      </c>
      <c r="K122">
        <v>1983</v>
      </c>
      <c r="L122" s="1">
        <f>current_year-Wofai_Eyong___Bikeshare_data___Sheet1[[#This Row],[Birth Year]]</f>
        <v>39</v>
      </c>
      <c r="M122" s="1" t="str">
        <f>LOOKUP(L122,{0,"0-19";20,"20-29";30,"30-39";40,"40-49";50,"50-59";60,"60-69";70,"70-79";80,"80-89"})</f>
        <v>30-39</v>
      </c>
      <c r="N122" s="1" t="str">
        <f>TEXT(Wofai_Eyong___Bikeshare_data___Sheet1[[#This Row],[StartDate]], "dddd")</f>
        <v>Thursday</v>
      </c>
      <c r="O122" s="1" t="str">
        <f>CONCATENATE(Wofai_Eyong___Bikeshare_data___Sheet1[[#This Row],[Start Station]], " to ", Wofai_Eyong___Bikeshare_data___Sheet1[[#This Row],[End Station]])</f>
        <v>Sands St &amp; Navy St to York St &amp; Jay St</v>
      </c>
    </row>
    <row r="123" spans="1:15" x14ac:dyDescent="0.25">
      <c r="A123">
        <v>378557</v>
      </c>
      <c r="B123" s="7">
        <v>42753</v>
      </c>
      <c r="C123" s="2">
        <v>0.76666666666666661</v>
      </c>
      <c r="D123" s="5">
        <v>42753</v>
      </c>
      <c r="E123" s="2">
        <v>0.78194444444444444</v>
      </c>
      <c r="F123">
        <v>1325</v>
      </c>
      <c r="G123" s="1" t="s">
        <v>190</v>
      </c>
      <c r="H123" s="1" t="s">
        <v>191</v>
      </c>
      <c r="I123" s="1" t="s">
        <v>9</v>
      </c>
      <c r="J123" s="1" t="s">
        <v>17</v>
      </c>
      <c r="K123">
        <v>1986</v>
      </c>
      <c r="L123" s="1">
        <f>current_year-Wofai_Eyong___Bikeshare_data___Sheet1[[#This Row],[Birth Year]]</f>
        <v>36</v>
      </c>
      <c r="M123" s="1" t="str">
        <f>LOOKUP(L123,{0,"0-19";20,"20-29";30,"30-39";40,"40-49";50,"50-59";60,"60-69";70,"70-79";80,"80-89"})</f>
        <v>30-39</v>
      </c>
      <c r="N123" s="1" t="str">
        <f>TEXT(Wofai_Eyong___Bikeshare_data___Sheet1[[#This Row],[StartDate]], "dddd")</f>
        <v>Wednesday</v>
      </c>
      <c r="O123" s="1" t="str">
        <f>CONCATENATE(Wofai_Eyong___Bikeshare_data___Sheet1[[#This Row],[Start Station]], " to ", Wofai_Eyong___Bikeshare_data___Sheet1[[#This Row],[End Station]])</f>
        <v>Rivington St &amp; Ridge St to Montrose Ave &amp; Bushwick Ave</v>
      </c>
    </row>
    <row r="124" spans="1:15" x14ac:dyDescent="0.25">
      <c r="A124">
        <v>1759669</v>
      </c>
      <c r="B124" s="7">
        <v>42802</v>
      </c>
      <c r="C124" s="2">
        <v>0.86249999999999993</v>
      </c>
      <c r="D124" s="5">
        <v>42802</v>
      </c>
      <c r="E124" s="2">
        <v>0.86388888888888893</v>
      </c>
      <c r="F124">
        <v>156</v>
      </c>
      <c r="G124" s="1" t="s">
        <v>192</v>
      </c>
      <c r="H124" s="1" t="s">
        <v>193</v>
      </c>
      <c r="I124" s="1" t="s">
        <v>9</v>
      </c>
      <c r="J124" s="1" t="s">
        <v>10</v>
      </c>
      <c r="K124">
        <v>1987</v>
      </c>
      <c r="L124" s="1">
        <f>current_year-Wofai_Eyong___Bikeshare_data___Sheet1[[#This Row],[Birth Year]]</f>
        <v>35</v>
      </c>
      <c r="M124" s="1" t="str">
        <f>LOOKUP(L124,{0,"0-19";20,"20-29";30,"30-39";40,"40-49";50,"50-59";60,"60-69";70,"70-79";80,"80-89"})</f>
        <v>30-39</v>
      </c>
      <c r="N124" s="1" t="str">
        <f>TEXT(Wofai_Eyong___Bikeshare_data___Sheet1[[#This Row],[StartDate]], "dddd")</f>
        <v>Wednesday</v>
      </c>
      <c r="O124" s="1" t="str">
        <f>CONCATENATE(Wofai_Eyong___Bikeshare_data___Sheet1[[#This Row],[Start Station]], " to ", Wofai_Eyong___Bikeshare_data___Sheet1[[#This Row],[End Station]])</f>
        <v>E 91 St &amp; Park Ave to E 88 St &amp; Park Ave</v>
      </c>
    </row>
    <row r="125" spans="1:15" x14ac:dyDescent="0.25">
      <c r="A125">
        <v>2792598</v>
      </c>
      <c r="B125" s="7">
        <v>42839</v>
      </c>
      <c r="C125" s="2">
        <v>0.51180555555555551</v>
      </c>
      <c r="D125" s="5">
        <v>42839</v>
      </c>
      <c r="E125" s="2">
        <v>0.52569444444444446</v>
      </c>
      <c r="F125">
        <v>1232</v>
      </c>
      <c r="G125" s="1" t="s">
        <v>194</v>
      </c>
      <c r="H125" s="1" t="s">
        <v>30</v>
      </c>
      <c r="I125" s="8" t="s">
        <v>458</v>
      </c>
      <c r="J125" s="8" t="s">
        <v>10</v>
      </c>
      <c r="K125" s="8">
        <v>1981</v>
      </c>
      <c r="L125" s="1">
        <f>current_year-Wofai_Eyong___Bikeshare_data___Sheet1[[#This Row],[Birth Year]]</f>
        <v>41</v>
      </c>
      <c r="M125" s="1" t="str">
        <f>LOOKUP(L125,{0,"0-19";20,"20-29";30,"30-39";40,"40-49";50,"50-59";60,"60-69";70,"70-79";80,"80-89"})</f>
        <v>40-49</v>
      </c>
      <c r="N125" s="1" t="str">
        <f>TEXT(Wofai_Eyong___Bikeshare_data___Sheet1[[#This Row],[StartDate]], "dddd")</f>
        <v>Friday</v>
      </c>
      <c r="O125" s="1" t="str">
        <f>CONCATENATE(Wofai_Eyong___Bikeshare_data___Sheet1[[#This Row],[Start Station]], " to ", Wofai_Eyong___Bikeshare_data___Sheet1[[#This Row],[End Station]])</f>
        <v>6 Ave &amp; Canal St to Little West St &amp; 1 Pl</v>
      </c>
    </row>
    <row r="126" spans="1:15" x14ac:dyDescent="0.25">
      <c r="A126">
        <v>3006257</v>
      </c>
      <c r="B126" s="7">
        <v>42843</v>
      </c>
      <c r="C126" s="2">
        <v>0.7090277777777777</v>
      </c>
      <c r="D126" s="5">
        <v>42843</v>
      </c>
      <c r="E126" s="2">
        <v>0.72013888888888899</v>
      </c>
      <c r="F126">
        <v>912</v>
      </c>
      <c r="G126" s="1" t="s">
        <v>139</v>
      </c>
      <c r="H126" s="1" t="s">
        <v>143</v>
      </c>
      <c r="I126" s="8" t="s">
        <v>458</v>
      </c>
      <c r="J126" s="8" t="s">
        <v>10</v>
      </c>
      <c r="K126" s="8">
        <v>1981</v>
      </c>
      <c r="L126" s="1">
        <f>current_year-Wofai_Eyong___Bikeshare_data___Sheet1[[#This Row],[Birth Year]]</f>
        <v>41</v>
      </c>
      <c r="M126" s="1" t="str">
        <f>LOOKUP(L126,{0,"0-19";20,"20-29";30,"30-39";40,"40-49";50,"50-59";60,"60-69";70,"70-79";80,"80-89"})</f>
        <v>40-49</v>
      </c>
      <c r="N126" s="1" t="str">
        <f>TEXT(Wofai_Eyong___Bikeshare_data___Sheet1[[#This Row],[StartDate]], "dddd")</f>
        <v>Tuesday</v>
      </c>
      <c r="O126" s="1" t="str">
        <f>CONCATENATE(Wofai_Eyong___Bikeshare_data___Sheet1[[#This Row],[Start Station]], " to ", Wofai_Eyong___Bikeshare_data___Sheet1[[#This Row],[End Station]])</f>
        <v>Reade St &amp; Broadway to South End Ave &amp; Liberty St</v>
      </c>
    </row>
    <row r="127" spans="1:15" x14ac:dyDescent="0.25">
      <c r="A127">
        <v>2561325</v>
      </c>
      <c r="B127" s="7">
        <v>42834</v>
      </c>
      <c r="C127" s="2">
        <v>0.84722222222222221</v>
      </c>
      <c r="D127" s="5">
        <v>42834</v>
      </c>
      <c r="E127" s="2">
        <v>0.85416666666666663</v>
      </c>
      <c r="F127">
        <v>588</v>
      </c>
      <c r="G127" s="1" t="s">
        <v>195</v>
      </c>
      <c r="H127" s="1" t="s">
        <v>39</v>
      </c>
      <c r="I127" s="1" t="s">
        <v>9</v>
      </c>
      <c r="J127" s="1" t="s">
        <v>10</v>
      </c>
      <c r="K127">
        <v>1993</v>
      </c>
      <c r="L127" s="1">
        <f>current_year-Wofai_Eyong___Bikeshare_data___Sheet1[[#This Row],[Birth Year]]</f>
        <v>29</v>
      </c>
      <c r="M127" s="1" t="str">
        <f>LOOKUP(L127,{0,"0-19";20,"20-29";30,"30-39";40,"40-49";50,"50-59";60,"60-69";70,"70-79";80,"80-89"})</f>
        <v>20-29</v>
      </c>
      <c r="N127" s="1" t="str">
        <f>TEXT(Wofai_Eyong___Bikeshare_data___Sheet1[[#This Row],[StartDate]], "dddd")</f>
        <v>Sunday</v>
      </c>
      <c r="O127" s="1" t="str">
        <f>CONCATENATE(Wofai_Eyong___Bikeshare_data___Sheet1[[#This Row],[Start Station]], " to ", Wofai_Eyong___Bikeshare_data___Sheet1[[#This Row],[End Station]])</f>
        <v>2 Ave &amp; E 31 St to E 17 St &amp; Broadway</v>
      </c>
    </row>
    <row r="128" spans="1:15" x14ac:dyDescent="0.25">
      <c r="A128">
        <v>842093</v>
      </c>
      <c r="B128" s="7">
        <v>42770</v>
      </c>
      <c r="C128" s="2">
        <v>0.77986111111111101</v>
      </c>
      <c r="D128" s="5">
        <v>42770</v>
      </c>
      <c r="E128" s="2">
        <v>0.78472222222222221</v>
      </c>
      <c r="F128">
        <v>455</v>
      </c>
      <c r="G128" s="1" t="s">
        <v>196</v>
      </c>
      <c r="H128" s="1" t="s">
        <v>197</v>
      </c>
      <c r="I128" s="1" t="s">
        <v>9</v>
      </c>
      <c r="J128" s="1" t="s">
        <v>10</v>
      </c>
      <c r="K128">
        <v>1974</v>
      </c>
      <c r="L128" s="1">
        <f>current_year-Wofai_Eyong___Bikeshare_data___Sheet1[[#This Row],[Birth Year]]</f>
        <v>48</v>
      </c>
      <c r="M128" s="1" t="str">
        <f>LOOKUP(L128,{0,"0-19";20,"20-29";30,"30-39";40,"40-49";50,"50-59";60,"60-69";70,"70-79";80,"80-89"})</f>
        <v>40-49</v>
      </c>
      <c r="N128" s="1" t="str">
        <f>TEXT(Wofai_Eyong___Bikeshare_data___Sheet1[[#This Row],[StartDate]], "dddd")</f>
        <v>Saturday</v>
      </c>
      <c r="O128" s="1" t="str">
        <f>CONCATENATE(Wofai_Eyong___Bikeshare_data___Sheet1[[#This Row],[Start Station]], " to ", Wofai_Eyong___Bikeshare_data___Sheet1[[#This Row],[End Station]])</f>
        <v>W 56 St &amp; 10 Ave to Broadway &amp; W 49 St</v>
      </c>
    </row>
    <row r="129" spans="1:15" x14ac:dyDescent="0.25">
      <c r="A129">
        <v>5664204</v>
      </c>
      <c r="B129" s="7">
        <v>42897</v>
      </c>
      <c r="C129" s="2">
        <v>4.9305555555555554E-2</v>
      </c>
      <c r="D129" s="5">
        <v>42897</v>
      </c>
      <c r="E129" s="2">
        <v>7.0833333333333331E-2</v>
      </c>
      <c r="F129">
        <v>1913</v>
      </c>
      <c r="G129" s="1" t="s">
        <v>198</v>
      </c>
      <c r="H129" s="1" t="s">
        <v>174</v>
      </c>
      <c r="I129" s="1" t="s">
        <v>9</v>
      </c>
      <c r="J129" s="1" t="s">
        <v>10</v>
      </c>
      <c r="K129">
        <v>1981</v>
      </c>
      <c r="L129" s="1">
        <f>current_year-Wofai_Eyong___Bikeshare_data___Sheet1[[#This Row],[Birth Year]]</f>
        <v>41</v>
      </c>
      <c r="M129" s="1" t="str">
        <f>LOOKUP(L129,{0,"0-19";20,"20-29";30,"30-39";40,"40-49";50,"50-59";60,"60-69";70,"70-79";80,"80-89"})</f>
        <v>40-49</v>
      </c>
      <c r="N129" s="1" t="str">
        <f>TEXT(Wofai_Eyong___Bikeshare_data___Sheet1[[#This Row],[StartDate]], "dddd")</f>
        <v>Sunday</v>
      </c>
      <c r="O129" s="1" t="str">
        <f>CONCATENATE(Wofai_Eyong___Bikeshare_data___Sheet1[[#This Row],[Start Station]], " to ", Wofai_Eyong___Bikeshare_data___Sheet1[[#This Row],[End Station]])</f>
        <v>Henry St &amp; Grand St to Broadway &amp; W 24 St</v>
      </c>
    </row>
    <row r="130" spans="1:15" x14ac:dyDescent="0.25">
      <c r="A130">
        <v>3789757</v>
      </c>
      <c r="B130" s="7">
        <v>42859</v>
      </c>
      <c r="C130" s="2">
        <v>0.8340277777777777</v>
      </c>
      <c r="D130" s="5">
        <v>42859</v>
      </c>
      <c r="E130" s="2">
        <v>0.85833333333333339</v>
      </c>
      <c r="F130">
        <v>2101</v>
      </c>
      <c r="G130" s="1" t="s">
        <v>162</v>
      </c>
      <c r="H130" s="1" t="s">
        <v>199</v>
      </c>
      <c r="I130" s="1" t="s">
        <v>9</v>
      </c>
      <c r="J130" s="1" t="s">
        <v>10</v>
      </c>
      <c r="K130">
        <v>1990</v>
      </c>
      <c r="L130" s="1">
        <f>current_year-Wofai_Eyong___Bikeshare_data___Sheet1[[#This Row],[Birth Year]]</f>
        <v>32</v>
      </c>
      <c r="M130" s="1" t="str">
        <f>LOOKUP(L130,{0,"0-19";20,"20-29";30,"30-39";40,"40-49";50,"50-59";60,"60-69";70,"70-79";80,"80-89"})</f>
        <v>30-39</v>
      </c>
      <c r="N130" s="1" t="str">
        <f>TEXT(Wofai_Eyong___Bikeshare_data___Sheet1[[#This Row],[StartDate]], "dddd")</f>
        <v>Thursday</v>
      </c>
      <c r="O130" s="1" t="str">
        <f>CONCATENATE(Wofai_Eyong___Bikeshare_data___Sheet1[[#This Row],[Start Station]], " to ", Wofai_Eyong___Bikeshare_data___Sheet1[[#This Row],[End Station]])</f>
        <v>E 51 St &amp; 1 Ave to Maiden Ln &amp; Pearl St</v>
      </c>
    </row>
    <row r="131" spans="1:15" x14ac:dyDescent="0.25">
      <c r="A131">
        <v>5351922</v>
      </c>
      <c r="B131" s="7">
        <v>42891</v>
      </c>
      <c r="C131" s="2">
        <v>0.73333333333333339</v>
      </c>
      <c r="D131" s="5">
        <v>42891</v>
      </c>
      <c r="E131" s="2">
        <v>0.75416666666666676</v>
      </c>
      <c r="F131">
        <v>1754</v>
      </c>
      <c r="G131" s="1" t="s">
        <v>200</v>
      </c>
      <c r="H131" s="1" t="s">
        <v>201</v>
      </c>
      <c r="I131" s="1" t="s">
        <v>9</v>
      </c>
      <c r="J131" s="1" t="s">
        <v>10</v>
      </c>
      <c r="K131">
        <v>1987</v>
      </c>
      <c r="L131" s="1">
        <f>current_year-Wofai_Eyong___Bikeshare_data___Sheet1[[#This Row],[Birth Year]]</f>
        <v>35</v>
      </c>
      <c r="M131" s="1" t="str">
        <f>LOOKUP(L131,{0,"0-19";20,"20-29";30,"30-39";40,"40-49";50,"50-59";60,"60-69";70,"70-79";80,"80-89"})</f>
        <v>30-39</v>
      </c>
      <c r="N131" s="1" t="str">
        <f>TEXT(Wofai_Eyong___Bikeshare_data___Sheet1[[#This Row],[StartDate]], "dddd")</f>
        <v>Monday</v>
      </c>
      <c r="O131" s="1" t="str">
        <f>CONCATENATE(Wofai_Eyong___Bikeshare_data___Sheet1[[#This Row],[Start Station]], " to ", Wofai_Eyong___Bikeshare_data___Sheet1[[#This Row],[End Station]])</f>
        <v>South St &amp; Gouverneur Ln to Richards St &amp; Delavan St</v>
      </c>
    </row>
    <row r="132" spans="1:15" x14ac:dyDescent="0.25">
      <c r="A132">
        <v>4776884</v>
      </c>
      <c r="B132" s="7">
        <v>42879</v>
      </c>
      <c r="C132" s="2">
        <v>0.8305555555555556</v>
      </c>
      <c r="D132" s="5">
        <v>42879</v>
      </c>
      <c r="E132" s="2">
        <v>0.85138888888888886</v>
      </c>
      <c r="F132">
        <v>1792</v>
      </c>
      <c r="G132" s="1" t="s">
        <v>202</v>
      </c>
      <c r="H132" s="1" t="s">
        <v>203</v>
      </c>
      <c r="I132" s="1" t="s">
        <v>9</v>
      </c>
      <c r="J132" s="1" t="s">
        <v>10</v>
      </c>
      <c r="K132">
        <v>1963</v>
      </c>
      <c r="L132" s="1">
        <f>current_year-Wofai_Eyong___Bikeshare_data___Sheet1[[#This Row],[Birth Year]]</f>
        <v>59</v>
      </c>
      <c r="M132" s="1" t="str">
        <f>LOOKUP(L132,{0,"0-19";20,"20-29";30,"30-39";40,"40-49";50,"50-59";60,"60-69";70,"70-79";80,"80-89"})</f>
        <v>50-59</v>
      </c>
      <c r="N132" s="1" t="str">
        <f>TEXT(Wofai_Eyong___Bikeshare_data___Sheet1[[#This Row],[StartDate]], "dddd")</f>
        <v>Wednesday</v>
      </c>
      <c r="O132" s="1" t="str">
        <f>CONCATENATE(Wofai_Eyong___Bikeshare_data___Sheet1[[#This Row],[Start Station]], " to ", Wofai_Eyong___Bikeshare_data___Sheet1[[#This Row],[End Station]])</f>
        <v>Christopher St &amp; Greenwich St to Amsterdam Ave &amp; W 79 St</v>
      </c>
    </row>
    <row r="133" spans="1:15" x14ac:dyDescent="0.25">
      <c r="A133">
        <v>6224775</v>
      </c>
      <c r="B133" s="7">
        <v>42907</v>
      </c>
      <c r="C133" s="2">
        <v>0.49027777777777781</v>
      </c>
      <c r="D133" s="5">
        <v>42907</v>
      </c>
      <c r="E133" s="2">
        <v>0.5</v>
      </c>
      <c r="F133">
        <v>859</v>
      </c>
      <c r="G133" s="1" t="s">
        <v>95</v>
      </c>
      <c r="H133" s="1" t="s">
        <v>204</v>
      </c>
      <c r="I133" s="1" t="s">
        <v>9</v>
      </c>
      <c r="J133" s="1" t="s">
        <v>17</v>
      </c>
      <c r="K133">
        <v>1960</v>
      </c>
      <c r="L133" s="1">
        <f>current_year-Wofai_Eyong___Bikeshare_data___Sheet1[[#This Row],[Birth Year]]</f>
        <v>62</v>
      </c>
      <c r="M133" s="1" t="str">
        <f>LOOKUP(L133,{0,"0-19";20,"20-29";30,"30-39";40,"40-49";50,"50-59";60,"60-69";70,"70-79";80,"80-89"})</f>
        <v>60-69</v>
      </c>
      <c r="N133" s="1" t="str">
        <f>TEXT(Wofai_Eyong___Bikeshare_data___Sheet1[[#This Row],[StartDate]], "dddd")</f>
        <v>Wednesday</v>
      </c>
      <c r="O133" s="1" t="str">
        <f>CONCATENATE(Wofai_Eyong___Bikeshare_data___Sheet1[[#This Row],[Start Station]], " to ", Wofai_Eyong___Bikeshare_data___Sheet1[[#This Row],[End Station]])</f>
        <v>W 43 St &amp; 6 Ave to W 53 St &amp; 10 Ave</v>
      </c>
    </row>
    <row r="134" spans="1:15" x14ac:dyDescent="0.25">
      <c r="A134">
        <v>6413999</v>
      </c>
      <c r="B134" s="7">
        <v>42910</v>
      </c>
      <c r="C134" s="2">
        <v>0.61944444444444446</v>
      </c>
      <c r="D134" s="5">
        <v>42910</v>
      </c>
      <c r="E134" s="2">
        <v>0.62361111111111112</v>
      </c>
      <c r="F134">
        <v>325</v>
      </c>
      <c r="G134" s="1" t="s">
        <v>205</v>
      </c>
      <c r="H134" s="1" t="s">
        <v>39</v>
      </c>
      <c r="I134" s="1" t="s">
        <v>9</v>
      </c>
      <c r="J134" s="1" t="s">
        <v>10</v>
      </c>
      <c r="K134">
        <v>1989</v>
      </c>
      <c r="L134" s="1">
        <f>current_year-Wofai_Eyong___Bikeshare_data___Sheet1[[#This Row],[Birth Year]]</f>
        <v>33</v>
      </c>
      <c r="M134" s="1" t="str">
        <f>LOOKUP(L134,{0,"0-19";20,"20-29";30,"30-39";40,"40-49";50,"50-59";60,"60-69";70,"70-79";80,"80-89"})</f>
        <v>30-39</v>
      </c>
      <c r="N134" s="1" t="str">
        <f>TEXT(Wofai_Eyong___Bikeshare_data___Sheet1[[#This Row],[StartDate]], "dddd")</f>
        <v>Saturday</v>
      </c>
      <c r="O134" s="1" t="str">
        <f>CONCATENATE(Wofai_Eyong___Bikeshare_data___Sheet1[[#This Row],[Start Station]], " to ", Wofai_Eyong___Bikeshare_data___Sheet1[[#This Row],[End Station]])</f>
        <v>E 32 St &amp; Park Ave to E 17 St &amp; Broadway</v>
      </c>
    </row>
    <row r="135" spans="1:15" x14ac:dyDescent="0.25">
      <c r="A135">
        <v>3028133</v>
      </c>
      <c r="B135" s="7">
        <v>42844</v>
      </c>
      <c r="C135" s="2">
        <v>0.28402777777777777</v>
      </c>
      <c r="D135" s="5">
        <v>42844</v>
      </c>
      <c r="E135" s="2">
        <v>0.28680555555555554</v>
      </c>
      <c r="F135">
        <v>198</v>
      </c>
      <c r="G135" s="1" t="s">
        <v>111</v>
      </c>
      <c r="H135" s="1" t="s">
        <v>136</v>
      </c>
      <c r="I135" s="1" t="s">
        <v>9</v>
      </c>
      <c r="J135" s="1" t="s">
        <v>10</v>
      </c>
      <c r="K135">
        <v>1980</v>
      </c>
      <c r="L135" s="1">
        <f>current_year-Wofai_Eyong___Bikeshare_data___Sheet1[[#This Row],[Birth Year]]</f>
        <v>42</v>
      </c>
      <c r="M135" s="1" t="str">
        <f>LOOKUP(L135,{0,"0-19";20,"20-29";30,"30-39";40,"40-49";50,"50-59";60,"60-69";70,"70-79";80,"80-89"})</f>
        <v>40-49</v>
      </c>
      <c r="N135" s="1" t="str">
        <f>TEXT(Wofai_Eyong___Bikeshare_data___Sheet1[[#This Row],[StartDate]], "dddd")</f>
        <v>Wednesday</v>
      </c>
      <c r="O135" s="1" t="str">
        <f>CONCATENATE(Wofai_Eyong___Bikeshare_data___Sheet1[[#This Row],[Start Station]], " to ", Wofai_Eyong___Bikeshare_data___Sheet1[[#This Row],[End Station]])</f>
        <v>West St &amp; Chambers St to Centre St &amp; Chambers St</v>
      </c>
    </row>
    <row r="136" spans="1:15" x14ac:dyDescent="0.25">
      <c r="A136">
        <v>3229794</v>
      </c>
      <c r="B136" s="7">
        <v>42848</v>
      </c>
      <c r="C136" s="2">
        <v>0.75138888888888899</v>
      </c>
      <c r="D136" s="5">
        <v>42848</v>
      </c>
      <c r="E136" s="2">
        <v>0.76111111111111107</v>
      </c>
      <c r="F136">
        <v>835</v>
      </c>
      <c r="G136" s="1" t="s">
        <v>168</v>
      </c>
      <c r="H136" s="1" t="s">
        <v>206</v>
      </c>
      <c r="I136" s="1" t="s">
        <v>9</v>
      </c>
      <c r="J136" s="1" t="s">
        <v>10</v>
      </c>
      <c r="K136">
        <v>1964</v>
      </c>
      <c r="L136" s="1">
        <f>current_year-Wofai_Eyong___Bikeshare_data___Sheet1[[#This Row],[Birth Year]]</f>
        <v>58</v>
      </c>
      <c r="M136" s="1" t="str">
        <f>LOOKUP(L136,{0,"0-19";20,"20-29";30,"30-39";40,"40-49";50,"50-59";60,"60-69";70,"70-79";80,"80-89"})</f>
        <v>50-59</v>
      </c>
      <c r="N136" s="1" t="str">
        <f>TEXT(Wofai_Eyong___Bikeshare_data___Sheet1[[#This Row],[StartDate]], "dddd")</f>
        <v>Sunday</v>
      </c>
      <c r="O136" s="1" t="str">
        <f>CONCATENATE(Wofai_Eyong___Bikeshare_data___Sheet1[[#This Row],[Start Station]], " to ", Wofai_Eyong___Bikeshare_data___Sheet1[[#This Row],[End Station]])</f>
        <v>Central Park West &amp; W 102 St to Central Park West &amp; W 72 St</v>
      </c>
    </row>
    <row r="137" spans="1:15" x14ac:dyDescent="0.25">
      <c r="A137">
        <v>1297870</v>
      </c>
      <c r="B137" s="7">
        <v>42789</v>
      </c>
      <c r="C137" s="2">
        <v>0.33819444444444446</v>
      </c>
      <c r="D137" s="5">
        <v>42789</v>
      </c>
      <c r="E137" s="2">
        <v>0.3444444444444445</v>
      </c>
      <c r="F137">
        <v>511</v>
      </c>
      <c r="G137" s="1" t="s">
        <v>207</v>
      </c>
      <c r="H137" s="1" t="s">
        <v>125</v>
      </c>
      <c r="I137" s="1" t="s">
        <v>9</v>
      </c>
      <c r="J137" s="1" t="s">
        <v>10</v>
      </c>
      <c r="K137">
        <v>1981</v>
      </c>
      <c r="L137" s="1">
        <f>current_year-Wofai_Eyong___Bikeshare_data___Sheet1[[#This Row],[Birth Year]]</f>
        <v>41</v>
      </c>
      <c r="M137" s="1" t="str">
        <f>LOOKUP(L137,{0,"0-19";20,"20-29";30,"30-39";40,"40-49";50,"50-59";60,"60-69";70,"70-79";80,"80-89"})</f>
        <v>40-49</v>
      </c>
      <c r="N137" s="1" t="str">
        <f>TEXT(Wofai_Eyong___Bikeshare_data___Sheet1[[#This Row],[StartDate]], "dddd")</f>
        <v>Thursday</v>
      </c>
      <c r="O137" s="1" t="str">
        <f>CONCATENATE(Wofai_Eyong___Bikeshare_data___Sheet1[[#This Row],[Start Station]], " to ", Wofai_Eyong___Bikeshare_data___Sheet1[[#This Row],[End Station]])</f>
        <v>W 49 St &amp; 8 Ave to E 59 St &amp; Madison Ave</v>
      </c>
    </row>
    <row r="138" spans="1:15" x14ac:dyDescent="0.25">
      <c r="A138">
        <v>1779232</v>
      </c>
      <c r="B138" s="7">
        <v>42803</v>
      </c>
      <c r="C138" s="2">
        <v>0.47847222222222219</v>
      </c>
      <c r="D138" s="5">
        <v>42803</v>
      </c>
      <c r="E138" s="2">
        <v>0.48472222222222222</v>
      </c>
      <c r="F138">
        <v>569</v>
      </c>
      <c r="G138" s="1" t="s">
        <v>208</v>
      </c>
      <c r="H138" s="1" t="s">
        <v>209</v>
      </c>
      <c r="I138" s="1" t="s">
        <v>9</v>
      </c>
      <c r="J138" s="1" t="s">
        <v>10</v>
      </c>
      <c r="K138">
        <v>1993</v>
      </c>
      <c r="L138" s="1">
        <f>current_year-Wofai_Eyong___Bikeshare_data___Sheet1[[#This Row],[Birth Year]]</f>
        <v>29</v>
      </c>
      <c r="M138" s="1" t="str">
        <f>LOOKUP(L138,{0,"0-19";20,"20-29";30,"30-39";40,"40-49";50,"50-59";60,"60-69";70,"70-79";80,"80-89"})</f>
        <v>20-29</v>
      </c>
      <c r="N138" s="1" t="str">
        <f>TEXT(Wofai_Eyong___Bikeshare_data___Sheet1[[#This Row],[StartDate]], "dddd")</f>
        <v>Thursday</v>
      </c>
      <c r="O138" s="1" t="str">
        <f>CONCATENATE(Wofai_Eyong___Bikeshare_data___Sheet1[[#This Row],[Start Station]], " to ", Wofai_Eyong___Bikeshare_data___Sheet1[[#This Row],[End Station]])</f>
        <v>Columbia St &amp; Rivington St to Division St &amp; Bowery</v>
      </c>
    </row>
    <row r="139" spans="1:15" x14ac:dyDescent="0.25">
      <c r="A139">
        <v>1669014</v>
      </c>
      <c r="B139" s="7">
        <v>42800</v>
      </c>
      <c r="C139" s="2">
        <v>0.49791666666666662</v>
      </c>
      <c r="D139" s="5">
        <v>42800</v>
      </c>
      <c r="E139" s="2">
        <v>0.51736111111111105</v>
      </c>
      <c r="F139">
        <v>1686</v>
      </c>
      <c r="G139" s="1" t="s">
        <v>210</v>
      </c>
      <c r="H139" s="1" t="s">
        <v>211</v>
      </c>
      <c r="I139" s="8" t="s">
        <v>458</v>
      </c>
      <c r="J139" s="8" t="s">
        <v>10</v>
      </c>
      <c r="K139" s="8">
        <v>1981</v>
      </c>
      <c r="L139" s="1">
        <f>current_year-Wofai_Eyong___Bikeshare_data___Sheet1[[#This Row],[Birth Year]]</f>
        <v>41</v>
      </c>
      <c r="M139" s="1" t="str">
        <f>LOOKUP(L139,{0,"0-19";20,"20-29";30,"30-39";40,"40-49";50,"50-59";60,"60-69";70,"70-79";80,"80-89"})</f>
        <v>40-49</v>
      </c>
      <c r="N139" s="1" t="str">
        <f>TEXT(Wofai_Eyong___Bikeshare_data___Sheet1[[#This Row],[StartDate]], "dddd")</f>
        <v>Monday</v>
      </c>
      <c r="O139" s="1" t="str">
        <f>CONCATENATE(Wofai_Eyong___Bikeshare_data___Sheet1[[#This Row],[Start Station]], " to ", Wofai_Eyong___Bikeshare_data___Sheet1[[#This Row],[End Station]])</f>
        <v>Centre St &amp; Worth St to Clinton St &amp; Tillary St</v>
      </c>
    </row>
    <row r="140" spans="1:15" x14ac:dyDescent="0.25">
      <c r="A140">
        <v>6170127</v>
      </c>
      <c r="B140" s="7">
        <v>42906</v>
      </c>
      <c r="C140" s="2">
        <v>0.67013888888888884</v>
      </c>
      <c r="D140" s="5">
        <v>42906</v>
      </c>
      <c r="E140" s="2">
        <v>0.6875</v>
      </c>
      <c r="F140">
        <v>1464</v>
      </c>
      <c r="G140" s="1" t="s">
        <v>212</v>
      </c>
      <c r="H140" s="1" t="s">
        <v>136</v>
      </c>
      <c r="I140" s="1" t="s">
        <v>9</v>
      </c>
      <c r="J140" s="1" t="s">
        <v>10</v>
      </c>
      <c r="K140">
        <v>1968</v>
      </c>
      <c r="L140" s="1">
        <f>current_year-Wofai_Eyong___Bikeshare_data___Sheet1[[#This Row],[Birth Year]]</f>
        <v>54</v>
      </c>
      <c r="M140" s="1" t="str">
        <f>LOOKUP(L140,{0,"0-19";20,"20-29";30,"30-39";40,"40-49";50,"50-59";60,"60-69";70,"70-79";80,"80-89"})</f>
        <v>50-59</v>
      </c>
      <c r="N140" s="1" t="str">
        <f>TEXT(Wofai_Eyong___Bikeshare_data___Sheet1[[#This Row],[StartDate]], "dddd")</f>
        <v>Tuesday</v>
      </c>
      <c r="O140" s="1" t="str">
        <f>CONCATENATE(Wofai_Eyong___Bikeshare_data___Sheet1[[#This Row],[Start Station]], " to ", Wofai_Eyong___Bikeshare_data___Sheet1[[#This Row],[End Station]])</f>
        <v>Carroll St &amp; Smith St to Centre St &amp; Chambers St</v>
      </c>
    </row>
    <row r="141" spans="1:15" x14ac:dyDescent="0.25">
      <c r="A141">
        <v>3712090</v>
      </c>
      <c r="B141" s="7">
        <v>42858</v>
      </c>
      <c r="C141" s="2">
        <v>0.68055555555555547</v>
      </c>
      <c r="D141" s="5">
        <v>42858</v>
      </c>
      <c r="E141" s="2">
        <v>0.73263888888888884</v>
      </c>
      <c r="F141">
        <v>4552</v>
      </c>
      <c r="G141" s="1" t="s">
        <v>101</v>
      </c>
      <c r="H141" s="1" t="s">
        <v>213</v>
      </c>
      <c r="I141" s="8" t="s">
        <v>458</v>
      </c>
      <c r="J141" s="8" t="s">
        <v>10</v>
      </c>
      <c r="K141" s="8">
        <v>1981</v>
      </c>
      <c r="L141" s="1">
        <f>current_year-Wofai_Eyong___Bikeshare_data___Sheet1[[#This Row],[Birth Year]]</f>
        <v>41</v>
      </c>
      <c r="M141" s="1" t="str">
        <f>LOOKUP(L141,{0,"0-19";20,"20-29";30,"30-39";40,"40-49";50,"50-59";60,"60-69";70,"70-79";80,"80-89"})</f>
        <v>40-49</v>
      </c>
      <c r="N141" s="1" t="str">
        <f>TEXT(Wofai_Eyong___Bikeshare_data___Sheet1[[#This Row],[StartDate]], "dddd")</f>
        <v>Wednesday</v>
      </c>
      <c r="O141" s="1" t="str">
        <f>CONCATENATE(Wofai_Eyong___Bikeshare_data___Sheet1[[#This Row],[Start Station]], " to ", Wofai_Eyong___Bikeshare_data___Sheet1[[#This Row],[End Station]])</f>
        <v>W 34 St &amp; 11 Ave to Fulton St &amp; Broadway</v>
      </c>
    </row>
    <row r="142" spans="1:15" x14ac:dyDescent="0.25">
      <c r="A142">
        <v>5529352</v>
      </c>
      <c r="B142" s="7">
        <v>42894</v>
      </c>
      <c r="C142" s="2">
        <v>0.80138888888888893</v>
      </c>
      <c r="D142" s="5">
        <v>42894</v>
      </c>
      <c r="E142" s="2">
        <v>0.82361111111111107</v>
      </c>
      <c r="F142">
        <v>1909</v>
      </c>
      <c r="G142" s="1" t="s">
        <v>110</v>
      </c>
      <c r="H142" s="1" t="s">
        <v>214</v>
      </c>
      <c r="I142" s="8" t="s">
        <v>458</v>
      </c>
      <c r="J142" s="8" t="s">
        <v>10</v>
      </c>
      <c r="K142" s="8">
        <v>1981</v>
      </c>
      <c r="L142" s="1">
        <f>current_year-Wofai_Eyong___Bikeshare_data___Sheet1[[#This Row],[Birth Year]]</f>
        <v>41</v>
      </c>
      <c r="M142" s="1" t="str">
        <f>LOOKUP(L142,{0,"0-19";20,"20-29";30,"30-39";40,"40-49";50,"50-59";60,"60-69";70,"70-79";80,"80-89"})</f>
        <v>40-49</v>
      </c>
      <c r="N142" s="1" t="str">
        <f>TEXT(Wofai_Eyong___Bikeshare_data___Sheet1[[#This Row],[StartDate]], "dddd")</f>
        <v>Thursday</v>
      </c>
      <c r="O142" s="1" t="str">
        <f>CONCATENATE(Wofai_Eyong___Bikeshare_data___Sheet1[[#This Row],[Start Station]], " to ", Wofai_Eyong___Bikeshare_data___Sheet1[[#This Row],[End Station]])</f>
        <v>Washington St &amp; Gansevoort St to W 46 St &amp; 11 Ave</v>
      </c>
    </row>
    <row r="143" spans="1:15" x14ac:dyDescent="0.25">
      <c r="A143">
        <v>6467971</v>
      </c>
      <c r="B143" s="7">
        <v>42911</v>
      </c>
      <c r="C143" s="2">
        <v>0.60625000000000007</v>
      </c>
      <c r="D143" s="5">
        <v>42911</v>
      </c>
      <c r="E143" s="2">
        <v>0.62361111111111112</v>
      </c>
      <c r="F143">
        <v>1479</v>
      </c>
      <c r="G143" s="1" t="s">
        <v>215</v>
      </c>
      <c r="H143" s="1" t="s">
        <v>216</v>
      </c>
      <c r="I143" s="8" t="s">
        <v>458</v>
      </c>
      <c r="J143" s="8" t="s">
        <v>10</v>
      </c>
      <c r="K143" s="8">
        <v>1981</v>
      </c>
      <c r="L143" s="1">
        <f>current_year-Wofai_Eyong___Bikeshare_data___Sheet1[[#This Row],[Birth Year]]</f>
        <v>41</v>
      </c>
      <c r="M143" s="1" t="str">
        <f>LOOKUP(L143,{0,"0-19";20,"20-29";30,"30-39";40,"40-49";50,"50-59";60,"60-69";70,"70-79";80,"80-89"})</f>
        <v>40-49</v>
      </c>
      <c r="N143" s="1" t="str">
        <f>TEXT(Wofai_Eyong___Bikeshare_data___Sheet1[[#This Row],[StartDate]], "dddd")</f>
        <v>Sunday</v>
      </c>
      <c r="O143" s="1" t="str">
        <f>CONCATENATE(Wofai_Eyong___Bikeshare_data___Sheet1[[#This Row],[Start Station]], " to ", Wofai_Eyong___Bikeshare_data___Sheet1[[#This Row],[End Station]])</f>
        <v>E 66 St &amp; Madison Ave to 5 Ave &amp; E 103 St</v>
      </c>
    </row>
    <row r="144" spans="1:15" x14ac:dyDescent="0.25">
      <c r="A144">
        <v>6353718</v>
      </c>
      <c r="B144" s="7">
        <v>42909</v>
      </c>
      <c r="C144" s="2">
        <v>0.44375000000000003</v>
      </c>
      <c r="D144" s="5">
        <v>42909</v>
      </c>
      <c r="E144" s="2">
        <v>0.44791666666666669</v>
      </c>
      <c r="F144">
        <v>335</v>
      </c>
      <c r="G144" s="1" t="s">
        <v>171</v>
      </c>
      <c r="H144" s="1" t="s">
        <v>217</v>
      </c>
      <c r="I144" s="1" t="s">
        <v>9</v>
      </c>
      <c r="J144" s="1" t="s">
        <v>17</v>
      </c>
      <c r="K144">
        <v>1968</v>
      </c>
      <c r="L144" s="1">
        <f>current_year-Wofai_Eyong___Bikeshare_data___Sheet1[[#This Row],[Birth Year]]</f>
        <v>54</v>
      </c>
      <c r="M144" s="1" t="str">
        <f>LOOKUP(L144,{0,"0-19";20,"20-29";30,"30-39";40,"40-49";50,"50-59";60,"60-69";70,"70-79";80,"80-89"})</f>
        <v>50-59</v>
      </c>
      <c r="N144" s="1" t="str">
        <f>TEXT(Wofai_Eyong___Bikeshare_data___Sheet1[[#This Row],[StartDate]], "dddd")</f>
        <v>Friday</v>
      </c>
      <c r="O144" s="1" t="str">
        <f>CONCATENATE(Wofai_Eyong___Bikeshare_data___Sheet1[[#This Row],[Start Station]], " to ", Wofai_Eyong___Bikeshare_data___Sheet1[[#This Row],[End Station]])</f>
        <v>Clinton St &amp; Joralemon St to Cadman Plaza E &amp; Red Cross Pl</v>
      </c>
    </row>
    <row r="145" spans="1:15" x14ac:dyDescent="0.25">
      <c r="A145">
        <v>775802</v>
      </c>
      <c r="B145" s="7">
        <v>42768</v>
      </c>
      <c r="C145" s="2">
        <v>0.51250000000000007</v>
      </c>
      <c r="D145" s="5">
        <v>42768</v>
      </c>
      <c r="E145" s="2">
        <v>0.51527777777777783</v>
      </c>
      <c r="F145">
        <v>239</v>
      </c>
      <c r="G145" s="1" t="s">
        <v>218</v>
      </c>
      <c r="H145" s="1" t="s">
        <v>219</v>
      </c>
      <c r="I145" s="1" t="s">
        <v>9</v>
      </c>
      <c r="J145" s="1" t="s">
        <v>10</v>
      </c>
      <c r="K145">
        <v>1997</v>
      </c>
      <c r="L145" s="1">
        <f>current_year-Wofai_Eyong___Bikeshare_data___Sheet1[[#This Row],[Birth Year]]</f>
        <v>25</v>
      </c>
      <c r="M145" s="1" t="str">
        <f>LOOKUP(L145,{0,"0-19";20,"20-29";30,"30-39";40,"40-49";50,"50-59";60,"60-69";70,"70-79";80,"80-89"})</f>
        <v>20-29</v>
      </c>
      <c r="N145" s="1" t="str">
        <f>TEXT(Wofai_Eyong___Bikeshare_data___Sheet1[[#This Row],[StartDate]], "dddd")</f>
        <v>Thursday</v>
      </c>
      <c r="O145" s="1" t="str">
        <f>CONCATENATE(Wofai_Eyong___Bikeshare_data___Sheet1[[#This Row],[Start Station]], " to ", Wofai_Eyong___Bikeshare_data___Sheet1[[#This Row],[End Station]])</f>
        <v>W 13 St &amp; 5 Ave to Sullivan St &amp; Washington Sq</v>
      </c>
    </row>
    <row r="146" spans="1:15" x14ac:dyDescent="0.25">
      <c r="A146">
        <v>836946</v>
      </c>
      <c r="B146" s="7">
        <v>42770</v>
      </c>
      <c r="C146" s="2">
        <v>0.63055555555555554</v>
      </c>
      <c r="D146" s="5">
        <v>42770</v>
      </c>
      <c r="E146" s="2">
        <v>0.63611111111111118</v>
      </c>
      <c r="F146">
        <v>449</v>
      </c>
      <c r="G146" s="1" t="s">
        <v>220</v>
      </c>
      <c r="H146" s="1" t="s">
        <v>149</v>
      </c>
      <c r="I146" s="1" t="s">
        <v>9</v>
      </c>
      <c r="J146" s="1" t="s">
        <v>10</v>
      </c>
      <c r="K146">
        <v>1978</v>
      </c>
      <c r="L146" s="1">
        <f>current_year-Wofai_Eyong___Bikeshare_data___Sheet1[[#This Row],[Birth Year]]</f>
        <v>44</v>
      </c>
      <c r="M146" s="1" t="str">
        <f>LOOKUP(L146,{0,"0-19";20,"20-29";30,"30-39";40,"40-49";50,"50-59";60,"60-69";70,"70-79";80,"80-89"})</f>
        <v>40-49</v>
      </c>
      <c r="N146" s="1" t="str">
        <f>TEXT(Wofai_Eyong___Bikeshare_data___Sheet1[[#This Row],[StartDate]], "dddd")</f>
        <v>Saturday</v>
      </c>
      <c r="O146" s="1" t="str">
        <f>CONCATENATE(Wofai_Eyong___Bikeshare_data___Sheet1[[#This Row],[Start Station]], " to ", Wofai_Eyong___Bikeshare_data___Sheet1[[#This Row],[End Station]])</f>
        <v>Berkeley Pl &amp; 7 Ave to Bergen St &amp; Smith St</v>
      </c>
    </row>
    <row r="147" spans="1:15" x14ac:dyDescent="0.25">
      <c r="A147">
        <v>2432181</v>
      </c>
      <c r="B147" s="7">
        <v>42831</v>
      </c>
      <c r="C147" s="2">
        <v>0.30555555555555552</v>
      </c>
      <c r="D147" s="5">
        <v>42831</v>
      </c>
      <c r="E147" s="2">
        <v>0.30694444444444441</v>
      </c>
      <c r="F147">
        <v>81</v>
      </c>
      <c r="G147" s="1" t="s">
        <v>221</v>
      </c>
      <c r="H147" s="1" t="s">
        <v>219</v>
      </c>
      <c r="I147" s="1" t="s">
        <v>9</v>
      </c>
      <c r="J147" s="1" t="s">
        <v>10</v>
      </c>
      <c r="K147">
        <v>1992</v>
      </c>
      <c r="L147" s="1">
        <f>current_year-Wofai_Eyong___Bikeshare_data___Sheet1[[#This Row],[Birth Year]]</f>
        <v>30</v>
      </c>
      <c r="M147" s="1" t="str">
        <f>LOOKUP(L147,{0,"0-19";20,"20-29";30,"30-39";40,"40-49";50,"50-59";60,"60-69";70,"70-79";80,"80-89"})</f>
        <v>30-39</v>
      </c>
      <c r="N147" s="1" t="str">
        <f>TEXT(Wofai_Eyong___Bikeshare_data___Sheet1[[#This Row],[StartDate]], "dddd")</f>
        <v>Thursday</v>
      </c>
      <c r="O147" s="1" t="str">
        <f>CONCATENATE(Wofai_Eyong___Bikeshare_data___Sheet1[[#This Row],[Start Station]], " to ", Wofai_Eyong___Bikeshare_data___Sheet1[[#This Row],[End Station]])</f>
        <v>MacDougal St &amp; Washington Sq to Sullivan St &amp; Washington Sq</v>
      </c>
    </row>
    <row r="148" spans="1:15" x14ac:dyDescent="0.25">
      <c r="A148">
        <v>6647928</v>
      </c>
      <c r="B148" s="7">
        <v>42914</v>
      </c>
      <c r="C148" s="2">
        <v>0.4909722222222222</v>
      </c>
      <c r="D148" s="5">
        <v>42914</v>
      </c>
      <c r="E148" s="2">
        <v>0.49791666666666662</v>
      </c>
      <c r="F148">
        <v>619</v>
      </c>
      <c r="G148" s="1" t="s">
        <v>74</v>
      </c>
      <c r="H148" s="1" t="s">
        <v>219</v>
      </c>
      <c r="I148" s="1" t="s">
        <v>9</v>
      </c>
      <c r="J148" s="1" t="s">
        <v>10</v>
      </c>
      <c r="K148">
        <v>1986</v>
      </c>
      <c r="L148" s="1">
        <f>current_year-Wofai_Eyong___Bikeshare_data___Sheet1[[#This Row],[Birth Year]]</f>
        <v>36</v>
      </c>
      <c r="M148" s="1" t="str">
        <f>LOOKUP(L148,{0,"0-19";20,"20-29";30,"30-39";40,"40-49";50,"50-59";60,"60-69";70,"70-79";80,"80-89"})</f>
        <v>30-39</v>
      </c>
      <c r="N148" s="1" t="str">
        <f>TEXT(Wofai_Eyong___Bikeshare_data___Sheet1[[#This Row],[StartDate]], "dddd")</f>
        <v>Wednesday</v>
      </c>
      <c r="O148" s="1" t="str">
        <f>CONCATENATE(Wofai_Eyong___Bikeshare_data___Sheet1[[#This Row],[Start Station]], " to ", Wofai_Eyong___Bikeshare_data___Sheet1[[#This Row],[End Station]])</f>
        <v>Broadway &amp; W 29 St to Sullivan St &amp; Washington Sq</v>
      </c>
    </row>
    <row r="149" spans="1:15" x14ac:dyDescent="0.25">
      <c r="A149">
        <v>6171939</v>
      </c>
      <c r="B149" s="7">
        <v>42906</v>
      </c>
      <c r="C149" s="2">
        <v>0.69027777777777777</v>
      </c>
      <c r="D149" s="5">
        <v>42906</v>
      </c>
      <c r="E149" s="2">
        <v>0.71527777777777779</v>
      </c>
      <c r="F149">
        <v>2132</v>
      </c>
      <c r="G149" s="1" t="s">
        <v>222</v>
      </c>
      <c r="H149" s="1" t="s">
        <v>223</v>
      </c>
      <c r="I149" s="1" t="s">
        <v>9</v>
      </c>
      <c r="J149" s="1" t="s">
        <v>17</v>
      </c>
      <c r="K149">
        <v>1977</v>
      </c>
      <c r="L149" s="1">
        <f>current_year-Wofai_Eyong___Bikeshare_data___Sheet1[[#This Row],[Birth Year]]</f>
        <v>45</v>
      </c>
      <c r="M149" s="1" t="str">
        <f>LOOKUP(L149,{0,"0-19";20,"20-29";30,"30-39";40,"40-49";50,"50-59";60,"60-69";70,"70-79";80,"80-89"})</f>
        <v>40-49</v>
      </c>
      <c r="N149" s="1" t="str">
        <f>TEXT(Wofai_Eyong___Bikeshare_data___Sheet1[[#This Row],[StartDate]], "dddd")</f>
        <v>Tuesday</v>
      </c>
      <c r="O149" s="1" t="str">
        <f>CONCATENATE(Wofai_Eyong___Bikeshare_data___Sheet1[[#This Row],[Start Station]], " to ", Wofai_Eyong___Bikeshare_data___Sheet1[[#This Row],[End Station]])</f>
        <v>FDR Drive &amp; E 35 St to 31 St &amp; Thomson Ave</v>
      </c>
    </row>
    <row r="150" spans="1:15" x14ac:dyDescent="0.25">
      <c r="A150">
        <v>4837234</v>
      </c>
      <c r="B150" s="7">
        <v>42881</v>
      </c>
      <c r="C150" s="2">
        <v>0.70416666666666661</v>
      </c>
      <c r="D150" s="5">
        <v>42881</v>
      </c>
      <c r="E150" s="2">
        <v>0.71875</v>
      </c>
      <c r="F150">
        <v>1278</v>
      </c>
      <c r="G150" s="1" t="s">
        <v>110</v>
      </c>
      <c r="H150" s="1" t="s">
        <v>30</v>
      </c>
      <c r="I150" s="1" t="s">
        <v>9</v>
      </c>
      <c r="J150" s="1" t="s">
        <v>10</v>
      </c>
      <c r="K150">
        <v>1967</v>
      </c>
      <c r="L150" s="1">
        <f>current_year-Wofai_Eyong___Bikeshare_data___Sheet1[[#This Row],[Birth Year]]</f>
        <v>55</v>
      </c>
      <c r="M150" s="1" t="str">
        <f>LOOKUP(L150,{0,"0-19";20,"20-29";30,"30-39";40,"40-49";50,"50-59";60,"60-69";70,"70-79";80,"80-89"})</f>
        <v>50-59</v>
      </c>
      <c r="N150" s="1" t="str">
        <f>TEXT(Wofai_Eyong___Bikeshare_data___Sheet1[[#This Row],[StartDate]], "dddd")</f>
        <v>Friday</v>
      </c>
      <c r="O150" s="1" t="str">
        <f>CONCATENATE(Wofai_Eyong___Bikeshare_data___Sheet1[[#This Row],[Start Station]], " to ", Wofai_Eyong___Bikeshare_data___Sheet1[[#This Row],[End Station]])</f>
        <v>Washington St &amp; Gansevoort St to Little West St &amp; 1 Pl</v>
      </c>
    </row>
    <row r="151" spans="1:15" x14ac:dyDescent="0.25">
      <c r="A151">
        <v>5478620</v>
      </c>
      <c r="B151" s="7">
        <v>42894</v>
      </c>
      <c r="C151" s="2">
        <v>0.2638888888888889</v>
      </c>
      <c r="D151" s="5">
        <v>42894</v>
      </c>
      <c r="E151" s="2">
        <v>0.26527777777777778</v>
      </c>
      <c r="F151">
        <v>116</v>
      </c>
      <c r="G151" s="1" t="s">
        <v>178</v>
      </c>
      <c r="H151" s="1" t="s">
        <v>144</v>
      </c>
      <c r="I151" s="1" t="s">
        <v>9</v>
      </c>
      <c r="J151" s="1" t="s">
        <v>10</v>
      </c>
      <c r="K151">
        <v>1990</v>
      </c>
      <c r="L151" s="1">
        <f>current_year-Wofai_Eyong___Bikeshare_data___Sheet1[[#This Row],[Birth Year]]</f>
        <v>32</v>
      </c>
      <c r="M151" s="1" t="str">
        <f>LOOKUP(L151,{0,"0-19";20,"20-29";30,"30-39";40,"40-49";50,"50-59";60,"60-69";70,"70-79";80,"80-89"})</f>
        <v>30-39</v>
      </c>
      <c r="N151" s="1" t="str">
        <f>TEXT(Wofai_Eyong___Bikeshare_data___Sheet1[[#This Row],[StartDate]], "dddd")</f>
        <v>Thursday</v>
      </c>
      <c r="O151" s="1" t="str">
        <f>CONCATENATE(Wofai_Eyong___Bikeshare_data___Sheet1[[#This Row],[Start Station]], " to ", Wofai_Eyong___Bikeshare_data___Sheet1[[#This Row],[End Station]])</f>
        <v>E 31 St &amp; 3 Ave to E 33 St &amp; 2 Ave</v>
      </c>
    </row>
    <row r="152" spans="1:15" x14ac:dyDescent="0.25">
      <c r="A152">
        <v>72902</v>
      </c>
      <c r="B152" s="7">
        <v>42739</v>
      </c>
      <c r="C152" s="2">
        <v>0.95972222222222225</v>
      </c>
      <c r="D152" s="5">
        <v>42739</v>
      </c>
      <c r="E152" s="2">
        <v>0.96180555555555547</v>
      </c>
      <c r="F152">
        <v>135</v>
      </c>
      <c r="G152" s="1" t="s">
        <v>195</v>
      </c>
      <c r="H152" s="1" t="s">
        <v>28</v>
      </c>
      <c r="I152" s="1" t="s">
        <v>9</v>
      </c>
      <c r="J152" s="1" t="s">
        <v>10</v>
      </c>
      <c r="K152">
        <v>1991</v>
      </c>
      <c r="L152" s="1">
        <f>current_year-Wofai_Eyong___Bikeshare_data___Sheet1[[#This Row],[Birth Year]]</f>
        <v>31</v>
      </c>
      <c r="M152" s="1" t="str">
        <f>LOOKUP(L152,{0,"0-19";20,"20-29";30,"30-39";40,"40-49";50,"50-59";60,"60-69";70,"70-79";80,"80-89"})</f>
        <v>30-39</v>
      </c>
      <c r="N152" s="1" t="str">
        <f>TEXT(Wofai_Eyong___Bikeshare_data___Sheet1[[#This Row],[StartDate]], "dddd")</f>
        <v>Wednesday</v>
      </c>
      <c r="O152" s="1" t="str">
        <f>CONCATENATE(Wofai_Eyong___Bikeshare_data___Sheet1[[#This Row],[Start Station]], " to ", Wofai_Eyong___Bikeshare_data___Sheet1[[#This Row],[End Station]])</f>
        <v>2 Ave &amp; E 31 St to E 25 St &amp; 2 Ave</v>
      </c>
    </row>
    <row r="153" spans="1:15" x14ac:dyDescent="0.25">
      <c r="A153">
        <v>2142023</v>
      </c>
      <c r="B153" s="7">
        <v>42822</v>
      </c>
      <c r="C153" s="2">
        <v>0.37638888888888888</v>
      </c>
      <c r="D153" s="5">
        <v>42822</v>
      </c>
      <c r="E153" s="2">
        <v>0.37986111111111115</v>
      </c>
      <c r="F153">
        <v>292</v>
      </c>
      <c r="G153" s="1" t="s">
        <v>151</v>
      </c>
      <c r="H153" s="1" t="s">
        <v>224</v>
      </c>
      <c r="I153" s="1" t="s">
        <v>9</v>
      </c>
      <c r="J153" s="1" t="s">
        <v>10</v>
      </c>
      <c r="K153">
        <v>1986</v>
      </c>
      <c r="L153" s="1">
        <f>current_year-Wofai_Eyong___Bikeshare_data___Sheet1[[#This Row],[Birth Year]]</f>
        <v>36</v>
      </c>
      <c r="M153" s="1" t="str">
        <f>LOOKUP(L153,{0,"0-19";20,"20-29";30,"30-39";40,"40-49";50,"50-59";60,"60-69";70,"70-79";80,"80-89"})</f>
        <v>30-39</v>
      </c>
      <c r="N153" s="1" t="str">
        <f>TEXT(Wofai_Eyong___Bikeshare_data___Sheet1[[#This Row],[StartDate]], "dddd")</f>
        <v>Tuesday</v>
      </c>
      <c r="O153" s="1" t="str">
        <f>CONCATENATE(Wofai_Eyong___Bikeshare_data___Sheet1[[#This Row],[Start Station]], " to ", Wofai_Eyong___Bikeshare_data___Sheet1[[#This Row],[End Station]])</f>
        <v>11 Ave &amp; W 41 St to W 42 St &amp; 8 Ave</v>
      </c>
    </row>
    <row r="154" spans="1:15" x14ac:dyDescent="0.25">
      <c r="A154">
        <v>5644756</v>
      </c>
      <c r="B154" s="7">
        <v>42896</v>
      </c>
      <c r="C154" s="2">
        <v>0.71597222222222223</v>
      </c>
      <c r="D154" s="5">
        <v>42896</v>
      </c>
      <c r="E154" s="2">
        <v>0.73125000000000007</v>
      </c>
      <c r="F154">
        <v>1288</v>
      </c>
      <c r="G154" s="1" t="s">
        <v>174</v>
      </c>
      <c r="H154" s="1" t="s">
        <v>225</v>
      </c>
      <c r="I154" s="1" t="s">
        <v>9</v>
      </c>
      <c r="J154" s="1" t="s">
        <v>10</v>
      </c>
      <c r="K154">
        <v>1976</v>
      </c>
      <c r="L154" s="1">
        <f>current_year-Wofai_Eyong___Bikeshare_data___Sheet1[[#This Row],[Birth Year]]</f>
        <v>46</v>
      </c>
      <c r="M154" s="1" t="str">
        <f>LOOKUP(L154,{0,"0-19";20,"20-29";30,"30-39";40,"40-49";50,"50-59";60,"60-69";70,"70-79";80,"80-89"})</f>
        <v>40-49</v>
      </c>
      <c r="N154" s="1" t="str">
        <f>TEXT(Wofai_Eyong___Bikeshare_data___Sheet1[[#This Row],[StartDate]], "dddd")</f>
        <v>Saturday</v>
      </c>
      <c r="O154" s="1" t="str">
        <f>CONCATENATE(Wofai_Eyong___Bikeshare_data___Sheet1[[#This Row],[Start Station]], " to ", Wofai_Eyong___Bikeshare_data___Sheet1[[#This Row],[End Station]])</f>
        <v>Broadway &amp; W 24 St to Canal St &amp; Rutgers St</v>
      </c>
    </row>
    <row r="155" spans="1:15" x14ac:dyDescent="0.25">
      <c r="A155">
        <v>6672567</v>
      </c>
      <c r="B155" s="7">
        <v>42914</v>
      </c>
      <c r="C155" s="2">
        <v>0.75277777777777777</v>
      </c>
      <c r="D155" s="5">
        <v>42914</v>
      </c>
      <c r="E155" s="2">
        <v>0.75624999999999998</v>
      </c>
      <c r="F155">
        <v>317</v>
      </c>
      <c r="G155" s="1" t="s">
        <v>8</v>
      </c>
      <c r="H155" s="1" t="s">
        <v>226</v>
      </c>
      <c r="I155" s="1" t="s">
        <v>9</v>
      </c>
      <c r="J155" s="1" t="s">
        <v>10</v>
      </c>
      <c r="K155">
        <v>1964</v>
      </c>
      <c r="L155" s="1">
        <f>current_year-Wofai_Eyong___Bikeshare_data___Sheet1[[#This Row],[Birth Year]]</f>
        <v>58</v>
      </c>
      <c r="M155" s="1" t="str">
        <f>LOOKUP(L155,{0,"0-19";20,"20-29";30,"30-39";40,"40-49";50,"50-59";60,"60-69";70,"70-79";80,"80-89"})</f>
        <v>50-59</v>
      </c>
      <c r="N155" s="1" t="str">
        <f>TEXT(Wofai_Eyong___Bikeshare_data___Sheet1[[#This Row],[StartDate]], "dddd")</f>
        <v>Wednesday</v>
      </c>
      <c r="O155" s="1" t="str">
        <f>CONCATENATE(Wofai_Eyong___Bikeshare_data___Sheet1[[#This Row],[Start Station]], " to ", Wofai_Eyong___Bikeshare_data___Sheet1[[#This Row],[End Station]])</f>
        <v>W Broadway &amp; Spring St to Howard St &amp; Centre St</v>
      </c>
    </row>
    <row r="156" spans="1:15" x14ac:dyDescent="0.25">
      <c r="A156">
        <v>233335</v>
      </c>
      <c r="B156" s="7">
        <v>42747</v>
      </c>
      <c r="C156" s="2">
        <v>0.72083333333333333</v>
      </c>
      <c r="D156" s="5">
        <v>42747</v>
      </c>
      <c r="E156" s="2">
        <v>0.73541666666666661</v>
      </c>
      <c r="F156">
        <v>1255</v>
      </c>
      <c r="G156" s="1" t="s">
        <v>224</v>
      </c>
      <c r="H156" s="1" t="s">
        <v>168</v>
      </c>
      <c r="I156" s="1" t="s">
        <v>9</v>
      </c>
      <c r="J156" s="1" t="s">
        <v>10</v>
      </c>
      <c r="K156">
        <v>1981</v>
      </c>
      <c r="L156" s="1">
        <f>current_year-Wofai_Eyong___Bikeshare_data___Sheet1[[#This Row],[Birth Year]]</f>
        <v>41</v>
      </c>
      <c r="M156" s="1" t="str">
        <f>LOOKUP(L156,{0,"0-19";20,"20-29";30,"30-39";40,"40-49";50,"50-59";60,"60-69";70,"70-79";80,"80-89"})</f>
        <v>40-49</v>
      </c>
      <c r="N156" s="1" t="str">
        <f>TEXT(Wofai_Eyong___Bikeshare_data___Sheet1[[#This Row],[StartDate]], "dddd")</f>
        <v>Thursday</v>
      </c>
      <c r="O156" s="1" t="str">
        <f>CONCATENATE(Wofai_Eyong___Bikeshare_data___Sheet1[[#This Row],[Start Station]], " to ", Wofai_Eyong___Bikeshare_data___Sheet1[[#This Row],[End Station]])</f>
        <v>W 42 St &amp; 8 Ave to Central Park West &amp; W 102 St</v>
      </c>
    </row>
    <row r="157" spans="1:15" x14ac:dyDescent="0.25">
      <c r="A157">
        <v>1884535</v>
      </c>
      <c r="B157" s="7">
        <v>42811</v>
      </c>
      <c r="C157" s="2">
        <v>0.45833333333333331</v>
      </c>
      <c r="D157" s="5">
        <v>42811</v>
      </c>
      <c r="E157" s="2">
        <v>0.46458333333333335</v>
      </c>
      <c r="F157">
        <v>503</v>
      </c>
      <c r="G157" s="1" t="s">
        <v>227</v>
      </c>
      <c r="H157" s="1" t="s">
        <v>112</v>
      </c>
      <c r="I157" s="1" t="s">
        <v>9</v>
      </c>
      <c r="J157" s="1" t="s">
        <v>10</v>
      </c>
      <c r="K157">
        <v>1987</v>
      </c>
      <c r="L157" s="1">
        <f>current_year-Wofai_Eyong___Bikeshare_data___Sheet1[[#This Row],[Birth Year]]</f>
        <v>35</v>
      </c>
      <c r="M157" s="1" t="str">
        <f>LOOKUP(L157,{0,"0-19";20,"20-29";30,"30-39";40,"40-49";50,"50-59";60,"60-69";70,"70-79";80,"80-89"})</f>
        <v>30-39</v>
      </c>
      <c r="N157" s="1" t="str">
        <f>TEXT(Wofai_Eyong___Bikeshare_data___Sheet1[[#This Row],[StartDate]], "dddd")</f>
        <v>Friday</v>
      </c>
      <c r="O157" s="1" t="str">
        <f>CONCATENATE(Wofai_Eyong___Bikeshare_data___Sheet1[[#This Row],[Start Station]], " to ", Wofai_Eyong___Bikeshare_data___Sheet1[[#This Row],[End Station]])</f>
        <v>E 65 St &amp; 2 Ave to E 85 St &amp; 3 Ave</v>
      </c>
    </row>
    <row r="158" spans="1:15" x14ac:dyDescent="0.25">
      <c r="A158">
        <v>5321258</v>
      </c>
      <c r="B158" s="7">
        <v>42891</v>
      </c>
      <c r="C158" s="2">
        <v>0.33888888888888885</v>
      </c>
      <c r="D158" s="5">
        <v>42891</v>
      </c>
      <c r="E158" s="2">
        <v>0.36041666666666666</v>
      </c>
      <c r="F158">
        <v>1812</v>
      </c>
      <c r="G158" s="1" t="s">
        <v>228</v>
      </c>
      <c r="H158" s="1" t="s">
        <v>224</v>
      </c>
      <c r="I158" s="1" t="s">
        <v>9</v>
      </c>
      <c r="J158" s="1" t="s">
        <v>10</v>
      </c>
      <c r="K158">
        <v>1969</v>
      </c>
      <c r="L158" s="1">
        <f>current_year-Wofai_Eyong___Bikeshare_data___Sheet1[[#This Row],[Birth Year]]</f>
        <v>53</v>
      </c>
      <c r="M158" s="1" t="str">
        <f>LOOKUP(L158,{0,"0-19";20,"20-29";30,"30-39";40,"40-49";50,"50-59";60,"60-69";70,"70-79";80,"80-89"})</f>
        <v>50-59</v>
      </c>
      <c r="N158" s="1" t="str">
        <f>TEXT(Wofai_Eyong___Bikeshare_data___Sheet1[[#This Row],[StartDate]], "dddd")</f>
        <v>Monday</v>
      </c>
      <c r="O158" s="1" t="str">
        <f>CONCATENATE(Wofai_Eyong___Bikeshare_data___Sheet1[[#This Row],[Start Station]], " to ", Wofai_Eyong___Bikeshare_data___Sheet1[[#This Row],[End Station]])</f>
        <v>Murray St &amp; West St to W 42 St &amp; 8 Ave</v>
      </c>
    </row>
    <row r="159" spans="1:15" x14ac:dyDescent="0.25">
      <c r="A159">
        <v>3744138</v>
      </c>
      <c r="B159" s="7">
        <v>42859</v>
      </c>
      <c r="C159" s="2">
        <v>0.33194444444444443</v>
      </c>
      <c r="D159" s="5">
        <v>42859</v>
      </c>
      <c r="E159" s="2">
        <v>0.33958333333333335</v>
      </c>
      <c r="F159">
        <v>651</v>
      </c>
      <c r="G159" s="1" t="s">
        <v>229</v>
      </c>
      <c r="H159" s="1" t="s">
        <v>230</v>
      </c>
      <c r="I159" s="1" t="s">
        <v>9</v>
      </c>
      <c r="J159" s="1" t="s">
        <v>10</v>
      </c>
      <c r="K159">
        <v>1973</v>
      </c>
      <c r="L159" s="1">
        <f>current_year-Wofai_Eyong___Bikeshare_data___Sheet1[[#This Row],[Birth Year]]</f>
        <v>49</v>
      </c>
      <c r="M159" s="1" t="str">
        <f>LOOKUP(L159,{0,"0-19";20,"20-29";30,"30-39";40,"40-49";50,"50-59";60,"60-69";70,"70-79";80,"80-89"})</f>
        <v>40-49</v>
      </c>
      <c r="N159" s="1" t="str">
        <f>TEXT(Wofai_Eyong___Bikeshare_data___Sheet1[[#This Row],[StartDate]], "dddd")</f>
        <v>Thursday</v>
      </c>
      <c r="O159" s="1" t="str">
        <f>CONCATENATE(Wofai_Eyong___Bikeshare_data___Sheet1[[#This Row],[Start Station]], " to ", Wofai_Eyong___Bikeshare_data___Sheet1[[#This Row],[End Station]])</f>
        <v>President St &amp; Henry St to Schermerhorn St &amp; Court St</v>
      </c>
    </row>
    <row r="160" spans="1:15" x14ac:dyDescent="0.25">
      <c r="A160">
        <v>3018843</v>
      </c>
      <c r="B160" s="7">
        <v>42843</v>
      </c>
      <c r="C160" s="2">
        <v>0.80208333333333337</v>
      </c>
      <c r="D160" s="5">
        <v>42843</v>
      </c>
      <c r="E160" s="2">
        <v>0.8208333333333333</v>
      </c>
      <c r="F160">
        <v>1619</v>
      </c>
      <c r="G160" s="1" t="s">
        <v>72</v>
      </c>
      <c r="H160" s="1" t="s">
        <v>194</v>
      </c>
      <c r="I160" s="1" t="s">
        <v>9</v>
      </c>
      <c r="J160" s="1" t="s">
        <v>17</v>
      </c>
      <c r="K160">
        <v>1980</v>
      </c>
      <c r="L160" s="1">
        <f>current_year-Wofai_Eyong___Bikeshare_data___Sheet1[[#This Row],[Birth Year]]</f>
        <v>42</v>
      </c>
      <c r="M160" s="1" t="str">
        <f>LOOKUP(L160,{0,"0-19";20,"20-29";30,"30-39";40,"40-49";50,"50-59";60,"60-69";70,"70-79";80,"80-89"})</f>
        <v>40-49</v>
      </c>
      <c r="N160" s="1" t="str">
        <f>TEXT(Wofai_Eyong___Bikeshare_data___Sheet1[[#This Row],[StartDate]], "dddd")</f>
        <v>Tuesday</v>
      </c>
      <c r="O160" s="1" t="str">
        <f>CONCATENATE(Wofai_Eyong___Bikeshare_data___Sheet1[[#This Row],[Start Station]], " to ", Wofai_Eyong___Bikeshare_data___Sheet1[[#This Row],[End Station]])</f>
        <v>8 Ave &amp; W 52 St to 6 Ave &amp; Canal St</v>
      </c>
    </row>
    <row r="161" spans="1:15" x14ac:dyDescent="0.25">
      <c r="A161">
        <v>2316085</v>
      </c>
      <c r="B161" s="7">
        <v>42828</v>
      </c>
      <c r="C161" s="2">
        <v>0.35138888888888892</v>
      </c>
      <c r="D161" s="5">
        <v>42828</v>
      </c>
      <c r="E161" s="2">
        <v>0.35902777777777778</v>
      </c>
      <c r="F161">
        <v>670</v>
      </c>
      <c r="G161" s="1" t="s">
        <v>58</v>
      </c>
      <c r="H161" s="1" t="s">
        <v>184</v>
      </c>
      <c r="I161" s="1" t="s">
        <v>9</v>
      </c>
      <c r="J161" s="1" t="s">
        <v>10</v>
      </c>
      <c r="K161">
        <v>1979</v>
      </c>
      <c r="L161" s="1">
        <f>current_year-Wofai_Eyong___Bikeshare_data___Sheet1[[#This Row],[Birth Year]]</f>
        <v>43</v>
      </c>
      <c r="M161" s="1" t="str">
        <f>LOOKUP(L161,{0,"0-19";20,"20-29";30,"30-39";40,"40-49";50,"50-59";60,"60-69";70,"70-79";80,"80-89"})</f>
        <v>40-49</v>
      </c>
      <c r="N161" s="1" t="str">
        <f>TEXT(Wofai_Eyong___Bikeshare_data___Sheet1[[#This Row],[StartDate]], "dddd")</f>
        <v>Monday</v>
      </c>
      <c r="O161" s="1" t="str">
        <f>CONCATENATE(Wofai_Eyong___Bikeshare_data___Sheet1[[#This Row],[Start Station]], " to ", Wofai_Eyong___Bikeshare_data___Sheet1[[#This Row],[End Station]])</f>
        <v>W 38 St &amp; 8 Ave to E 23 St &amp; 1 Ave</v>
      </c>
    </row>
    <row r="162" spans="1:15" x14ac:dyDescent="0.25">
      <c r="A162">
        <v>5887645</v>
      </c>
      <c r="B162" s="7">
        <v>42900</v>
      </c>
      <c r="C162" s="2">
        <v>0.86249999999999993</v>
      </c>
      <c r="D162" s="5">
        <v>42900</v>
      </c>
      <c r="E162" s="2">
        <v>0.87986111111111109</v>
      </c>
      <c r="F162">
        <v>1462</v>
      </c>
      <c r="G162" s="1" t="s">
        <v>199</v>
      </c>
      <c r="H162" s="1" t="s">
        <v>184</v>
      </c>
      <c r="I162" s="1" t="s">
        <v>9</v>
      </c>
      <c r="J162" s="1" t="s">
        <v>17</v>
      </c>
      <c r="K162">
        <v>1983</v>
      </c>
      <c r="L162" s="1">
        <f>current_year-Wofai_Eyong___Bikeshare_data___Sheet1[[#This Row],[Birth Year]]</f>
        <v>39</v>
      </c>
      <c r="M162" s="1" t="str">
        <f>LOOKUP(L162,{0,"0-19";20,"20-29";30,"30-39";40,"40-49";50,"50-59";60,"60-69";70,"70-79";80,"80-89"})</f>
        <v>30-39</v>
      </c>
      <c r="N162" s="1" t="str">
        <f>TEXT(Wofai_Eyong___Bikeshare_data___Sheet1[[#This Row],[StartDate]], "dddd")</f>
        <v>Wednesday</v>
      </c>
      <c r="O162" s="1" t="str">
        <f>CONCATENATE(Wofai_Eyong___Bikeshare_data___Sheet1[[#This Row],[Start Station]], " to ", Wofai_Eyong___Bikeshare_data___Sheet1[[#This Row],[End Station]])</f>
        <v>Maiden Ln &amp; Pearl St to E 23 St &amp; 1 Ave</v>
      </c>
    </row>
    <row r="163" spans="1:15" x14ac:dyDescent="0.25">
      <c r="A163">
        <v>3013856</v>
      </c>
      <c r="B163" s="7">
        <v>42843</v>
      </c>
      <c r="C163" s="2">
        <v>0.76180555555555562</v>
      </c>
      <c r="D163" s="5">
        <v>42843</v>
      </c>
      <c r="E163" s="2">
        <v>0.77013888888888893</v>
      </c>
      <c r="F163">
        <v>690</v>
      </c>
      <c r="G163" s="1" t="s">
        <v>231</v>
      </c>
      <c r="H163" s="1" t="s">
        <v>99</v>
      </c>
      <c r="I163" s="1" t="s">
        <v>9</v>
      </c>
      <c r="J163" s="1" t="s">
        <v>10</v>
      </c>
      <c r="K163">
        <v>1960</v>
      </c>
      <c r="L163" s="1">
        <f>current_year-Wofai_Eyong___Bikeshare_data___Sheet1[[#This Row],[Birth Year]]</f>
        <v>62</v>
      </c>
      <c r="M163" s="1" t="str">
        <f>LOOKUP(L163,{0,"0-19";20,"20-29";30,"30-39";40,"40-49";50,"50-59";60,"60-69";70,"70-79";80,"80-89"})</f>
        <v>60-69</v>
      </c>
      <c r="N163" s="1" t="str">
        <f>TEXT(Wofai_Eyong___Bikeshare_data___Sheet1[[#This Row],[StartDate]], "dddd")</f>
        <v>Tuesday</v>
      </c>
      <c r="O163" s="1" t="str">
        <f>CONCATENATE(Wofai_Eyong___Bikeshare_data___Sheet1[[#This Row],[Start Station]], " to ", Wofai_Eyong___Bikeshare_data___Sheet1[[#This Row],[End Station]])</f>
        <v>Norfolk St &amp; Broome St to S 5 Pl &amp; S 4 St</v>
      </c>
    </row>
    <row r="164" spans="1:15" x14ac:dyDescent="0.25">
      <c r="A164">
        <v>6351515</v>
      </c>
      <c r="B164" s="7">
        <v>42909</v>
      </c>
      <c r="C164" s="2">
        <v>0.40972222222222227</v>
      </c>
      <c r="D164" s="5">
        <v>42909</v>
      </c>
      <c r="E164" s="2">
        <v>0.41875000000000001</v>
      </c>
      <c r="F164">
        <v>829</v>
      </c>
      <c r="G164" s="1" t="s">
        <v>186</v>
      </c>
      <c r="H164" s="1" t="s">
        <v>232</v>
      </c>
      <c r="I164" s="1" t="s">
        <v>9</v>
      </c>
      <c r="J164" s="1" t="s">
        <v>10</v>
      </c>
      <c r="K164">
        <v>1980</v>
      </c>
      <c r="L164" s="1">
        <f>current_year-Wofai_Eyong___Bikeshare_data___Sheet1[[#This Row],[Birth Year]]</f>
        <v>42</v>
      </c>
      <c r="M164" s="1" t="str">
        <f>LOOKUP(L164,{0,"0-19";20,"20-29";30,"30-39";40,"40-49";50,"50-59";60,"60-69";70,"70-79";80,"80-89"})</f>
        <v>40-49</v>
      </c>
      <c r="N164" s="1" t="str">
        <f>TEXT(Wofai_Eyong___Bikeshare_data___Sheet1[[#This Row],[StartDate]], "dddd")</f>
        <v>Friday</v>
      </c>
      <c r="O164" s="1" t="str">
        <f>CONCATENATE(Wofai_Eyong___Bikeshare_data___Sheet1[[#This Row],[Start Station]], " to ", Wofai_Eyong___Bikeshare_data___Sheet1[[#This Row],[End Station]])</f>
        <v>N 6 St &amp; Bedford Ave to Clinton Ave &amp; Flushing Ave</v>
      </c>
    </row>
    <row r="165" spans="1:15" x14ac:dyDescent="0.25">
      <c r="A165">
        <v>5825054</v>
      </c>
      <c r="B165" s="7">
        <v>42899</v>
      </c>
      <c r="C165" s="2">
        <v>0.83194444444444438</v>
      </c>
      <c r="D165" s="5">
        <v>42899</v>
      </c>
      <c r="E165" s="2">
        <v>0.83888888888888891</v>
      </c>
      <c r="F165">
        <v>585</v>
      </c>
      <c r="G165" s="1" t="s">
        <v>156</v>
      </c>
      <c r="H165" s="1" t="s">
        <v>39</v>
      </c>
      <c r="I165" s="1" t="s">
        <v>9</v>
      </c>
      <c r="J165" s="1" t="s">
        <v>10</v>
      </c>
      <c r="K165">
        <v>1963</v>
      </c>
      <c r="L165" s="1">
        <f>current_year-Wofai_Eyong___Bikeshare_data___Sheet1[[#This Row],[Birth Year]]</f>
        <v>59</v>
      </c>
      <c r="M165" s="1" t="str">
        <f>LOOKUP(L165,{0,"0-19";20,"20-29";30,"30-39";40,"40-49";50,"50-59";60,"60-69";70,"70-79";80,"80-89"})</f>
        <v>50-59</v>
      </c>
      <c r="N165" s="1" t="str">
        <f>TEXT(Wofai_Eyong___Bikeshare_data___Sheet1[[#This Row],[StartDate]], "dddd")</f>
        <v>Tuesday</v>
      </c>
      <c r="O165" s="1" t="str">
        <f>CONCATENATE(Wofai_Eyong___Bikeshare_data___Sheet1[[#This Row],[Start Station]], " to ", Wofai_Eyong___Bikeshare_data___Sheet1[[#This Row],[End Station]])</f>
        <v>Forsyth St &amp; Broome St to E 17 St &amp; Broadway</v>
      </c>
    </row>
    <row r="166" spans="1:15" x14ac:dyDescent="0.25">
      <c r="A166">
        <v>6730027</v>
      </c>
      <c r="B166" s="7">
        <v>42915</v>
      </c>
      <c r="C166" s="2">
        <v>0.69652777777777775</v>
      </c>
      <c r="D166" s="5">
        <v>42915</v>
      </c>
      <c r="E166" s="2">
        <v>0.69930555555555562</v>
      </c>
      <c r="F166">
        <v>249</v>
      </c>
      <c r="G166" s="1" t="s">
        <v>233</v>
      </c>
      <c r="H166" s="1" t="s">
        <v>169</v>
      </c>
      <c r="I166" s="1" t="s">
        <v>9</v>
      </c>
      <c r="J166" s="1" t="s">
        <v>10</v>
      </c>
      <c r="K166">
        <v>1977</v>
      </c>
      <c r="L166" s="1">
        <f>current_year-Wofai_Eyong___Bikeshare_data___Sheet1[[#This Row],[Birth Year]]</f>
        <v>45</v>
      </c>
      <c r="M166" s="1" t="str">
        <f>LOOKUP(L166,{0,"0-19";20,"20-29";30,"30-39";40,"40-49";50,"50-59";60,"60-69";70,"70-79";80,"80-89"})</f>
        <v>40-49</v>
      </c>
      <c r="N166" s="1" t="str">
        <f>TEXT(Wofai_Eyong___Bikeshare_data___Sheet1[[#This Row],[StartDate]], "dddd")</f>
        <v>Thursday</v>
      </c>
      <c r="O166" s="1" t="str">
        <f>CONCATENATE(Wofai_Eyong___Bikeshare_data___Sheet1[[#This Row],[Start Station]], " to ", Wofai_Eyong___Bikeshare_data___Sheet1[[#This Row],[End Station]])</f>
        <v>Grand Army Plaza &amp; Central Park S to E 48 St &amp; 5 Ave</v>
      </c>
    </row>
    <row r="167" spans="1:15" x14ac:dyDescent="0.25">
      <c r="A167">
        <v>1826417</v>
      </c>
      <c r="B167" s="7">
        <v>42804</v>
      </c>
      <c r="C167" s="2">
        <v>0.96875</v>
      </c>
      <c r="D167" s="5">
        <v>42804</v>
      </c>
      <c r="E167" s="2">
        <v>0.9784722222222223</v>
      </c>
      <c r="F167">
        <v>844</v>
      </c>
      <c r="G167" s="1" t="s">
        <v>26</v>
      </c>
      <c r="H167" s="1" t="s">
        <v>234</v>
      </c>
      <c r="I167" s="1" t="s">
        <v>9</v>
      </c>
      <c r="J167" s="8" t="s">
        <v>10</v>
      </c>
      <c r="K167">
        <v>1977</v>
      </c>
      <c r="L167" s="1">
        <f>current_year-Wofai_Eyong___Bikeshare_data___Sheet1[[#This Row],[Birth Year]]</f>
        <v>45</v>
      </c>
      <c r="M167" s="1" t="str">
        <f>LOOKUP(L167,{0,"0-19";20,"20-29";30,"30-39";40,"40-49";50,"50-59";60,"60-69";70,"70-79";80,"80-89"})</f>
        <v>40-49</v>
      </c>
      <c r="N167" s="1" t="str">
        <f>TEXT(Wofai_Eyong___Bikeshare_data___Sheet1[[#This Row],[StartDate]], "dddd")</f>
        <v>Friday</v>
      </c>
      <c r="O167" s="1" t="str">
        <f>CONCATENATE(Wofai_Eyong___Bikeshare_data___Sheet1[[#This Row],[Start Station]], " to ", Wofai_Eyong___Bikeshare_data___Sheet1[[#This Row],[End Station]])</f>
        <v>Central Park S &amp; 6 Ave to Columbus Ave &amp; W 95 St</v>
      </c>
    </row>
    <row r="168" spans="1:15" x14ac:dyDescent="0.25">
      <c r="A168">
        <v>968783</v>
      </c>
      <c r="B168" s="7">
        <v>42777</v>
      </c>
      <c r="C168" s="2">
        <v>0.65</v>
      </c>
      <c r="D168" s="5">
        <v>42777</v>
      </c>
      <c r="E168" s="2">
        <v>0.66041666666666665</v>
      </c>
      <c r="F168">
        <v>883</v>
      </c>
      <c r="G168" s="1" t="s">
        <v>235</v>
      </c>
      <c r="H168" s="1" t="s">
        <v>69</v>
      </c>
      <c r="I168" s="1" t="s">
        <v>9</v>
      </c>
      <c r="J168" s="1" t="s">
        <v>10</v>
      </c>
      <c r="K168">
        <v>1973</v>
      </c>
      <c r="L168" s="1">
        <f>current_year-Wofai_Eyong___Bikeshare_data___Sheet1[[#This Row],[Birth Year]]</f>
        <v>49</v>
      </c>
      <c r="M168" s="1" t="str">
        <f>LOOKUP(L168,{0,"0-19";20,"20-29";30,"30-39";40,"40-49";50,"50-59";60,"60-69";70,"70-79";80,"80-89"})</f>
        <v>40-49</v>
      </c>
      <c r="N168" s="1" t="str">
        <f>TEXT(Wofai_Eyong___Bikeshare_data___Sheet1[[#This Row],[StartDate]], "dddd")</f>
        <v>Saturday</v>
      </c>
      <c r="O168" s="1" t="str">
        <f>CONCATENATE(Wofai_Eyong___Bikeshare_data___Sheet1[[#This Row],[Start Station]], " to ", Wofai_Eyong___Bikeshare_data___Sheet1[[#This Row],[End Station]])</f>
        <v>Washington Pl &amp; 6 Ave to Rivington St &amp; Chrystie St</v>
      </c>
    </row>
    <row r="169" spans="1:15" x14ac:dyDescent="0.25">
      <c r="A169">
        <v>5298343</v>
      </c>
      <c r="B169" s="7">
        <v>42890</v>
      </c>
      <c r="C169" s="2">
        <v>0.6118055555555556</v>
      </c>
      <c r="D169" s="5">
        <v>42890</v>
      </c>
      <c r="E169" s="2">
        <v>0.61736111111111114</v>
      </c>
      <c r="F169">
        <v>509</v>
      </c>
      <c r="G169" s="1" t="s">
        <v>24</v>
      </c>
      <c r="H169" s="1" t="s">
        <v>236</v>
      </c>
      <c r="I169" s="1" t="s">
        <v>9</v>
      </c>
      <c r="J169" s="1" t="s">
        <v>17</v>
      </c>
      <c r="K169">
        <v>1967</v>
      </c>
      <c r="L169" s="1">
        <f>current_year-Wofai_Eyong___Bikeshare_data___Sheet1[[#This Row],[Birth Year]]</f>
        <v>55</v>
      </c>
      <c r="M169" s="1" t="str">
        <f>LOOKUP(L169,{0,"0-19";20,"20-29";30,"30-39";40,"40-49";50,"50-59";60,"60-69";70,"70-79";80,"80-89"})</f>
        <v>50-59</v>
      </c>
      <c r="N169" s="1" t="str">
        <f>TEXT(Wofai_Eyong___Bikeshare_data___Sheet1[[#This Row],[StartDate]], "dddd")</f>
        <v>Sunday</v>
      </c>
      <c r="O169" s="1" t="str">
        <f>CONCATENATE(Wofai_Eyong___Bikeshare_data___Sheet1[[#This Row],[Start Station]], " to ", Wofai_Eyong___Bikeshare_data___Sheet1[[#This Row],[End Station]])</f>
        <v>E 89 St &amp; York Ave to E 102 St &amp; 1 Ave</v>
      </c>
    </row>
    <row r="170" spans="1:15" x14ac:dyDescent="0.25">
      <c r="A170">
        <v>13703</v>
      </c>
      <c r="B170" s="7">
        <v>42736</v>
      </c>
      <c r="C170" s="2">
        <v>0.79999999999999993</v>
      </c>
      <c r="D170" s="5">
        <v>42736</v>
      </c>
      <c r="E170" s="2">
        <v>0.81319444444444444</v>
      </c>
      <c r="F170">
        <v>1127</v>
      </c>
      <c r="G170" s="1" t="s">
        <v>64</v>
      </c>
      <c r="H170" s="1" t="s">
        <v>228</v>
      </c>
      <c r="I170" s="8" t="s">
        <v>458</v>
      </c>
      <c r="J170" s="8" t="s">
        <v>10</v>
      </c>
      <c r="K170" s="8">
        <v>1981</v>
      </c>
      <c r="L170" s="1">
        <f>current_year-Wofai_Eyong___Bikeshare_data___Sheet1[[#This Row],[Birth Year]]</f>
        <v>41</v>
      </c>
      <c r="M170" s="1" t="str">
        <f>LOOKUP(L170,{0,"0-19";20,"20-29";30,"30-39";40,"40-49";50,"50-59";60,"60-69";70,"70-79";80,"80-89"})</f>
        <v>40-49</v>
      </c>
      <c r="N170" s="1" t="str">
        <f>TEXT(Wofai_Eyong___Bikeshare_data___Sheet1[[#This Row],[StartDate]], "dddd")</f>
        <v>Sunday</v>
      </c>
      <c r="O170" s="1" t="str">
        <f>CONCATENATE(Wofai_Eyong___Bikeshare_data___Sheet1[[#This Row],[Start Station]], " to ", Wofai_Eyong___Bikeshare_data___Sheet1[[#This Row],[End Station]])</f>
        <v>W 20 St &amp; 11 Ave to Murray St &amp; West St</v>
      </c>
    </row>
    <row r="171" spans="1:15" x14ac:dyDescent="0.25">
      <c r="A171">
        <v>3134620</v>
      </c>
      <c r="B171" s="7">
        <v>42846</v>
      </c>
      <c r="C171" s="2">
        <v>0.62638888888888888</v>
      </c>
      <c r="D171" s="5">
        <v>42846</v>
      </c>
      <c r="E171" s="2">
        <v>0.63055555555555554</v>
      </c>
      <c r="F171">
        <v>342</v>
      </c>
      <c r="G171" s="1" t="s">
        <v>157</v>
      </c>
      <c r="H171" s="1" t="s">
        <v>237</v>
      </c>
      <c r="I171" s="1" t="s">
        <v>9</v>
      </c>
      <c r="J171" s="1" t="s">
        <v>10</v>
      </c>
      <c r="K171">
        <v>1971</v>
      </c>
      <c r="L171" s="1">
        <f>current_year-Wofai_Eyong___Bikeshare_data___Sheet1[[#This Row],[Birth Year]]</f>
        <v>51</v>
      </c>
      <c r="M171" s="1" t="str">
        <f>LOOKUP(L171,{0,"0-19";20,"20-29";30,"30-39";40,"40-49";50,"50-59";60,"60-69";70,"70-79";80,"80-89"})</f>
        <v>50-59</v>
      </c>
      <c r="N171" s="1" t="str">
        <f>TEXT(Wofai_Eyong___Bikeshare_data___Sheet1[[#This Row],[StartDate]], "dddd")</f>
        <v>Friday</v>
      </c>
      <c r="O171" s="1" t="str">
        <f>CONCATENATE(Wofai_Eyong___Bikeshare_data___Sheet1[[#This Row],[Start Station]], " to ", Wofai_Eyong___Bikeshare_data___Sheet1[[#This Row],[End Station]])</f>
        <v>Lafayette St &amp; E 8 St to E 7 St &amp; Avenue A</v>
      </c>
    </row>
    <row r="172" spans="1:15" x14ac:dyDescent="0.25">
      <c r="A172">
        <v>6225518</v>
      </c>
      <c r="B172" s="7">
        <v>42907</v>
      </c>
      <c r="C172" s="2">
        <v>0.50138888888888888</v>
      </c>
      <c r="D172" s="5">
        <v>42907</v>
      </c>
      <c r="E172" s="2">
        <v>0.50555555555555554</v>
      </c>
      <c r="F172">
        <v>386</v>
      </c>
      <c r="G172" s="1" t="s">
        <v>238</v>
      </c>
      <c r="H172" s="1" t="s">
        <v>140</v>
      </c>
      <c r="I172" s="1" t="s">
        <v>9</v>
      </c>
      <c r="J172" s="1" t="s">
        <v>17</v>
      </c>
      <c r="K172">
        <v>1978</v>
      </c>
      <c r="L172" s="1">
        <f>current_year-Wofai_Eyong___Bikeshare_data___Sheet1[[#This Row],[Birth Year]]</f>
        <v>44</v>
      </c>
      <c r="M172" s="1" t="str">
        <f>LOOKUP(L172,{0,"0-19";20,"20-29";30,"30-39";40,"40-49";50,"50-59";60,"60-69";70,"70-79";80,"80-89"})</f>
        <v>40-49</v>
      </c>
      <c r="N172" s="1" t="str">
        <f>TEXT(Wofai_Eyong___Bikeshare_data___Sheet1[[#This Row],[StartDate]], "dddd")</f>
        <v>Wednesday</v>
      </c>
      <c r="O172" s="1" t="str">
        <f>CONCATENATE(Wofai_Eyong___Bikeshare_data___Sheet1[[#This Row],[Start Station]], " to ", Wofai_Eyong___Bikeshare_data___Sheet1[[#This Row],[End Station]])</f>
        <v>E 4 St &amp; 2 Ave to E 10 St &amp; Avenue A</v>
      </c>
    </row>
    <row r="173" spans="1:15" x14ac:dyDescent="0.25">
      <c r="A173">
        <v>6041709</v>
      </c>
      <c r="B173" s="7">
        <v>42903</v>
      </c>
      <c r="C173" s="2">
        <v>0.78194444444444444</v>
      </c>
      <c r="D173" s="5">
        <v>42903</v>
      </c>
      <c r="E173" s="2">
        <v>0.78749999999999998</v>
      </c>
      <c r="F173">
        <v>476</v>
      </c>
      <c r="G173" s="1" t="s">
        <v>11</v>
      </c>
      <c r="H173" s="1" t="s">
        <v>239</v>
      </c>
      <c r="I173" s="1" t="s">
        <v>9</v>
      </c>
      <c r="J173" s="1" t="s">
        <v>17</v>
      </c>
      <c r="K173">
        <v>1979</v>
      </c>
      <c r="L173" s="1">
        <f>current_year-Wofai_Eyong___Bikeshare_data___Sheet1[[#This Row],[Birth Year]]</f>
        <v>43</v>
      </c>
      <c r="M173" s="1" t="str">
        <f>LOOKUP(L173,{0,"0-19";20,"20-29";30,"30-39";40,"40-49";50,"50-59";60,"60-69";70,"70-79";80,"80-89"})</f>
        <v>40-49</v>
      </c>
      <c r="N173" s="1" t="str">
        <f>TEXT(Wofai_Eyong___Bikeshare_data___Sheet1[[#This Row],[StartDate]], "dddd")</f>
        <v>Saturday</v>
      </c>
      <c r="O173" s="1" t="str">
        <f>CONCATENATE(Wofai_Eyong___Bikeshare_data___Sheet1[[#This Row],[Start Station]], " to ", Wofai_Eyong___Bikeshare_data___Sheet1[[#This Row],[End Station]])</f>
        <v>Lexington Ave &amp; E 63 St to W 55 St &amp; 6 Ave</v>
      </c>
    </row>
    <row r="174" spans="1:15" x14ac:dyDescent="0.25">
      <c r="A174">
        <v>3288188</v>
      </c>
      <c r="B174" s="7">
        <v>42849</v>
      </c>
      <c r="C174" s="2">
        <v>0.98125000000000007</v>
      </c>
      <c r="D174" s="5">
        <v>42849</v>
      </c>
      <c r="E174" s="2">
        <v>0.9902777777777777</v>
      </c>
      <c r="F174">
        <v>744</v>
      </c>
      <c r="G174" s="1" t="s">
        <v>186</v>
      </c>
      <c r="H174" s="1" t="s">
        <v>240</v>
      </c>
      <c r="I174" s="1" t="s">
        <v>9</v>
      </c>
      <c r="J174" s="1" t="s">
        <v>10</v>
      </c>
      <c r="K174">
        <v>1986</v>
      </c>
      <c r="L174" s="1">
        <f>current_year-Wofai_Eyong___Bikeshare_data___Sheet1[[#This Row],[Birth Year]]</f>
        <v>36</v>
      </c>
      <c r="M174" s="1" t="str">
        <f>LOOKUP(L174,{0,"0-19";20,"20-29";30,"30-39";40,"40-49";50,"50-59";60,"60-69";70,"70-79";80,"80-89"})</f>
        <v>30-39</v>
      </c>
      <c r="N174" s="1" t="str">
        <f>TEXT(Wofai_Eyong___Bikeshare_data___Sheet1[[#This Row],[StartDate]], "dddd")</f>
        <v>Monday</v>
      </c>
      <c r="O174" s="1" t="str">
        <f>CONCATENATE(Wofai_Eyong___Bikeshare_data___Sheet1[[#This Row],[Start Station]], " to ", Wofai_Eyong___Bikeshare_data___Sheet1[[#This Row],[End Station]])</f>
        <v>N 6 St &amp; Bedford Ave to Franklin St &amp; Dupont St</v>
      </c>
    </row>
    <row r="175" spans="1:15" x14ac:dyDescent="0.25">
      <c r="A175">
        <v>699264</v>
      </c>
      <c r="B175" s="7">
        <v>42765</v>
      </c>
      <c r="C175" s="2">
        <v>0.8534722222222223</v>
      </c>
      <c r="D175" s="5">
        <v>42765</v>
      </c>
      <c r="E175" s="2">
        <v>0.86319444444444438</v>
      </c>
      <c r="F175">
        <v>817</v>
      </c>
      <c r="G175" s="1" t="s">
        <v>111</v>
      </c>
      <c r="H175" s="1" t="s">
        <v>238</v>
      </c>
      <c r="I175" s="1" t="s">
        <v>9</v>
      </c>
      <c r="J175" s="1" t="s">
        <v>10</v>
      </c>
      <c r="K175">
        <v>1986</v>
      </c>
      <c r="L175" s="1">
        <f>current_year-Wofai_Eyong___Bikeshare_data___Sheet1[[#This Row],[Birth Year]]</f>
        <v>36</v>
      </c>
      <c r="M175" s="1" t="str">
        <f>LOOKUP(L175,{0,"0-19";20,"20-29";30,"30-39";40,"40-49";50,"50-59";60,"60-69";70,"70-79";80,"80-89"})</f>
        <v>30-39</v>
      </c>
      <c r="N175" s="1" t="str">
        <f>TEXT(Wofai_Eyong___Bikeshare_data___Sheet1[[#This Row],[StartDate]], "dddd")</f>
        <v>Monday</v>
      </c>
      <c r="O175" s="1" t="str">
        <f>CONCATENATE(Wofai_Eyong___Bikeshare_data___Sheet1[[#This Row],[Start Station]], " to ", Wofai_Eyong___Bikeshare_data___Sheet1[[#This Row],[End Station]])</f>
        <v>West St &amp; Chambers St to E 4 St &amp; 2 Ave</v>
      </c>
    </row>
    <row r="176" spans="1:15" x14ac:dyDescent="0.25">
      <c r="A176">
        <v>5560849</v>
      </c>
      <c r="B176" s="7">
        <v>42895</v>
      </c>
      <c r="C176" s="2">
        <v>0.48888888888888887</v>
      </c>
      <c r="D176" s="5">
        <v>42895</v>
      </c>
      <c r="E176" s="2">
        <v>0.50694444444444442</v>
      </c>
      <c r="F176">
        <v>1591</v>
      </c>
      <c r="G176" s="1" t="s">
        <v>157</v>
      </c>
      <c r="H176" s="1" t="s">
        <v>241</v>
      </c>
      <c r="I176" s="8" t="s">
        <v>458</v>
      </c>
      <c r="J176" s="1" t="s">
        <v>10</v>
      </c>
      <c r="K176">
        <v>1985</v>
      </c>
      <c r="L176" s="1">
        <f>current_year-Wofai_Eyong___Bikeshare_data___Sheet1[[#This Row],[Birth Year]]</f>
        <v>37</v>
      </c>
      <c r="M176" s="1" t="str">
        <f>LOOKUP(L176,{0,"0-19";20,"20-29";30,"30-39";40,"40-49";50,"50-59";60,"60-69";70,"70-79";80,"80-89"})</f>
        <v>30-39</v>
      </c>
      <c r="N176" s="1" t="str">
        <f>TEXT(Wofai_Eyong___Bikeshare_data___Sheet1[[#This Row],[StartDate]], "dddd")</f>
        <v>Friday</v>
      </c>
      <c r="O176" s="1" t="str">
        <f>CONCATENATE(Wofai_Eyong___Bikeshare_data___Sheet1[[#This Row],[Start Station]], " to ", Wofai_Eyong___Bikeshare_data___Sheet1[[#This Row],[End Station]])</f>
        <v>Lafayette St &amp; E 8 St to 12 Ave &amp; W 40 St</v>
      </c>
    </row>
    <row r="177" spans="1:15" x14ac:dyDescent="0.25">
      <c r="A177">
        <v>5514258</v>
      </c>
      <c r="B177" s="7">
        <v>42894</v>
      </c>
      <c r="C177" s="2">
        <v>0.70208333333333339</v>
      </c>
      <c r="D177" s="5">
        <v>42894</v>
      </c>
      <c r="E177" s="2">
        <v>0.71180555555555547</v>
      </c>
      <c r="F177">
        <v>881</v>
      </c>
      <c r="G177" s="1" t="s">
        <v>87</v>
      </c>
      <c r="H177" s="1" t="s">
        <v>183</v>
      </c>
      <c r="I177" s="1" t="s">
        <v>9</v>
      </c>
      <c r="J177" s="1" t="s">
        <v>10</v>
      </c>
      <c r="K177">
        <v>1971</v>
      </c>
      <c r="L177" s="1">
        <f>current_year-Wofai_Eyong___Bikeshare_data___Sheet1[[#This Row],[Birth Year]]</f>
        <v>51</v>
      </c>
      <c r="M177" s="1" t="str">
        <f>LOOKUP(L177,{0,"0-19";20,"20-29";30,"30-39";40,"40-49";50,"50-59";60,"60-69";70,"70-79";80,"80-89"})</f>
        <v>50-59</v>
      </c>
      <c r="N177" s="1" t="str">
        <f>TEXT(Wofai_Eyong___Bikeshare_data___Sheet1[[#This Row],[StartDate]], "dddd")</f>
        <v>Thursday</v>
      </c>
      <c r="O177" s="1" t="str">
        <f>CONCATENATE(Wofai_Eyong___Bikeshare_data___Sheet1[[#This Row],[Start Station]], " to ", Wofai_Eyong___Bikeshare_data___Sheet1[[#This Row],[End Station]])</f>
        <v>Greenwich St &amp; W Houston St to 11 Ave &amp; W 27 St</v>
      </c>
    </row>
    <row r="178" spans="1:15" x14ac:dyDescent="0.25">
      <c r="A178">
        <v>2296986</v>
      </c>
      <c r="B178" s="7">
        <v>42827</v>
      </c>
      <c r="C178" s="2">
        <v>0.70833333333333337</v>
      </c>
      <c r="D178" s="5">
        <v>42827</v>
      </c>
      <c r="E178" s="2">
        <v>0.7090277777777777</v>
      </c>
      <c r="F178">
        <v>75</v>
      </c>
      <c r="G178" s="1" t="s">
        <v>176</v>
      </c>
      <c r="H178" s="1" t="s">
        <v>46</v>
      </c>
      <c r="I178" s="1" t="s">
        <v>9</v>
      </c>
      <c r="J178" s="1" t="s">
        <v>10</v>
      </c>
      <c r="K178">
        <v>1990</v>
      </c>
      <c r="L178" s="1">
        <f>current_year-Wofai_Eyong___Bikeshare_data___Sheet1[[#This Row],[Birth Year]]</f>
        <v>32</v>
      </c>
      <c r="M178" s="1" t="str">
        <f>LOOKUP(L178,{0,"0-19";20,"20-29";30,"30-39";40,"40-49";50,"50-59";60,"60-69";70,"70-79";80,"80-89"})</f>
        <v>30-39</v>
      </c>
      <c r="N178" s="1" t="str">
        <f>TEXT(Wofai_Eyong___Bikeshare_data___Sheet1[[#This Row],[StartDate]], "dddd")</f>
        <v>Sunday</v>
      </c>
      <c r="O178" s="1" t="str">
        <f>CONCATENATE(Wofai_Eyong___Bikeshare_data___Sheet1[[#This Row],[Start Station]], " to ", Wofai_Eyong___Bikeshare_data___Sheet1[[#This Row],[End Station]])</f>
        <v>9 Ave &amp; W 22 St to W 22 St &amp; 8 Ave</v>
      </c>
    </row>
    <row r="179" spans="1:15" x14ac:dyDescent="0.25">
      <c r="A179">
        <v>6398130</v>
      </c>
      <c r="B179" s="7">
        <v>42910</v>
      </c>
      <c r="C179" s="2">
        <v>0.46249999999999997</v>
      </c>
      <c r="D179" s="5">
        <v>42910</v>
      </c>
      <c r="E179" s="2">
        <v>0.46458333333333335</v>
      </c>
      <c r="F179">
        <v>187</v>
      </c>
      <c r="G179" s="1" t="s">
        <v>142</v>
      </c>
      <c r="H179" s="1" t="s">
        <v>213</v>
      </c>
      <c r="I179" s="1" t="s">
        <v>9</v>
      </c>
      <c r="J179" s="1" t="s">
        <v>10</v>
      </c>
      <c r="K179">
        <v>1973</v>
      </c>
      <c r="L179" s="1">
        <f>current_year-Wofai_Eyong___Bikeshare_data___Sheet1[[#This Row],[Birth Year]]</f>
        <v>49</v>
      </c>
      <c r="M179" s="1" t="str">
        <f>LOOKUP(L179,{0,"0-19";20,"20-29";30,"30-39";40,"40-49";50,"50-59";60,"60-69";70,"70-79";80,"80-89"})</f>
        <v>40-49</v>
      </c>
      <c r="N179" s="1" t="str">
        <f>TEXT(Wofai_Eyong___Bikeshare_data___Sheet1[[#This Row],[StartDate]], "dddd")</f>
        <v>Saturday</v>
      </c>
      <c r="O179" s="1" t="str">
        <f>CONCATENATE(Wofai_Eyong___Bikeshare_data___Sheet1[[#This Row],[Start Station]], " to ", Wofai_Eyong___Bikeshare_data___Sheet1[[#This Row],[End Station]])</f>
        <v>Barclay St &amp; Church St to Fulton St &amp; Broadway</v>
      </c>
    </row>
    <row r="180" spans="1:15" x14ac:dyDescent="0.25">
      <c r="A180">
        <v>2548859</v>
      </c>
      <c r="B180" s="7">
        <v>42834</v>
      </c>
      <c r="C180" s="2">
        <v>0.68402777777777779</v>
      </c>
      <c r="D180" s="5">
        <v>42834</v>
      </c>
      <c r="E180" s="2">
        <v>0.69791666666666663</v>
      </c>
      <c r="F180">
        <v>1177</v>
      </c>
      <c r="G180" s="1" t="s">
        <v>242</v>
      </c>
      <c r="H180" s="1" t="s">
        <v>111</v>
      </c>
      <c r="I180" s="1" t="s">
        <v>9</v>
      </c>
      <c r="J180" s="1" t="s">
        <v>10</v>
      </c>
      <c r="K180">
        <v>1992</v>
      </c>
      <c r="L180" s="1">
        <f>current_year-Wofai_Eyong___Bikeshare_data___Sheet1[[#This Row],[Birth Year]]</f>
        <v>30</v>
      </c>
      <c r="M180" s="1" t="str">
        <f>LOOKUP(L180,{0,"0-19";20,"20-29";30,"30-39";40,"40-49";50,"50-59";60,"60-69";70,"70-79";80,"80-89"})</f>
        <v>30-39</v>
      </c>
      <c r="N180" s="1" t="str">
        <f>TEXT(Wofai_Eyong___Bikeshare_data___Sheet1[[#This Row],[StartDate]], "dddd")</f>
        <v>Sunday</v>
      </c>
      <c r="O180" s="1" t="str">
        <f>CONCATENATE(Wofai_Eyong___Bikeshare_data___Sheet1[[#This Row],[Start Station]], " to ", Wofai_Eyong___Bikeshare_data___Sheet1[[#This Row],[End Station]])</f>
        <v>W 24 St &amp; 7 Ave to West St &amp; Chambers St</v>
      </c>
    </row>
    <row r="181" spans="1:15" x14ac:dyDescent="0.25">
      <c r="A181">
        <v>2481285</v>
      </c>
      <c r="B181" s="7">
        <v>42832</v>
      </c>
      <c r="C181" s="2">
        <v>0.82500000000000007</v>
      </c>
      <c r="D181" s="5">
        <v>42832</v>
      </c>
      <c r="E181" s="2">
        <v>0.82847222222222217</v>
      </c>
      <c r="F181">
        <v>304</v>
      </c>
      <c r="G181" s="1" t="s">
        <v>57</v>
      </c>
      <c r="H181" s="1" t="s">
        <v>58</v>
      </c>
      <c r="I181" s="1" t="s">
        <v>9</v>
      </c>
      <c r="J181" s="1" t="s">
        <v>10</v>
      </c>
      <c r="K181">
        <v>1985</v>
      </c>
      <c r="L181" s="1">
        <f>current_year-Wofai_Eyong___Bikeshare_data___Sheet1[[#This Row],[Birth Year]]</f>
        <v>37</v>
      </c>
      <c r="M181" s="1" t="str">
        <f>LOOKUP(L181,{0,"0-19";20,"20-29";30,"30-39";40,"40-49";50,"50-59";60,"60-69";70,"70-79";80,"80-89"})</f>
        <v>30-39</v>
      </c>
      <c r="N181" s="1" t="str">
        <f>TEXT(Wofai_Eyong___Bikeshare_data___Sheet1[[#This Row],[StartDate]], "dddd")</f>
        <v>Friday</v>
      </c>
      <c r="O181" s="1" t="str">
        <f>CONCATENATE(Wofai_Eyong___Bikeshare_data___Sheet1[[#This Row],[Start Station]], " to ", Wofai_Eyong___Bikeshare_data___Sheet1[[#This Row],[End Station]])</f>
        <v>W 26 St &amp; 8 Ave to W 38 St &amp; 8 Ave</v>
      </c>
    </row>
    <row r="182" spans="1:15" x14ac:dyDescent="0.25">
      <c r="A182">
        <v>3777400</v>
      </c>
      <c r="B182" s="7">
        <v>42859</v>
      </c>
      <c r="C182" s="2">
        <v>0.72986111111111107</v>
      </c>
      <c r="D182" s="5">
        <v>42859</v>
      </c>
      <c r="E182" s="2">
        <v>0.73263888888888884</v>
      </c>
      <c r="F182">
        <v>215</v>
      </c>
      <c r="G182" s="1" t="s">
        <v>185</v>
      </c>
      <c r="H182" s="1" t="s">
        <v>243</v>
      </c>
      <c r="I182" s="1" t="s">
        <v>9</v>
      </c>
      <c r="J182" s="1" t="s">
        <v>10</v>
      </c>
      <c r="K182">
        <v>1953</v>
      </c>
      <c r="L182" s="1">
        <f>current_year-Wofai_Eyong___Bikeshare_data___Sheet1[[#This Row],[Birth Year]]</f>
        <v>69</v>
      </c>
      <c r="M182" s="1" t="str">
        <f>LOOKUP(L182,{0,"0-19";20,"20-29";30,"30-39";40,"40-49";50,"50-59";60,"60-69";70,"70-79";80,"80-89"})</f>
        <v>60-69</v>
      </c>
      <c r="N182" s="1" t="str">
        <f>TEXT(Wofai_Eyong___Bikeshare_data___Sheet1[[#This Row],[StartDate]], "dddd")</f>
        <v>Thursday</v>
      </c>
      <c r="O182" s="1" t="str">
        <f>CONCATENATE(Wofai_Eyong___Bikeshare_data___Sheet1[[#This Row],[Start Station]], " to ", Wofai_Eyong___Bikeshare_data___Sheet1[[#This Row],[End Station]])</f>
        <v>Kent Ave &amp; N 7 St to Metropolitan Ave &amp; Bedford Ave</v>
      </c>
    </row>
    <row r="183" spans="1:15" x14ac:dyDescent="0.25">
      <c r="A183">
        <v>2160966</v>
      </c>
      <c r="B183" s="7">
        <v>42823</v>
      </c>
      <c r="C183" s="2">
        <v>0.33263888888888887</v>
      </c>
      <c r="D183" s="5">
        <v>42823</v>
      </c>
      <c r="E183" s="2">
        <v>0.33888888888888885</v>
      </c>
      <c r="F183">
        <v>531</v>
      </c>
      <c r="G183" s="1" t="s">
        <v>244</v>
      </c>
      <c r="H183" s="1" t="s">
        <v>26</v>
      </c>
      <c r="I183" s="1" t="s">
        <v>9</v>
      </c>
      <c r="J183" s="1" t="s">
        <v>10</v>
      </c>
      <c r="K183">
        <v>1971</v>
      </c>
      <c r="L183" s="1">
        <f>current_year-Wofai_Eyong___Bikeshare_data___Sheet1[[#This Row],[Birth Year]]</f>
        <v>51</v>
      </c>
      <c r="M183" s="1" t="str">
        <f>LOOKUP(L183,{0,"0-19";20,"20-29";30,"30-39";40,"40-49";50,"50-59";60,"60-69";70,"70-79";80,"80-89"})</f>
        <v>50-59</v>
      </c>
      <c r="N183" s="1" t="str">
        <f>TEXT(Wofai_Eyong___Bikeshare_data___Sheet1[[#This Row],[StartDate]], "dddd")</f>
        <v>Wednesday</v>
      </c>
      <c r="O183" s="1" t="str">
        <f>CONCATENATE(Wofai_Eyong___Bikeshare_data___Sheet1[[#This Row],[Start Station]], " to ", Wofai_Eyong___Bikeshare_data___Sheet1[[#This Row],[End Station]])</f>
        <v>Central Park West &amp; W 85 St to Central Park S &amp; 6 Ave</v>
      </c>
    </row>
    <row r="184" spans="1:15" x14ac:dyDescent="0.25">
      <c r="A184">
        <v>5897459</v>
      </c>
      <c r="B184" s="7">
        <v>42901</v>
      </c>
      <c r="C184" s="2">
        <v>0.2951388888888889</v>
      </c>
      <c r="D184" s="5">
        <v>42901</v>
      </c>
      <c r="E184" s="2">
        <v>0.3034722222222222</v>
      </c>
      <c r="F184">
        <v>714</v>
      </c>
      <c r="G184" s="1" t="s">
        <v>245</v>
      </c>
      <c r="H184" s="1" t="s">
        <v>210</v>
      </c>
      <c r="I184" s="1" t="s">
        <v>9</v>
      </c>
      <c r="J184" s="1" t="s">
        <v>10</v>
      </c>
      <c r="K184">
        <v>1954</v>
      </c>
      <c r="L184" s="1">
        <f>current_year-Wofai_Eyong___Bikeshare_data___Sheet1[[#This Row],[Birth Year]]</f>
        <v>68</v>
      </c>
      <c r="M184" s="1" t="str">
        <f>LOOKUP(L184,{0,"0-19";20,"20-29";30,"30-39";40,"40-49";50,"50-59";60,"60-69";70,"70-79";80,"80-89"})</f>
        <v>60-69</v>
      </c>
      <c r="N184" s="1" t="str">
        <f>TEXT(Wofai_Eyong___Bikeshare_data___Sheet1[[#This Row],[StartDate]], "dddd")</f>
        <v>Thursday</v>
      </c>
      <c r="O184" s="1" t="str">
        <f>CONCATENATE(Wofai_Eyong___Bikeshare_data___Sheet1[[#This Row],[Start Station]], " to ", Wofai_Eyong___Bikeshare_data___Sheet1[[#This Row],[End Station]])</f>
        <v>West Thames St to Centre St &amp; Worth St</v>
      </c>
    </row>
    <row r="185" spans="1:15" x14ac:dyDescent="0.25">
      <c r="A185">
        <v>6441021</v>
      </c>
      <c r="B185" s="7">
        <v>42910</v>
      </c>
      <c r="C185" s="2">
        <v>0.93125000000000002</v>
      </c>
      <c r="D185" s="5">
        <v>42910</v>
      </c>
      <c r="E185" s="2">
        <v>0.94513888888888886</v>
      </c>
      <c r="F185">
        <v>1171</v>
      </c>
      <c r="G185" s="1" t="s">
        <v>194</v>
      </c>
      <c r="H185" s="1" t="s">
        <v>83</v>
      </c>
      <c r="I185" s="8" t="s">
        <v>458</v>
      </c>
      <c r="J185" s="8" t="s">
        <v>10</v>
      </c>
      <c r="K185" s="8">
        <v>1981</v>
      </c>
      <c r="L185" s="1">
        <f>current_year-Wofai_Eyong___Bikeshare_data___Sheet1[[#This Row],[Birth Year]]</f>
        <v>41</v>
      </c>
      <c r="M185" s="1" t="str">
        <f>LOOKUP(L185,{0,"0-19";20,"20-29";30,"30-39";40,"40-49";50,"50-59";60,"60-69";70,"70-79";80,"80-89"})</f>
        <v>40-49</v>
      </c>
      <c r="N185" s="1" t="str">
        <f>TEXT(Wofai_Eyong___Bikeshare_data___Sheet1[[#This Row],[StartDate]], "dddd")</f>
        <v>Saturday</v>
      </c>
      <c r="O185" s="1" t="str">
        <f>CONCATENATE(Wofai_Eyong___Bikeshare_data___Sheet1[[#This Row],[Start Station]], " to ", Wofai_Eyong___Bikeshare_data___Sheet1[[#This Row],[End Station]])</f>
        <v>6 Ave &amp; Canal St to Carmine St &amp; 6 Ave</v>
      </c>
    </row>
    <row r="186" spans="1:15" x14ac:dyDescent="0.25">
      <c r="A186">
        <v>6637712</v>
      </c>
      <c r="B186" s="7">
        <v>42914</v>
      </c>
      <c r="C186" s="2">
        <v>0.36736111111111108</v>
      </c>
      <c r="D186" s="5">
        <v>42914</v>
      </c>
      <c r="E186" s="2">
        <v>0.38472222222222219</v>
      </c>
      <c r="F186">
        <v>1505</v>
      </c>
      <c r="G186" s="1" t="s">
        <v>75</v>
      </c>
      <c r="H186" s="1" t="s">
        <v>167</v>
      </c>
      <c r="I186" s="1" t="s">
        <v>9</v>
      </c>
      <c r="J186" s="1" t="s">
        <v>10</v>
      </c>
      <c r="K186">
        <v>1958</v>
      </c>
      <c r="L186" s="1">
        <f>current_year-Wofai_Eyong___Bikeshare_data___Sheet1[[#This Row],[Birth Year]]</f>
        <v>64</v>
      </c>
      <c r="M186" s="1" t="str">
        <f>LOOKUP(L186,{0,"0-19";20,"20-29";30,"30-39";40,"40-49";50,"50-59";60,"60-69";70,"70-79";80,"80-89"})</f>
        <v>60-69</v>
      </c>
      <c r="N186" s="1" t="str">
        <f>TEXT(Wofai_Eyong___Bikeshare_data___Sheet1[[#This Row],[StartDate]], "dddd")</f>
        <v>Wednesday</v>
      </c>
      <c r="O186" s="1" t="str">
        <f>CONCATENATE(Wofai_Eyong___Bikeshare_data___Sheet1[[#This Row],[Start Station]], " to ", Wofai_Eyong___Bikeshare_data___Sheet1[[#This Row],[End Station]])</f>
        <v>Cathedral Pkwy &amp; Broadway to W 52 St &amp; 6 Ave</v>
      </c>
    </row>
    <row r="187" spans="1:15" x14ac:dyDescent="0.25">
      <c r="A187">
        <v>656884</v>
      </c>
      <c r="B187" s="7">
        <v>42764</v>
      </c>
      <c r="C187" s="2">
        <v>0.53819444444444442</v>
      </c>
      <c r="D187" s="5">
        <v>42764</v>
      </c>
      <c r="E187" s="2">
        <v>0.54097222222222219</v>
      </c>
      <c r="F187">
        <v>264</v>
      </c>
      <c r="G187" s="1" t="s">
        <v>246</v>
      </c>
      <c r="H187" s="1" t="s">
        <v>247</v>
      </c>
      <c r="I187" s="1" t="s">
        <v>9</v>
      </c>
      <c r="J187" s="1" t="s">
        <v>17</v>
      </c>
      <c r="K187">
        <v>1993</v>
      </c>
      <c r="L187" s="1">
        <f>current_year-Wofai_Eyong___Bikeshare_data___Sheet1[[#This Row],[Birth Year]]</f>
        <v>29</v>
      </c>
      <c r="M187" s="1" t="str">
        <f>LOOKUP(L187,{0,"0-19";20,"20-29";30,"30-39";40,"40-49";50,"50-59";60,"60-69";70,"70-79";80,"80-89"})</f>
        <v>20-29</v>
      </c>
      <c r="N187" s="1" t="str">
        <f>TEXT(Wofai_Eyong___Bikeshare_data___Sheet1[[#This Row],[StartDate]], "dddd")</f>
        <v>Sunday</v>
      </c>
      <c r="O187" s="1" t="str">
        <f>CONCATENATE(Wofai_Eyong___Bikeshare_data___Sheet1[[#This Row],[Start Station]], " to ", Wofai_Eyong___Bikeshare_data___Sheet1[[#This Row],[End Station]])</f>
        <v>W 41 St &amp; 8 Ave to 6 Ave &amp; W 33 St</v>
      </c>
    </row>
    <row r="188" spans="1:15" x14ac:dyDescent="0.25">
      <c r="A188">
        <v>4193308</v>
      </c>
      <c r="B188" s="7">
        <v>42869</v>
      </c>
      <c r="C188" s="2">
        <v>0.46249999999999997</v>
      </c>
      <c r="D188" s="5">
        <v>42869</v>
      </c>
      <c r="E188" s="2">
        <v>0.4680555555555555</v>
      </c>
      <c r="F188">
        <v>449</v>
      </c>
      <c r="G188" s="1" t="s">
        <v>248</v>
      </c>
      <c r="H188" s="1" t="s">
        <v>249</v>
      </c>
      <c r="I188" s="1" t="s">
        <v>9</v>
      </c>
      <c r="J188" s="1" t="s">
        <v>10</v>
      </c>
      <c r="K188">
        <v>1974</v>
      </c>
      <c r="L188" s="1">
        <f>current_year-Wofai_Eyong___Bikeshare_data___Sheet1[[#This Row],[Birth Year]]</f>
        <v>48</v>
      </c>
      <c r="M188" s="1" t="str">
        <f>LOOKUP(L188,{0,"0-19";20,"20-29";30,"30-39";40,"40-49";50,"50-59";60,"60-69";70,"70-79";80,"80-89"})</f>
        <v>40-49</v>
      </c>
      <c r="N188" s="1" t="str">
        <f>TEXT(Wofai_Eyong___Bikeshare_data___Sheet1[[#This Row],[StartDate]], "dddd")</f>
        <v>Sunday</v>
      </c>
      <c r="O188" s="1" t="str">
        <f>CONCATENATE(Wofai_Eyong___Bikeshare_data___Sheet1[[#This Row],[Start Station]], " to ", Wofai_Eyong___Bikeshare_data___Sheet1[[#This Row],[End Station]])</f>
        <v>1 Ave &amp; E 62 St to E 47 St &amp; 1 Ave</v>
      </c>
    </row>
    <row r="189" spans="1:15" x14ac:dyDescent="0.25">
      <c r="A189">
        <v>2765315</v>
      </c>
      <c r="B189" s="7">
        <v>42838</v>
      </c>
      <c r="C189" s="2">
        <v>0.77777777777777779</v>
      </c>
      <c r="D189" s="5">
        <v>42838</v>
      </c>
      <c r="E189" s="2">
        <v>0.80208333333333337</v>
      </c>
      <c r="F189">
        <v>2077</v>
      </c>
      <c r="G189" s="1" t="s">
        <v>132</v>
      </c>
      <c r="H189" s="1" t="s">
        <v>75</v>
      </c>
      <c r="I189" s="1" t="s">
        <v>9</v>
      </c>
      <c r="J189" s="1" t="s">
        <v>10</v>
      </c>
      <c r="K189">
        <v>1967</v>
      </c>
      <c r="L189" s="1">
        <f>current_year-Wofai_Eyong___Bikeshare_data___Sheet1[[#This Row],[Birth Year]]</f>
        <v>55</v>
      </c>
      <c r="M189" s="1" t="str">
        <f>LOOKUP(L189,{0,"0-19";20,"20-29";30,"30-39";40,"40-49";50,"50-59";60,"60-69";70,"70-79";80,"80-89"})</f>
        <v>50-59</v>
      </c>
      <c r="N189" s="1" t="str">
        <f>TEXT(Wofai_Eyong___Bikeshare_data___Sheet1[[#This Row],[StartDate]], "dddd")</f>
        <v>Thursday</v>
      </c>
      <c r="O189" s="1" t="str">
        <f>CONCATENATE(Wofai_Eyong___Bikeshare_data___Sheet1[[#This Row],[Start Station]], " to ", Wofai_Eyong___Bikeshare_data___Sheet1[[#This Row],[End Station]])</f>
        <v>Duane St &amp; Greenwich St to Cathedral Pkwy &amp; Broadway</v>
      </c>
    </row>
    <row r="190" spans="1:15" x14ac:dyDescent="0.25">
      <c r="A190">
        <v>2508580</v>
      </c>
      <c r="B190" s="7">
        <v>42833</v>
      </c>
      <c r="C190" s="2">
        <v>0.70208333333333339</v>
      </c>
      <c r="D190" s="5">
        <v>42833</v>
      </c>
      <c r="E190" s="2">
        <v>0.72291666666666676</v>
      </c>
      <c r="F190">
        <v>1813</v>
      </c>
      <c r="G190" s="1" t="s">
        <v>126</v>
      </c>
      <c r="H190" s="1" t="s">
        <v>250</v>
      </c>
      <c r="I190" s="1" t="s">
        <v>9</v>
      </c>
      <c r="J190" s="1" t="s">
        <v>10</v>
      </c>
      <c r="K190">
        <v>1955</v>
      </c>
      <c r="L190" s="1">
        <f>current_year-Wofai_Eyong___Bikeshare_data___Sheet1[[#This Row],[Birth Year]]</f>
        <v>67</v>
      </c>
      <c r="M190" s="1" t="str">
        <f>LOOKUP(L190,{0,"0-19";20,"20-29";30,"30-39";40,"40-49";50,"50-59";60,"60-69";70,"70-79";80,"80-89"})</f>
        <v>60-69</v>
      </c>
      <c r="N190" s="1" t="str">
        <f>TEXT(Wofai_Eyong___Bikeshare_data___Sheet1[[#This Row],[StartDate]], "dddd")</f>
        <v>Saturday</v>
      </c>
      <c r="O190" s="1" t="str">
        <f>CONCATENATE(Wofai_Eyong___Bikeshare_data___Sheet1[[#This Row],[Start Station]], " to ", Wofai_Eyong___Bikeshare_data___Sheet1[[#This Row],[End Station]])</f>
        <v>W 14 St &amp; The High Line to W 88 St &amp; West End Ave</v>
      </c>
    </row>
    <row r="191" spans="1:15" x14ac:dyDescent="0.25">
      <c r="A191">
        <v>1371351</v>
      </c>
      <c r="B191" s="7">
        <v>42790</v>
      </c>
      <c r="C191" s="2">
        <v>0.74930555555555556</v>
      </c>
      <c r="D191" s="5">
        <v>42790</v>
      </c>
      <c r="E191" s="2">
        <v>0.75208333333333333</v>
      </c>
      <c r="F191">
        <v>210</v>
      </c>
      <c r="G191" s="1" t="s">
        <v>15</v>
      </c>
      <c r="H191" s="1" t="s">
        <v>251</v>
      </c>
      <c r="I191" s="1" t="s">
        <v>9</v>
      </c>
      <c r="J191" s="1" t="s">
        <v>10</v>
      </c>
      <c r="K191">
        <v>1960</v>
      </c>
      <c r="L191" s="1">
        <f>current_year-Wofai_Eyong___Bikeshare_data___Sheet1[[#This Row],[Birth Year]]</f>
        <v>62</v>
      </c>
      <c r="M191" s="1" t="str">
        <f>LOOKUP(L191,{0,"0-19";20,"20-29";30,"30-39";40,"40-49";50,"50-59";60,"60-69";70,"70-79";80,"80-89"})</f>
        <v>60-69</v>
      </c>
      <c r="N191" s="1" t="str">
        <f>TEXT(Wofai_Eyong___Bikeshare_data___Sheet1[[#This Row],[StartDate]], "dddd")</f>
        <v>Friday</v>
      </c>
      <c r="O191" s="1" t="str">
        <f>CONCATENATE(Wofai_Eyong___Bikeshare_data___Sheet1[[#This Row],[Start Station]], " to ", Wofai_Eyong___Bikeshare_data___Sheet1[[#This Row],[End Station]])</f>
        <v>Barrow St &amp; Hudson St to Bank St &amp; Hudson St</v>
      </c>
    </row>
    <row r="192" spans="1:15" x14ac:dyDescent="0.25">
      <c r="A192">
        <v>3800736</v>
      </c>
      <c r="B192" s="7">
        <v>42860</v>
      </c>
      <c r="C192" s="2">
        <v>0.37708333333333338</v>
      </c>
      <c r="D192" s="5">
        <v>42860</v>
      </c>
      <c r="E192" s="2">
        <v>0.38194444444444442</v>
      </c>
      <c r="F192">
        <v>463</v>
      </c>
      <c r="G192" s="1" t="s">
        <v>252</v>
      </c>
      <c r="H192" s="1" t="s">
        <v>253</v>
      </c>
      <c r="I192" s="1" t="s">
        <v>9</v>
      </c>
      <c r="J192" s="1" t="s">
        <v>10</v>
      </c>
      <c r="K192">
        <v>1987</v>
      </c>
      <c r="L192" s="1">
        <f>current_year-Wofai_Eyong___Bikeshare_data___Sheet1[[#This Row],[Birth Year]]</f>
        <v>35</v>
      </c>
      <c r="M192" s="1" t="str">
        <f>LOOKUP(L192,{0,"0-19";20,"20-29";30,"30-39";40,"40-49";50,"50-59";60,"60-69";70,"70-79";80,"80-89"})</f>
        <v>30-39</v>
      </c>
      <c r="N192" s="1" t="str">
        <f>TEXT(Wofai_Eyong___Bikeshare_data___Sheet1[[#This Row],[StartDate]], "dddd")</f>
        <v>Friday</v>
      </c>
      <c r="O192" s="1" t="str">
        <f>CONCATENATE(Wofai_Eyong___Bikeshare_data___Sheet1[[#This Row],[Start Station]], " to ", Wofai_Eyong___Bikeshare_data___Sheet1[[#This Row],[End Station]])</f>
        <v>Pershing Square North to W 31 St &amp; 7 Ave</v>
      </c>
    </row>
    <row r="193" spans="1:15" x14ac:dyDescent="0.25">
      <c r="A193">
        <v>2486890</v>
      </c>
      <c r="B193" s="7">
        <v>42833</v>
      </c>
      <c r="C193" s="2">
        <v>0.37638888888888888</v>
      </c>
      <c r="D193" s="5">
        <v>42833</v>
      </c>
      <c r="E193" s="2">
        <v>0.38958333333333334</v>
      </c>
      <c r="F193">
        <v>1141</v>
      </c>
      <c r="G193" s="1" t="s">
        <v>254</v>
      </c>
      <c r="H193" s="1" t="s">
        <v>118</v>
      </c>
      <c r="I193" s="8" t="s">
        <v>458</v>
      </c>
      <c r="J193" s="8" t="s">
        <v>10</v>
      </c>
      <c r="K193" s="8">
        <v>1981</v>
      </c>
      <c r="L193" s="1">
        <f>current_year-Wofai_Eyong___Bikeshare_data___Sheet1[[#This Row],[Birth Year]]</f>
        <v>41</v>
      </c>
      <c r="M193" s="1" t="str">
        <f>LOOKUP(L193,{0,"0-19";20,"20-29";30,"30-39";40,"40-49";50,"50-59";60,"60-69";70,"70-79";80,"80-89"})</f>
        <v>40-49</v>
      </c>
      <c r="N193" s="1" t="str">
        <f>TEXT(Wofai_Eyong___Bikeshare_data___Sheet1[[#This Row],[StartDate]], "dddd")</f>
        <v>Saturday</v>
      </c>
      <c r="O193" s="1" t="str">
        <f>CONCATENATE(Wofai_Eyong___Bikeshare_data___Sheet1[[#This Row],[Start Station]], " to ", Wofai_Eyong___Bikeshare_data___Sheet1[[#This Row],[End Station]])</f>
        <v>E 60 St &amp; York Ave to W 63 St &amp; Broadway</v>
      </c>
    </row>
    <row r="194" spans="1:15" x14ac:dyDescent="0.25">
      <c r="A194">
        <v>1959438</v>
      </c>
      <c r="B194" s="7">
        <v>42815</v>
      </c>
      <c r="C194" s="2">
        <v>0.76874999999999993</v>
      </c>
      <c r="D194" s="5">
        <v>42815</v>
      </c>
      <c r="E194" s="2">
        <v>0.78194444444444444</v>
      </c>
      <c r="F194">
        <v>1191</v>
      </c>
      <c r="G194" s="1" t="s">
        <v>255</v>
      </c>
      <c r="H194" s="1" t="s">
        <v>184</v>
      </c>
      <c r="I194" s="1" t="s">
        <v>9</v>
      </c>
      <c r="J194" s="1" t="s">
        <v>10</v>
      </c>
      <c r="K194">
        <v>1990</v>
      </c>
      <c r="L194" s="1">
        <f>current_year-Wofai_Eyong___Bikeshare_data___Sheet1[[#This Row],[Birth Year]]</f>
        <v>32</v>
      </c>
      <c r="M194" s="1" t="str">
        <f>LOOKUP(L194,{0,"0-19";20,"20-29";30,"30-39";40,"40-49";50,"50-59";60,"60-69";70,"70-79";80,"80-89"})</f>
        <v>30-39</v>
      </c>
      <c r="N194" s="1" t="str">
        <f>TEXT(Wofai_Eyong___Bikeshare_data___Sheet1[[#This Row],[StartDate]], "dddd")</f>
        <v>Tuesday</v>
      </c>
      <c r="O194" s="1" t="str">
        <f>CONCATENATE(Wofai_Eyong___Bikeshare_data___Sheet1[[#This Row],[Start Station]], " to ", Wofai_Eyong___Bikeshare_data___Sheet1[[#This Row],[End Station]])</f>
        <v>Cliff St &amp; Fulton St to E 23 St &amp; 1 Ave</v>
      </c>
    </row>
    <row r="195" spans="1:15" x14ac:dyDescent="0.25">
      <c r="A195">
        <v>5878947</v>
      </c>
      <c r="B195" s="7">
        <v>42900</v>
      </c>
      <c r="C195" s="2">
        <v>0.78125</v>
      </c>
      <c r="D195" s="5">
        <v>42900</v>
      </c>
      <c r="E195" s="2">
        <v>0.80694444444444446</v>
      </c>
      <c r="F195">
        <v>2226</v>
      </c>
      <c r="G195" s="1" t="s">
        <v>256</v>
      </c>
      <c r="H195" s="1" t="s">
        <v>257</v>
      </c>
      <c r="I195" s="1" t="s">
        <v>9</v>
      </c>
      <c r="J195" s="1" t="s">
        <v>10</v>
      </c>
      <c r="K195">
        <v>1986</v>
      </c>
      <c r="L195" s="1">
        <f>current_year-Wofai_Eyong___Bikeshare_data___Sheet1[[#This Row],[Birth Year]]</f>
        <v>36</v>
      </c>
      <c r="M195" s="1" t="str">
        <f>LOOKUP(L195,{0,"0-19";20,"20-29";30,"30-39";40,"40-49";50,"50-59";60,"60-69";70,"70-79";80,"80-89"})</f>
        <v>30-39</v>
      </c>
      <c r="N195" s="1" t="str">
        <f>TEXT(Wofai_Eyong___Bikeshare_data___Sheet1[[#This Row],[StartDate]], "dddd")</f>
        <v>Wednesday</v>
      </c>
      <c r="O195" s="1" t="str">
        <f>CONCATENATE(Wofai_Eyong___Bikeshare_data___Sheet1[[#This Row],[Start Station]], " to ", Wofai_Eyong___Bikeshare_data___Sheet1[[#This Row],[End Station]])</f>
        <v>3 Ave &amp; E 62 St to E 20 St &amp; 2 Ave</v>
      </c>
    </row>
    <row r="196" spans="1:15" x14ac:dyDescent="0.25">
      <c r="A196">
        <v>6164224</v>
      </c>
      <c r="B196" s="7">
        <v>42906</v>
      </c>
      <c r="C196" s="2">
        <v>0.59027777777777779</v>
      </c>
      <c r="D196" s="5">
        <v>42906</v>
      </c>
      <c r="E196" s="2">
        <v>0.59722222222222221</v>
      </c>
      <c r="F196">
        <v>576</v>
      </c>
      <c r="G196" s="1" t="s">
        <v>258</v>
      </c>
      <c r="H196" s="1" t="s">
        <v>184</v>
      </c>
      <c r="I196" s="1" t="s">
        <v>9</v>
      </c>
      <c r="J196" s="1" t="s">
        <v>17</v>
      </c>
      <c r="K196">
        <v>1976</v>
      </c>
      <c r="L196" s="1">
        <f>current_year-Wofai_Eyong___Bikeshare_data___Sheet1[[#This Row],[Birth Year]]</f>
        <v>46</v>
      </c>
      <c r="M196" s="1" t="str">
        <f>LOOKUP(L196,{0,"0-19";20,"20-29";30,"30-39";40,"40-49";50,"50-59";60,"60-69";70,"70-79";80,"80-89"})</f>
        <v>40-49</v>
      </c>
      <c r="N196" s="1" t="str">
        <f>TEXT(Wofai_Eyong___Bikeshare_data___Sheet1[[#This Row],[StartDate]], "dddd")</f>
        <v>Tuesday</v>
      </c>
      <c r="O196" s="1" t="str">
        <f>CONCATENATE(Wofai_Eyong___Bikeshare_data___Sheet1[[#This Row],[Start Station]], " to ", Wofai_Eyong___Bikeshare_data___Sheet1[[#This Row],[End Station]])</f>
        <v>E 30 St &amp; Park Ave S to E 23 St &amp; 1 Ave</v>
      </c>
    </row>
    <row r="197" spans="1:15" x14ac:dyDescent="0.25">
      <c r="A197">
        <v>4507646</v>
      </c>
      <c r="B197" s="7">
        <v>42874</v>
      </c>
      <c r="C197" s="2">
        <v>0.65972222222222221</v>
      </c>
      <c r="D197" s="5">
        <v>42874</v>
      </c>
      <c r="E197" s="2">
        <v>0.67152777777777783</v>
      </c>
      <c r="F197">
        <v>1013</v>
      </c>
      <c r="G197" s="1" t="s">
        <v>233</v>
      </c>
      <c r="H197" s="1" t="s">
        <v>259</v>
      </c>
      <c r="I197" s="1" t="s">
        <v>9</v>
      </c>
      <c r="J197" s="1" t="s">
        <v>17</v>
      </c>
      <c r="K197">
        <v>1987</v>
      </c>
      <c r="L197" s="1">
        <f>current_year-Wofai_Eyong___Bikeshare_data___Sheet1[[#This Row],[Birth Year]]</f>
        <v>35</v>
      </c>
      <c r="M197" s="1" t="str">
        <f>LOOKUP(L197,{0,"0-19";20,"20-29";30,"30-39";40,"40-49";50,"50-59";60,"60-69";70,"70-79";80,"80-89"})</f>
        <v>30-39</v>
      </c>
      <c r="N197" s="1" t="str">
        <f>TEXT(Wofai_Eyong___Bikeshare_data___Sheet1[[#This Row],[StartDate]], "dddd")</f>
        <v>Friday</v>
      </c>
      <c r="O197" s="1" t="str">
        <f>CONCATENATE(Wofai_Eyong___Bikeshare_data___Sheet1[[#This Row],[Start Station]], " to ", Wofai_Eyong___Bikeshare_data___Sheet1[[#This Row],[End Station]])</f>
        <v>Grand Army Plaza &amp; Central Park S to W 70 St &amp; Amsterdam Ave</v>
      </c>
    </row>
    <row r="198" spans="1:15" x14ac:dyDescent="0.25">
      <c r="A198">
        <v>3036026</v>
      </c>
      <c r="B198" s="7">
        <v>42844</v>
      </c>
      <c r="C198" s="2">
        <v>0.36736111111111108</v>
      </c>
      <c r="D198" s="5">
        <v>42844</v>
      </c>
      <c r="E198" s="2">
        <v>0.37222222222222223</v>
      </c>
      <c r="F198">
        <v>433</v>
      </c>
      <c r="G198" s="1" t="s">
        <v>260</v>
      </c>
      <c r="H198" s="1" t="s">
        <v>261</v>
      </c>
      <c r="I198" s="1" t="s">
        <v>9</v>
      </c>
      <c r="J198" s="1" t="s">
        <v>17</v>
      </c>
      <c r="K198">
        <v>1985</v>
      </c>
      <c r="L198" s="1">
        <f>current_year-Wofai_Eyong___Bikeshare_data___Sheet1[[#This Row],[Birth Year]]</f>
        <v>37</v>
      </c>
      <c r="M198" s="1" t="str">
        <f>LOOKUP(L198,{0,"0-19";20,"20-29";30,"30-39";40,"40-49";50,"50-59";60,"60-69";70,"70-79";80,"80-89"})</f>
        <v>30-39</v>
      </c>
      <c r="N198" s="1" t="str">
        <f>TEXT(Wofai_Eyong___Bikeshare_data___Sheet1[[#This Row],[StartDate]], "dddd")</f>
        <v>Wednesday</v>
      </c>
      <c r="O198" s="1" t="str">
        <f>CONCATENATE(Wofai_Eyong___Bikeshare_data___Sheet1[[#This Row],[Start Station]], " to ", Wofai_Eyong___Bikeshare_data___Sheet1[[#This Row],[End Station]])</f>
        <v>1 Ave &amp; E 94 St to Madison Ave &amp; E 99 St</v>
      </c>
    </row>
    <row r="199" spans="1:15" x14ac:dyDescent="0.25">
      <c r="A199">
        <v>2320738</v>
      </c>
      <c r="B199" s="7">
        <v>42828</v>
      </c>
      <c r="C199" s="2">
        <v>0.3979166666666667</v>
      </c>
      <c r="D199" s="5">
        <v>42828</v>
      </c>
      <c r="E199" s="2">
        <v>0.41319444444444442</v>
      </c>
      <c r="F199">
        <v>1306</v>
      </c>
      <c r="G199" s="1" t="s">
        <v>262</v>
      </c>
      <c r="H199" s="1" t="s">
        <v>262</v>
      </c>
      <c r="I199" s="1" t="s">
        <v>9</v>
      </c>
      <c r="J199" s="8" t="s">
        <v>10</v>
      </c>
      <c r="K199" s="8">
        <v>1981</v>
      </c>
      <c r="L199" s="1">
        <f>current_year-Wofai_Eyong___Bikeshare_data___Sheet1[[#This Row],[Birth Year]]</f>
        <v>41</v>
      </c>
      <c r="M199" s="1" t="str">
        <f>LOOKUP(L199,{0,"0-19";20,"20-29";30,"30-39";40,"40-49";50,"50-59";60,"60-69";70,"70-79";80,"80-89"})</f>
        <v>40-49</v>
      </c>
      <c r="N199" s="1" t="str">
        <f>TEXT(Wofai_Eyong___Bikeshare_data___Sheet1[[#This Row],[StartDate]], "dddd")</f>
        <v>Monday</v>
      </c>
      <c r="O199" s="1" t="str">
        <f>CONCATENATE(Wofai_Eyong___Bikeshare_data___Sheet1[[#This Row],[Start Station]], " to ", Wofai_Eyong___Bikeshare_data___Sheet1[[#This Row],[End Station]])</f>
        <v>Berkeley Pl &amp; 6 Ave to Berkeley Pl &amp; 6 Ave</v>
      </c>
    </row>
    <row r="200" spans="1:15" x14ac:dyDescent="0.25">
      <c r="A200">
        <v>84306</v>
      </c>
      <c r="B200" s="7">
        <v>42740</v>
      </c>
      <c r="C200" s="2">
        <v>0.49722222222222223</v>
      </c>
      <c r="D200" s="5">
        <v>42740</v>
      </c>
      <c r="E200" s="2">
        <v>0.50069444444444444</v>
      </c>
      <c r="F200">
        <v>286</v>
      </c>
      <c r="G200" s="1" t="s">
        <v>205</v>
      </c>
      <c r="H200" s="1" t="s">
        <v>100</v>
      </c>
      <c r="I200" s="1" t="s">
        <v>9</v>
      </c>
      <c r="J200" s="1" t="s">
        <v>10</v>
      </c>
      <c r="K200">
        <v>1977</v>
      </c>
      <c r="L200" s="1">
        <f>current_year-Wofai_Eyong___Bikeshare_data___Sheet1[[#This Row],[Birth Year]]</f>
        <v>45</v>
      </c>
      <c r="M200" s="1" t="str">
        <f>LOOKUP(L200,{0,"0-19";20,"20-29";30,"30-39";40,"40-49";50,"50-59";60,"60-69";70,"70-79";80,"80-89"})</f>
        <v>40-49</v>
      </c>
      <c r="N200" s="1" t="str">
        <f>TEXT(Wofai_Eyong___Bikeshare_data___Sheet1[[#This Row],[StartDate]], "dddd")</f>
        <v>Thursday</v>
      </c>
      <c r="O200" s="1" t="str">
        <f>CONCATENATE(Wofai_Eyong___Bikeshare_data___Sheet1[[#This Row],[Start Station]], " to ", Wofai_Eyong___Bikeshare_data___Sheet1[[#This Row],[End Station]])</f>
        <v>E 32 St &amp; Park Ave to E 45 St &amp; 3 Ave</v>
      </c>
    </row>
    <row r="201" spans="1:15" x14ac:dyDescent="0.25">
      <c r="A201">
        <v>228565</v>
      </c>
      <c r="B201" s="7">
        <v>42747</v>
      </c>
      <c r="C201" s="2">
        <v>0.64861111111111114</v>
      </c>
      <c r="D201" s="5">
        <v>42747</v>
      </c>
      <c r="E201" s="2">
        <v>0.65138888888888891</v>
      </c>
      <c r="F201">
        <v>200</v>
      </c>
      <c r="G201" s="1" t="s">
        <v>263</v>
      </c>
      <c r="H201" s="1" t="s">
        <v>264</v>
      </c>
      <c r="I201" s="1" t="s">
        <v>9</v>
      </c>
      <c r="J201" s="1" t="s">
        <v>10</v>
      </c>
      <c r="K201">
        <v>1974</v>
      </c>
      <c r="L201" s="1">
        <f>current_year-Wofai_Eyong___Bikeshare_data___Sheet1[[#This Row],[Birth Year]]</f>
        <v>48</v>
      </c>
      <c r="M201" s="1" t="str">
        <f>LOOKUP(L201,{0,"0-19";20,"20-29";30,"30-39";40,"40-49";50,"50-59";60,"60-69";70,"70-79";80,"80-89"})</f>
        <v>40-49</v>
      </c>
      <c r="N201" s="1" t="str">
        <f>TEXT(Wofai_Eyong___Bikeshare_data___Sheet1[[#This Row],[StartDate]], "dddd")</f>
        <v>Thursday</v>
      </c>
      <c r="O201" s="1" t="str">
        <f>CONCATENATE(Wofai_Eyong___Bikeshare_data___Sheet1[[#This Row],[Start Station]], " to ", Wofai_Eyong___Bikeshare_data___Sheet1[[#This Row],[End Station]])</f>
        <v>W 52 St &amp; 9 Ave to Broadway &amp; W 55 St</v>
      </c>
    </row>
    <row r="202" spans="1:15" x14ac:dyDescent="0.25">
      <c r="A202">
        <v>1386254</v>
      </c>
      <c r="B202" s="7">
        <v>42791</v>
      </c>
      <c r="C202" s="2">
        <v>0.39513888888888887</v>
      </c>
      <c r="D202" s="5">
        <v>42791</v>
      </c>
      <c r="E202" s="2">
        <v>0.39861111111111108</v>
      </c>
      <c r="F202">
        <v>303</v>
      </c>
      <c r="G202" s="1" t="s">
        <v>265</v>
      </c>
      <c r="H202" s="1" t="s">
        <v>246</v>
      </c>
      <c r="I202" s="1" t="s">
        <v>9</v>
      </c>
      <c r="J202" s="1" t="s">
        <v>10</v>
      </c>
      <c r="K202">
        <v>1988</v>
      </c>
      <c r="L202" s="1">
        <f>current_year-Wofai_Eyong___Bikeshare_data___Sheet1[[#This Row],[Birth Year]]</f>
        <v>34</v>
      </c>
      <c r="M202" s="1" t="str">
        <f>LOOKUP(L202,{0,"0-19";20,"20-29";30,"30-39";40,"40-49";50,"50-59";60,"60-69";70,"70-79";80,"80-89"})</f>
        <v>30-39</v>
      </c>
      <c r="N202" s="1" t="str">
        <f>TEXT(Wofai_Eyong___Bikeshare_data___Sheet1[[#This Row],[StartDate]], "dddd")</f>
        <v>Saturday</v>
      </c>
      <c r="O202" s="1" t="str">
        <f>CONCATENATE(Wofai_Eyong___Bikeshare_data___Sheet1[[#This Row],[Start Station]], " to ", Wofai_Eyong___Bikeshare_data___Sheet1[[#This Row],[End Station]])</f>
        <v>W 37 St &amp; 10 Ave to W 41 St &amp; 8 Ave</v>
      </c>
    </row>
    <row r="203" spans="1:15" x14ac:dyDescent="0.25">
      <c r="A203">
        <v>6269681</v>
      </c>
      <c r="B203" s="7">
        <v>42907</v>
      </c>
      <c r="C203" s="2">
        <v>0.99930555555555556</v>
      </c>
      <c r="D203" s="5">
        <v>42908</v>
      </c>
      <c r="E203" s="2">
        <v>1.3194444444444444E-2</v>
      </c>
      <c r="F203">
        <v>1254</v>
      </c>
      <c r="G203" s="1" t="s">
        <v>83</v>
      </c>
      <c r="H203" s="1" t="s">
        <v>31</v>
      </c>
      <c r="I203" s="1" t="s">
        <v>9</v>
      </c>
      <c r="J203" s="1" t="s">
        <v>10</v>
      </c>
      <c r="K203">
        <v>1960</v>
      </c>
      <c r="L203" s="1">
        <f>current_year-Wofai_Eyong___Bikeshare_data___Sheet1[[#This Row],[Birth Year]]</f>
        <v>62</v>
      </c>
      <c r="M203" s="1" t="str">
        <f>LOOKUP(L203,{0,"0-19";20,"20-29";30,"30-39";40,"40-49";50,"50-59";60,"60-69";70,"70-79";80,"80-89"})</f>
        <v>60-69</v>
      </c>
      <c r="N203" s="1" t="str">
        <f>TEXT(Wofai_Eyong___Bikeshare_data___Sheet1[[#This Row],[StartDate]], "dddd")</f>
        <v>Wednesday</v>
      </c>
      <c r="O203" s="1" t="str">
        <f>CONCATENATE(Wofai_Eyong___Bikeshare_data___Sheet1[[#This Row],[Start Station]], " to ", Wofai_Eyong___Bikeshare_data___Sheet1[[#This Row],[End Station]])</f>
        <v>Carmine St &amp; 6 Ave to Front St &amp; Maiden Ln</v>
      </c>
    </row>
    <row r="204" spans="1:15" x14ac:dyDescent="0.25">
      <c r="A204">
        <v>6173619</v>
      </c>
      <c r="B204" s="7">
        <v>42906</v>
      </c>
      <c r="C204" s="2">
        <v>0.70694444444444438</v>
      </c>
      <c r="D204" s="5">
        <v>42906</v>
      </c>
      <c r="E204" s="2">
        <v>0.7090277777777777</v>
      </c>
      <c r="F204">
        <v>206</v>
      </c>
      <c r="G204" s="1" t="s">
        <v>266</v>
      </c>
      <c r="H204" s="1" t="s">
        <v>78</v>
      </c>
      <c r="I204" s="1" t="s">
        <v>9</v>
      </c>
      <c r="J204" s="1" t="s">
        <v>17</v>
      </c>
      <c r="K204">
        <v>1986</v>
      </c>
      <c r="L204" s="1">
        <f>current_year-Wofai_Eyong___Bikeshare_data___Sheet1[[#This Row],[Birth Year]]</f>
        <v>36</v>
      </c>
      <c r="M204" s="1" t="str">
        <f>LOOKUP(L204,{0,"0-19";20,"20-29";30,"30-39";40,"40-49";50,"50-59";60,"60-69";70,"70-79";80,"80-89"})</f>
        <v>30-39</v>
      </c>
      <c r="N204" s="1" t="str">
        <f>TEXT(Wofai_Eyong___Bikeshare_data___Sheet1[[#This Row],[StartDate]], "dddd")</f>
        <v>Tuesday</v>
      </c>
      <c r="O204" s="1" t="str">
        <f>CONCATENATE(Wofai_Eyong___Bikeshare_data___Sheet1[[#This Row],[Start Station]], " to ", Wofai_Eyong___Bikeshare_data___Sheet1[[#This Row],[End Station]])</f>
        <v>Driggs Ave &amp; Lorimer St to N 8 St &amp; Driggs Ave</v>
      </c>
    </row>
    <row r="205" spans="1:15" x14ac:dyDescent="0.25">
      <c r="A205">
        <v>4218781</v>
      </c>
      <c r="B205" s="7">
        <v>42869</v>
      </c>
      <c r="C205" s="2">
        <v>0.79375000000000007</v>
      </c>
      <c r="D205" s="5">
        <v>42869</v>
      </c>
      <c r="E205" s="2">
        <v>0.80625000000000002</v>
      </c>
      <c r="F205">
        <v>1085</v>
      </c>
      <c r="G205" s="1" t="s">
        <v>267</v>
      </c>
      <c r="H205" s="1" t="s">
        <v>115</v>
      </c>
      <c r="I205" s="8" t="s">
        <v>458</v>
      </c>
      <c r="J205" s="8" t="s">
        <v>10</v>
      </c>
      <c r="K205" s="8">
        <v>1981</v>
      </c>
      <c r="L205" s="1">
        <f>current_year-Wofai_Eyong___Bikeshare_data___Sheet1[[#This Row],[Birth Year]]</f>
        <v>41</v>
      </c>
      <c r="M205" s="1" t="str">
        <f>LOOKUP(L205,{0,"0-19";20,"20-29";30,"30-39";40,"40-49";50,"50-59";60,"60-69";70,"70-79";80,"80-89"})</f>
        <v>40-49</v>
      </c>
      <c r="N205" s="1" t="str">
        <f>TEXT(Wofai_Eyong___Bikeshare_data___Sheet1[[#This Row],[StartDate]], "dddd")</f>
        <v>Sunday</v>
      </c>
      <c r="O205" s="1" t="str">
        <f>CONCATENATE(Wofai_Eyong___Bikeshare_data___Sheet1[[#This Row],[Start Station]], " to ", Wofai_Eyong___Bikeshare_data___Sheet1[[#This Row],[End Station]])</f>
        <v>E 55 St &amp; 2 Ave to E 15 St &amp; 3 Ave</v>
      </c>
    </row>
    <row r="206" spans="1:15" x14ac:dyDescent="0.25">
      <c r="A206">
        <v>6335379</v>
      </c>
      <c r="B206" s="7">
        <v>42908</v>
      </c>
      <c r="C206" s="2">
        <v>0.97430555555555554</v>
      </c>
      <c r="D206" s="5">
        <v>42908</v>
      </c>
      <c r="E206" s="2">
        <v>0.97986111111111107</v>
      </c>
      <c r="F206">
        <v>514</v>
      </c>
      <c r="G206" s="1" t="s">
        <v>237</v>
      </c>
      <c r="H206" s="1" t="s">
        <v>177</v>
      </c>
      <c r="I206" s="1" t="s">
        <v>9</v>
      </c>
      <c r="J206" s="1" t="s">
        <v>10</v>
      </c>
      <c r="K206">
        <v>1988</v>
      </c>
      <c r="L206" s="1">
        <f>current_year-Wofai_Eyong___Bikeshare_data___Sheet1[[#This Row],[Birth Year]]</f>
        <v>34</v>
      </c>
      <c r="M206" s="1" t="str">
        <f>LOOKUP(L206,{0,"0-19";20,"20-29";30,"30-39";40,"40-49";50,"50-59";60,"60-69";70,"70-79";80,"80-89"})</f>
        <v>30-39</v>
      </c>
      <c r="N206" s="1" t="str">
        <f>TEXT(Wofai_Eyong___Bikeshare_data___Sheet1[[#This Row],[StartDate]], "dddd")</f>
        <v>Thursday</v>
      </c>
      <c r="O206" s="1" t="str">
        <f>CONCATENATE(Wofai_Eyong___Bikeshare_data___Sheet1[[#This Row],[Start Station]], " to ", Wofai_Eyong___Bikeshare_data___Sheet1[[#This Row],[End Station]])</f>
        <v>E 7 St &amp; Avenue A to Clinton St &amp; Grand St</v>
      </c>
    </row>
    <row r="207" spans="1:15" x14ac:dyDescent="0.25">
      <c r="A207">
        <v>2485026</v>
      </c>
      <c r="B207" s="7">
        <v>42833</v>
      </c>
      <c r="C207" s="2">
        <v>8.8888888888888892E-2</v>
      </c>
      <c r="D207" s="5">
        <v>42833</v>
      </c>
      <c r="E207" s="2">
        <v>9.7222222222222224E-2</v>
      </c>
      <c r="F207">
        <v>752</v>
      </c>
      <c r="G207" s="1" t="s">
        <v>136</v>
      </c>
      <c r="H207" s="1" t="s">
        <v>237</v>
      </c>
      <c r="I207" s="1" t="s">
        <v>9</v>
      </c>
      <c r="J207" s="1" t="s">
        <v>10</v>
      </c>
      <c r="K207">
        <v>1983</v>
      </c>
      <c r="L207" s="1">
        <f>current_year-Wofai_Eyong___Bikeshare_data___Sheet1[[#This Row],[Birth Year]]</f>
        <v>39</v>
      </c>
      <c r="M207" s="1" t="str">
        <f>LOOKUP(L207,{0,"0-19";20,"20-29";30,"30-39";40,"40-49";50,"50-59";60,"60-69";70,"70-79";80,"80-89"})</f>
        <v>30-39</v>
      </c>
      <c r="N207" s="1" t="str">
        <f>TEXT(Wofai_Eyong___Bikeshare_data___Sheet1[[#This Row],[StartDate]], "dddd")</f>
        <v>Saturday</v>
      </c>
      <c r="O207" s="1" t="str">
        <f>CONCATENATE(Wofai_Eyong___Bikeshare_data___Sheet1[[#This Row],[Start Station]], " to ", Wofai_Eyong___Bikeshare_data___Sheet1[[#This Row],[End Station]])</f>
        <v>Centre St &amp; Chambers St to E 7 St &amp; Avenue A</v>
      </c>
    </row>
    <row r="208" spans="1:15" x14ac:dyDescent="0.25">
      <c r="A208">
        <v>1650900</v>
      </c>
      <c r="B208" s="7">
        <v>42799</v>
      </c>
      <c r="C208" s="2">
        <v>0.66736111111111107</v>
      </c>
      <c r="D208" s="5">
        <v>42799</v>
      </c>
      <c r="E208" s="2">
        <v>0.67499999999999993</v>
      </c>
      <c r="F208">
        <v>668</v>
      </c>
      <c r="G208" s="1" t="s">
        <v>151</v>
      </c>
      <c r="H208" s="1" t="s">
        <v>197</v>
      </c>
      <c r="I208" s="1" t="s">
        <v>9</v>
      </c>
      <c r="J208" s="1" t="s">
        <v>10</v>
      </c>
      <c r="K208">
        <v>1971</v>
      </c>
      <c r="L208" s="1">
        <f>current_year-Wofai_Eyong___Bikeshare_data___Sheet1[[#This Row],[Birth Year]]</f>
        <v>51</v>
      </c>
      <c r="M208" s="1" t="str">
        <f>LOOKUP(L208,{0,"0-19";20,"20-29";30,"30-39";40,"40-49";50,"50-59";60,"60-69";70,"70-79";80,"80-89"})</f>
        <v>50-59</v>
      </c>
      <c r="N208" s="1" t="str">
        <f>TEXT(Wofai_Eyong___Bikeshare_data___Sheet1[[#This Row],[StartDate]], "dddd")</f>
        <v>Sunday</v>
      </c>
      <c r="O208" s="1" t="str">
        <f>CONCATENATE(Wofai_Eyong___Bikeshare_data___Sheet1[[#This Row],[Start Station]], " to ", Wofai_Eyong___Bikeshare_data___Sheet1[[#This Row],[End Station]])</f>
        <v>11 Ave &amp; W 41 St to Broadway &amp; W 49 St</v>
      </c>
    </row>
    <row r="209" spans="1:15" x14ac:dyDescent="0.25">
      <c r="A209">
        <v>2744300</v>
      </c>
      <c r="B209" s="7">
        <v>42838</v>
      </c>
      <c r="C209" s="2">
        <v>0.56041666666666667</v>
      </c>
      <c r="D209" s="5">
        <v>42838</v>
      </c>
      <c r="E209" s="2">
        <v>0.57777777777777783</v>
      </c>
      <c r="F209">
        <v>1509</v>
      </c>
      <c r="G209" s="1" t="s">
        <v>268</v>
      </c>
      <c r="H209" s="1" t="s">
        <v>241</v>
      </c>
      <c r="I209" s="8" t="s">
        <v>458</v>
      </c>
      <c r="J209" s="8" t="s">
        <v>10</v>
      </c>
      <c r="K209" s="8">
        <v>1981</v>
      </c>
      <c r="L209" s="1">
        <f>current_year-Wofai_Eyong___Bikeshare_data___Sheet1[[#This Row],[Birth Year]]</f>
        <v>41</v>
      </c>
      <c r="M209" s="1" t="str">
        <f>LOOKUP(L209,{0,"0-19";20,"20-29";30,"30-39";40,"40-49";50,"50-59";60,"60-69";70,"70-79";80,"80-89"})</f>
        <v>40-49</v>
      </c>
      <c r="N209" s="1" t="str">
        <f>TEXT(Wofai_Eyong___Bikeshare_data___Sheet1[[#This Row],[StartDate]], "dddd")</f>
        <v>Thursday</v>
      </c>
      <c r="O209" s="1" t="str">
        <f>CONCATENATE(Wofai_Eyong___Bikeshare_data___Sheet1[[#This Row],[Start Station]], " to ", Wofai_Eyong___Bikeshare_data___Sheet1[[#This Row],[End Station]])</f>
        <v>5 Ave &amp; E 93 St to 12 Ave &amp; W 40 St</v>
      </c>
    </row>
    <row r="210" spans="1:15" x14ac:dyDescent="0.25">
      <c r="A210">
        <v>3308681</v>
      </c>
      <c r="B210" s="7">
        <v>42850</v>
      </c>
      <c r="C210" s="2">
        <v>0.99930555555555556</v>
      </c>
      <c r="D210" s="5">
        <v>42851</v>
      </c>
      <c r="E210" s="2">
        <v>2.0833333333333333E-3</v>
      </c>
      <c r="F210">
        <v>254</v>
      </c>
      <c r="G210" s="1" t="s">
        <v>50</v>
      </c>
      <c r="H210" s="1" t="s">
        <v>238</v>
      </c>
      <c r="I210" s="1" t="s">
        <v>9</v>
      </c>
      <c r="J210" s="1" t="s">
        <v>17</v>
      </c>
      <c r="K210">
        <v>1996</v>
      </c>
      <c r="L210" s="1">
        <f>current_year-Wofai_Eyong___Bikeshare_data___Sheet1[[#This Row],[Birth Year]]</f>
        <v>26</v>
      </c>
      <c r="M210" s="1" t="str">
        <f>LOOKUP(L210,{0,"0-19";20,"20-29";30,"30-39";40,"40-49";50,"50-59";60,"60-69";70,"70-79";80,"80-89"})</f>
        <v>20-29</v>
      </c>
      <c r="N210" s="1" t="str">
        <f>TEXT(Wofai_Eyong___Bikeshare_data___Sheet1[[#This Row],[StartDate]], "dddd")</f>
        <v>Tuesday</v>
      </c>
      <c r="O210" s="1" t="str">
        <f>CONCATENATE(Wofai_Eyong___Bikeshare_data___Sheet1[[#This Row],[Start Station]], " to ", Wofai_Eyong___Bikeshare_data___Sheet1[[#This Row],[End Station]])</f>
        <v>Washington Pl &amp; Broadway to E 4 St &amp; 2 Ave</v>
      </c>
    </row>
    <row r="211" spans="1:15" x14ac:dyDescent="0.25">
      <c r="A211">
        <v>2125872</v>
      </c>
      <c r="B211" s="7">
        <v>42821</v>
      </c>
      <c r="C211" s="2">
        <v>0.7583333333333333</v>
      </c>
      <c r="D211" s="5">
        <v>42821</v>
      </c>
      <c r="E211" s="2">
        <v>0.77083333333333337</v>
      </c>
      <c r="F211">
        <v>1098</v>
      </c>
      <c r="G211" s="1" t="s">
        <v>213</v>
      </c>
      <c r="H211" s="1" t="s">
        <v>53</v>
      </c>
      <c r="I211" s="1" t="s">
        <v>9</v>
      </c>
      <c r="J211" s="1" t="s">
        <v>10</v>
      </c>
      <c r="K211">
        <v>1988</v>
      </c>
      <c r="L211" s="1">
        <f>current_year-Wofai_Eyong___Bikeshare_data___Sheet1[[#This Row],[Birth Year]]</f>
        <v>34</v>
      </c>
      <c r="M211" s="1" t="str">
        <f>LOOKUP(L211,{0,"0-19";20,"20-29";30,"30-39";40,"40-49";50,"50-59";60,"60-69";70,"70-79";80,"80-89"})</f>
        <v>30-39</v>
      </c>
      <c r="N211" s="1" t="str">
        <f>TEXT(Wofai_Eyong___Bikeshare_data___Sheet1[[#This Row],[StartDate]], "dddd")</f>
        <v>Monday</v>
      </c>
      <c r="O211" s="1" t="str">
        <f>CONCATENATE(Wofai_Eyong___Bikeshare_data___Sheet1[[#This Row],[Start Station]], " to ", Wofai_Eyong___Bikeshare_data___Sheet1[[#This Row],[End Station]])</f>
        <v>Fulton St &amp; Broadway to Allen St &amp; Stanton St</v>
      </c>
    </row>
    <row r="212" spans="1:15" x14ac:dyDescent="0.25">
      <c r="A212">
        <v>5116172</v>
      </c>
      <c r="B212" s="7">
        <v>42887</v>
      </c>
      <c r="C212" s="2">
        <v>0.61736111111111114</v>
      </c>
      <c r="D212" s="5">
        <v>42887</v>
      </c>
      <c r="E212" s="2">
        <v>0.63750000000000007</v>
      </c>
      <c r="F212">
        <v>1719</v>
      </c>
      <c r="G212" s="1" t="s">
        <v>136</v>
      </c>
      <c r="H212" s="1" t="s">
        <v>113</v>
      </c>
      <c r="I212" s="8" t="s">
        <v>458</v>
      </c>
      <c r="J212" s="8" t="s">
        <v>10</v>
      </c>
      <c r="K212" s="8">
        <v>1981</v>
      </c>
      <c r="L212" s="1">
        <f>current_year-Wofai_Eyong___Bikeshare_data___Sheet1[[#This Row],[Birth Year]]</f>
        <v>41</v>
      </c>
      <c r="M212" s="1" t="str">
        <f>LOOKUP(L212,{0,"0-19";20,"20-29";30,"30-39";40,"40-49";50,"50-59";60,"60-69";70,"70-79";80,"80-89"})</f>
        <v>40-49</v>
      </c>
      <c r="N212" s="1" t="str">
        <f>TEXT(Wofai_Eyong___Bikeshare_data___Sheet1[[#This Row],[StartDate]], "dddd")</f>
        <v>Thursday</v>
      </c>
      <c r="O212" s="1" t="str">
        <f>CONCATENATE(Wofai_Eyong___Bikeshare_data___Sheet1[[#This Row],[Start Station]], " to ", Wofai_Eyong___Bikeshare_data___Sheet1[[#This Row],[End Station]])</f>
        <v>Centre St &amp; Chambers St to Spruce St &amp; Nassau St</v>
      </c>
    </row>
    <row r="213" spans="1:15" x14ac:dyDescent="0.25">
      <c r="A213">
        <v>4108411</v>
      </c>
      <c r="B213" s="7">
        <v>42866</v>
      </c>
      <c r="C213" s="2">
        <v>0.75277777777777777</v>
      </c>
      <c r="D213" s="5">
        <v>42866</v>
      </c>
      <c r="E213" s="2">
        <v>0.7729166666666667</v>
      </c>
      <c r="F213">
        <v>1781</v>
      </c>
      <c r="G213" s="1" t="s">
        <v>269</v>
      </c>
      <c r="H213" s="1" t="s">
        <v>252</v>
      </c>
      <c r="I213" s="1" t="s">
        <v>9</v>
      </c>
      <c r="J213" s="1" t="s">
        <v>10</v>
      </c>
      <c r="K213">
        <v>1980</v>
      </c>
      <c r="L213" s="1">
        <f>current_year-Wofai_Eyong___Bikeshare_data___Sheet1[[#This Row],[Birth Year]]</f>
        <v>42</v>
      </c>
      <c r="M213" s="1" t="str">
        <f>LOOKUP(L213,{0,"0-19";20,"20-29";30,"30-39";40,"40-49";50,"50-59";60,"60-69";70,"70-79";80,"80-89"})</f>
        <v>40-49</v>
      </c>
      <c r="N213" s="1" t="str">
        <f>TEXT(Wofai_Eyong___Bikeshare_data___Sheet1[[#This Row],[StartDate]], "dddd")</f>
        <v>Thursday</v>
      </c>
      <c r="O213" s="1" t="str">
        <f>CONCATENATE(Wofai_Eyong___Bikeshare_data___Sheet1[[#This Row],[Start Station]], " to ", Wofai_Eyong___Bikeshare_data___Sheet1[[#This Row],[End Station]])</f>
        <v>E 58 St &amp; Madison Ave to Pershing Square North</v>
      </c>
    </row>
    <row r="214" spans="1:15" x14ac:dyDescent="0.25">
      <c r="A214">
        <v>279381</v>
      </c>
      <c r="B214" s="7">
        <v>42748</v>
      </c>
      <c r="C214" s="2">
        <v>0.84652777777777777</v>
      </c>
      <c r="D214" s="5">
        <v>42748</v>
      </c>
      <c r="E214" s="2">
        <v>0.85277777777777775</v>
      </c>
      <c r="F214">
        <v>551</v>
      </c>
      <c r="G214" s="1" t="s">
        <v>270</v>
      </c>
      <c r="H214" s="1" t="s">
        <v>271</v>
      </c>
      <c r="I214" s="1" t="s">
        <v>9</v>
      </c>
      <c r="J214" s="1" t="s">
        <v>10</v>
      </c>
      <c r="K214">
        <v>1994</v>
      </c>
      <c r="L214" s="1">
        <f>current_year-Wofai_Eyong___Bikeshare_data___Sheet1[[#This Row],[Birth Year]]</f>
        <v>28</v>
      </c>
      <c r="M214" s="1" t="str">
        <f>LOOKUP(L214,{0,"0-19";20,"20-29";30,"30-39";40,"40-49";50,"50-59";60,"60-69";70,"70-79";80,"80-89"})</f>
        <v>20-29</v>
      </c>
      <c r="N214" s="1" t="str">
        <f>TEXT(Wofai_Eyong___Bikeshare_data___Sheet1[[#This Row],[StartDate]], "dddd")</f>
        <v>Friday</v>
      </c>
      <c r="O214" s="1" t="str">
        <f>CONCATENATE(Wofai_Eyong___Bikeshare_data___Sheet1[[#This Row],[Start Station]], " to ", Wofai_Eyong___Bikeshare_data___Sheet1[[#This Row],[End Station]])</f>
        <v>W 87 St  &amp; Amsterdam Ave to 11 Ave &amp; W 59 St</v>
      </c>
    </row>
    <row r="215" spans="1:15" x14ac:dyDescent="0.25">
      <c r="A215">
        <v>2072415</v>
      </c>
      <c r="B215" s="7">
        <v>42819</v>
      </c>
      <c r="C215" s="2">
        <v>0.56597222222222221</v>
      </c>
      <c r="D215" s="5">
        <v>42819</v>
      </c>
      <c r="E215" s="2">
        <v>0.57013888888888886</v>
      </c>
      <c r="F215">
        <v>402</v>
      </c>
      <c r="G215" s="1" t="s">
        <v>64</v>
      </c>
      <c r="H215" s="1" t="s">
        <v>272</v>
      </c>
      <c r="I215" s="1" t="s">
        <v>9</v>
      </c>
      <c r="J215" s="1" t="s">
        <v>10</v>
      </c>
      <c r="K215">
        <v>1991</v>
      </c>
      <c r="L215" s="1">
        <f>current_year-Wofai_Eyong___Bikeshare_data___Sheet1[[#This Row],[Birth Year]]</f>
        <v>31</v>
      </c>
      <c r="M215" s="1" t="str">
        <f>LOOKUP(L215,{0,"0-19";20,"20-29";30,"30-39";40,"40-49";50,"50-59";60,"60-69";70,"70-79";80,"80-89"})</f>
        <v>30-39</v>
      </c>
      <c r="N215" s="1" t="str">
        <f>TEXT(Wofai_Eyong___Bikeshare_data___Sheet1[[#This Row],[StartDate]], "dddd")</f>
        <v>Saturday</v>
      </c>
      <c r="O215" s="1" t="str">
        <f>CONCATENATE(Wofai_Eyong___Bikeshare_data___Sheet1[[#This Row],[Start Station]], " to ", Wofai_Eyong___Bikeshare_data___Sheet1[[#This Row],[End Station]])</f>
        <v>W 20 St &amp; 11 Ave to W 18 St &amp; 6 Ave</v>
      </c>
    </row>
    <row r="216" spans="1:15" x14ac:dyDescent="0.25">
      <c r="A216">
        <v>432007</v>
      </c>
      <c r="B216" s="7">
        <v>42755</v>
      </c>
      <c r="C216" s="2">
        <v>0.3888888888888889</v>
      </c>
      <c r="D216" s="5">
        <v>42755</v>
      </c>
      <c r="E216" s="2">
        <v>0.39374999999999999</v>
      </c>
      <c r="F216">
        <v>441</v>
      </c>
      <c r="G216" s="1" t="s">
        <v>273</v>
      </c>
      <c r="H216" s="1" t="s">
        <v>82</v>
      </c>
      <c r="I216" s="1" t="s">
        <v>9</v>
      </c>
      <c r="J216" s="1" t="s">
        <v>10</v>
      </c>
      <c r="K216">
        <v>1980</v>
      </c>
      <c r="L216" s="1">
        <f>current_year-Wofai_Eyong___Bikeshare_data___Sheet1[[#This Row],[Birth Year]]</f>
        <v>42</v>
      </c>
      <c r="M216" s="1" t="str">
        <f>LOOKUP(L216,{0,"0-19";20,"20-29";30,"30-39";40,"40-49";50,"50-59";60,"60-69";70,"70-79";80,"80-89"})</f>
        <v>40-49</v>
      </c>
      <c r="N216" s="1" t="str">
        <f>TEXT(Wofai_Eyong___Bikeshare_data___Sheet1[[#This Row],[StartDate]], "dddd")</f>
        <v>Friday</v>
      </c>
      <c r="O216" s="1" t="str">
        <f>CONCATENATE(Wofai_Eyong___Bikeshare_data___Sheet1[[#This Row],[Start Station]], " to ", Wofai_Eyong___Bikeshare_data___Sheet1[[#This Row],[End Station]])</f>
        <v>W 39 St &amp; 9 Ave to Pershing Square South</v>
      </c>
    </row>
    <row r="217" spans="1:15" x14ac:dyDescent="0.25">
      <c r="A217">
        <v>3284666</v>
      </c>
      <c r="B217" s="7">
        <v>42849</v>
      </c>
      <c r="C217" s="2">
        <v>0.85625000000000007</v>
      </c>
      <c r="D217" s="5">
        <v>42849</v>
      </c>
      <c r="E217" s="2">
        <v>0.86041666666666661</v>
      </c>
      <c r="F217">
        <v>379</v>
      </c>
      <c r="G217" s="1" t="s">
        <v>247</v>
      </c>
      <c r="H217" s="1" t="s">
        <v>138</v>
      </c>
      <c r="I217" s="1" t="s">
        <v>9</v>
      </c>
      <c r="J217" s="1" t="s">
        <v>10</v>
      </c>
      <c r="K217">
        <v>1978</v>
      </c>
      <c r="L217" s="1">
        <f>current_year-Wofai_Eyong___Bikeshare_data___Sheet1[[#This Row],[Birth Year]]</f>
        <v>44</v>
      </c>
      <c r="M217" s="1" t="str">
        <f>LOOKUP(L217,{0,"0-19";20,"20-29";30,"30-39";40,"40-49";50,"50-59";60,"60-69";70,"70-79";80,"80-89"})</f>
        <v>40-49</v>
      </c>
      <c r="N217" s="1" t="str">
        <f>TEXT(Wofai_Eyong___Bikeshare_data___Sheet1[[#This Row],[StartDate]], "dddd")</f>
        <v>Monday</v>
      </c>
      <c r="O217" s="1" t="str">
        <f>CONCATENATE(Wofai_Eyong___Bikeshare_data___Sheet1[[#This Row],[Start Station]], " to ", Wofai_Eyong___Bikeshare_data___Sheet1[[#This Row],[End Station]])</f>
        <v>6 Ave &amp; W 33 St to E 16 St &amp; 5 Ave</v>
      </c>
    </row>
    <row r="218" spans="1:15" x14ac:dyDescent="0.25">
      <c r="A218">
        <v>1157420</v>
      </c>
      <c r="B218" s="7">
        <v>42785</v>
      </c>
      <c r="C218" s="2">
        <v>0.43958333333333338</v>
      </c>
      <c r="D218" s="5">
        <v>42785</v>
      </c>
      <c r="E218" s="2">
        <v>0.4604166666666667</v>
      </c>
      <c r="F218">
        <v>1821</v>
      </c>
      <c r="G218" s="1" t="s">
        <v>26</v>
      </c>
      <c r="H218" s="1" t="s">
        <v>165</v>
      </c>
      <c r="I218" s="8" t="s">
        <v>458</v>
      </c>
      <c r="J218" s="8" t="s">
        <v>10</v>
      </c>
      <c r="K218" s="8">
        <v>1981</v>
      </c>
      <c r="L218" s="1">
        <f>current_year-Wofai_Eyong___Bikeshare_data___Sheet1[[#This Row],[Birth Year]]</f>
        <v>41</v>
      </c>
      <c r="M218" s="1" t="str">
        <f>LOOKUP(L218,{0,"0-19";20,"20-29";30,"30-39";40,"40-49";50,"50-59";60,"60-69";70,"70-79";80,"80-89"})</f>
        <v>40-49</v>
      </c>
      <c r="N218" s="1" t="str">
        <f>TEXT(Wofai_Eyong___Bikeshare_data___Sheet1[[#This Row],[StartDate]], "dddd")</f>
        <v>Sunday</v>
      </c>
      <c r="O218" s="1" t="str">
        <f>CONCATENATE(Wofai_Eyong___Bikeshare_data___Sheet1[[#This Row],[Start Station]], " to ", Wofai_Eyong___Bikeshare_data___Sheet1[[#This Row],[End Station]])</f>
        <v>Central Park S &amp; 6 Ave to 5 Ave &amp; E 88 St</v>
      </c>
    </row>
    <row r="219" spans="1:15" x14ac:dyDescent="0.25">
      <c r="A219">
        <v>2710778</v>
      </c>
      <c r="B219" s="7">
        <v>42837</v>
      </c>
      <c r="C219" s="2">
        <v>0.77638888888888891</v>
      </c>
      <c r="D219" s="5">
        <v>42837</v>
      </c>
      <c r="E219" s="2">
        <v>0.77916666666666667</v>
      </c>
      <c r="F219">
        <v>273</v>
      </c>
      <c r="G219" s="1" t="s">
        <v>171</v>
      </c>
      <c r="H219" s="1" t="s">
        <v>274</v>
      </c>
      <c r="I219" s="1" t="s">
        <v>9</v>
      </c>
      <c r="J219" s="1" t="s">
        <v>10</v>
      </c>
      <c r="K219">
        <v>1972</v>
      </c>
      <c r="L219" s="1">
        <f>current_year-Wofai_Eyong___Bikeshare_data___Sheet1[[#This Row],[Birth Year]]</f>
        <v>50</v>
      </c>
      <c r="M219" s="1" t="str">
        <f>LOOKUP(L219,{0,"0-19";20,"20-29";30,"30-39";40,"40-49";50,"50-59";60,"60-69";70,"70-79";80,"80-89"})</f>
        <v>50-59</v>
      </c>
      <c r="N219" s="1" t="str">
        <f>TEXT(Wofai_Eyong___Bikeshare_data___Sheet1[[#This Row],[StartDate]], "dddd")</f>
        <v>Wednesday</v>
      </c>
      <c r="O219" s="1" t="str">
        <f>CONCATENATE(Wofai_Eyong___Bikeshare_data___Sheet1[[#This Row],[Start Station]], " to ", Wofai_Eyong___Bikeshare_data___Sheet1[[#This Row],[End Station]])</f>
        <v>Clinton St &amp; Joralemon St to Kane St &amp; Clinton St</v>
      </c>
    </row>
    <row r="220" spans="1:15" x14ac:dyDescent="0.25">
      <c r="A220">
        <v>2418389</v>
      </c>
      <c r="B220" s="7">
        <v>42830</v>
      </c>
      <c r="C220" s="2">
        <v>0.75416666666666676</v>
      </c>
      <c r="D220" s="5">
        <v>42830</v>
      </c>
      <c r="E220" s="2">
        <v>0.76180555555555562</v>
      </c>
      <c r="F220">
        <v>630</v>
      </c>
      <c r="G220" s="1" t="s">
        <v>194</v>
      </c>
      <c r="H220" s="1" t="s">
        <v>275</v>
      </c>
      <c r="I220" s="1" t="s">
        <v>9</v>
      </c>
      <c r="J220" s="1" t="s">
        <v>10</v>
      </c>
      <c r="K220">
        <v>1985</v>
      </c>
      <c r="L220" s="1">
        <f>current_year-Wofai_Eyong___Bikeshare_data___Sheet1[[#This Row],[Birth Year]]</f>
        <v>37</v>
      </c>
      <c r="M220" s="1" t="str">
        <f>LOOKUP(L220,{0,"0-19";20,"20-29";30,"30-39";40,"40-49";50,"50-59";60,"60-69";70,"70-79";80,"80-89"})</f>
        <v>30-39</v>
      </c>
      <c r="N220" s="1" t="str">
        <f>TEXT(Wofai_Eyong___Bikeshare_data___Sheet1[[#This Row],[StartDate]], "dddd")</f>
        <v>Wednesday</v>
      </c>
      <c r="O220" s="1" t="str">
        <f>CONCATENATE(Wofai_Eyong___Bikeshare_data___Sheet1[[#This Row],[Start Station]], " to ", Wofai_Eyong___Bikeshare_data___Sheet1[[#This Row],[End Station]])</f>
        <v>6 Ave &amp; Canal St to W 15 St &amp; 7 Ave</v>
      </c>
    </row>
    <row r="221" spans="1:15" x14ac:dyDescent="0.25">
      <c r="A221">
        <v>5309535</v>
      </c>
      <c r="B221" s="7">
        <v>42890</v>
      </c>
      <c r="C221" s="2">
        <v>0.80694444444444446</v>
      </c>
      <c r="D221" s="5">
        <v>42890</v>
      </c>
      <c r="E221" s="2">
        <v>0.81111111111111101</v>
      </c>
      <c r="F221">
        <v>347</v>
      </c>
      <c r="G221" s="1" t="s">
        <v>196</v>
      </c>
      <c r="H221" s="1" t="s">
        <v>88</v>
      </c>
      <c r="I221" s="1" t="s">
        <v>9</v>
      </c>
      <c r="J221" s="1" t="s">
        <v>10</v>
      </c>
      <c r="K221">
        <v>1955</v>
      </c>
      <c r="L221" s="1">
        <f>current_year-Wofai_Eyong___Bikeshare_data___Sheet1[[#This Row],[Birth Year]]</f>
        <v>67</v>
      </c>
      <c r="M221" s="1" t="str">
        <f>LOOKUP(L221,{0,"0-19";20,"20-29";30,"30-39";40,"40-49";50,"50-59";60,"60-69";70,"70-79";80,"80-89"})</f>
        <v>60-69</v>
      </c>
      <c r="N221" s="1" t="str">
        <f>TEXT(Wofai_Eyong___Bikeshare_data___Sheet1[[#This Row],[StartDate]], "dddd")</f>
        <v>Sunday</v>
      </c>
      <c r="O221" s="1" t="str">
        <f>CONCATENATE(Wofai_Eyong___Bikeshare_data___Sheet1[[#This Row],[Start Station]], " to ", Wofai_Eyong___Bikeshare_data___Sheet1[[#This Row],[End Station]])</f>
        <v>W 56 St &amp; 10 Ave to Broadway &amp; W 56 St</v>
      </c>
    </row>
    <row r="222" spans="1:15" x14ac:dyDescent="0.25">
      <c r="A222">
        <v>6209483</v>
      </c>
      <c r="B222" s="7">
        <v>42907</v>
      </c>
      <c r="C222" s="2">
        <v>0.3298611111111111</v>
      </c>
      <c r="D222" s="5">
        <v>42907</v>
      </c>
      <c r="E222" s="2">
        <v>0.33124999999999999</v>
      </c>
      <c r="F222">
        <v>98</v>
      </c>
      <c r="G222" s="1" t="s">
        <v>143</v>
      </c>
      <c r="H222" s="1" t="s">
        <v>143</v>
      </c>
      <c r="I222" s="1" t="s">
        <v>9</v>
      </c>
      <c r="J222" s="1" t="s">
        <v>17</v>
      </c>
      <c r="K222">
        <v>1960</v>
      </c>
      <c r="L222" s="1">
        <f>current_year-Wofai_Eyong___Bikeshare_data___Sheet1[[#This Row],[Birth Year]]</f>
        <v>62</v>
      </c>
      <c r="M222" s="1" t="str">
        <f>LOOKUP(L222,{0,"0-19";20,"20-29";30,"30-39";40,"40-49";50,"50-59";60,"60-69";70,"70-79";80,"80-89"})</f>
        <v>60-69</v>
      </c>
      <c r="N222" s="1" t="str">
        <f>TEXT(Wofai_Eyong___Bikeshare_data___Sheet1[[#This Row],[StartDate]], "dddd")</f>
        <v>Wednesday</v>
      </c>
      <c r="O222" s="1" t="str">
        <f>CONCATENATE(Wofai_Eyong___Bikeshare_data___Sheet1[[#This Row],[Start Station]], " to ", Wofai_Eyong___Bikeshare_data___Sheet1[[#This Row],[End Station]])</f>
        <v>South End Ave &amp; Liberty St to South End Ave &amp; Liberty St</v>
      </c>
    </row>
    <row r="223" spans="1:15" x14ac:dyDescent="0.25">
      <c r="A223">
        <v>6199671</v>
      </c>
      <c r="B223" s="7">
        <v>42906</v>
      </c>
      <c r="C223" s="2">
        <v>0.91805555555555562</v>
      </c>
      <c r="D223" s="5">
        <v>42906</v>
      </c>
      <c r="E223" s="2">
        <v>0.92152777777777783</v>
      </c>
      <c r="F223">
        <v>305</v>
      </c>
      <c r="G223" s="1" t="s">
        <v>276</v>
      </c>
      <c r="H223" s="1" t="s">
        <v>277</v>
      </c>
      <c r="I223" s="1" t="s">
        <v>9</v>
      </c>
      <c r="J223" s="1" t="s">
        <v>10</v>
      </c>
      <c r="K223">
        <v>1985</v>
      </c>
      <c r="L223" s="1">
        <f>current_year-Wofai_Eyong___Bikeshare_data___Sheet1[[#This Row],[Birth Year]]</f>
        <v>37</v>
      </c>
      <c r="M223" s="1" t="str">
        <f>LOOKUP(L223,{0,"0-19";20,"20-29";30,"30-39";40,"40-49";50,"50-59";60,"60-69";70,"70-79";80,"80-89"})</f>
        <v>30-39</v>
      </c>
      <c r="N223" s="1" t="str">
        <f>TEXT(Wofai_Eyong___Bikeshare_data___Sheet1[[#This Row],[StartDate]], "dddd")</f>
        <v>Tuesday</v>
      </c>
      <c r="O223" s="1" t="str">
        <f>CONCATENATE(Wofai_Eyong___Bikeshare_data___Sheet1[[#This Row],[Start Station]], " to ", Wofai_Eyong___Bikeshare_data___Sheet1[[#This Row],[End Station]])</f>
        <v>Fulton St &amp; Rockwell Pl to Clermont Ave &amp; Lafayette Ave</v>
      </c>
    </row>
    <row r="224" spans="1:15" x14ac:dyDescent="0.25">
      <c r="A224">
        <v>3273104</v>
      </c>
      <c r="B224" s="7">
        <v>42849</v>
      </c>
      <c r="C224" s="2">
        <v>0.7402777777777777</v>
      </c>
      <c r="D224" s="5">
        <v>42849</v>
      </c>
      <c r="E224" s="2">
        <v>0.74375000000000002</v>
      </c>
      <c r="F224">
        <v>317</v>
      </c>
      <c r="G224" s="1" t="s">
        <v>36</v>
      </c>
      <c r="H224" s="1" t="s">
        <v>108</v>
      </c>
      <c r="I224" s="1" t="s">
        <v>9</v>
      </c>
      <c r="J224" s="1" t="s">
        <v>10</v>
      </c>
      <c r="K224">
        <v>1972</v>
      </c>
      <c r="L224" s="1">
        <f>current_year-Wofai_Eyong___Bikeshare_data___Sheet1[[#This Row],[Birth Year]]</f>
        <v>50</v>
      </c>
      <c r="M224" s="1" t="str">
        <f>LOOKUP(L224,{0,"0-19";20,"20-29";30,"30-39";40,"40-49";50,"50-59";60,"60-69";70,"70-79";80,"80-89"})</f>
        <v>50-59</v>
      </c>
      <c r="N224" s="1" t="str">
        <f>TEXT(Wofai_Eyong___Bikeshare_data___Sheet1[[#This Row],[StartDate]], "dddd")</f>
        <v>Monday</v>
      </c>
      <c r="O224" s="1" t="str">
        <f>CONCATENATE(Wofai_Eyong___Bikeshare_data___Sheet1[[#This Row],[Start Station]], " to ", Wofai_Eyong___Bikeshare_data___Sheet1[[#This Row],[End Station]])</f>
        <v>E 47 St &amp; Park Ave to E 39 St &amp; 2 Ave</v>
      </c>
    </row>
    <row r="225" spans="1:15" x14ac:dyDescent="0.25">
      <c r="A225">
        <v>6047053</v>
      </c>
      <c r="B225" s="7">
        <v>42903</v>
      </c>
      <c r="C225" s="2">
        <v>0.89097222222222217</v>
      </c>
      <c r="D225" s="5">
        <v>42903</v>
      </c>
      <c r="E225" s="2">
        <v>0.89722222222222225</v>
      </c>
      <c r="F225">
        <v>495</v>
      </c>
      <c r="G225" s="1" t="s">
        <v>278</v>
      </c>
      <c r="H225" s="1" t="s">
        <v>123</v>
      </c>
      <c r="I225" s="1" t="s">
        <v>9</v>
      </c>
      <c r="J225" s="1" t="s">
        <v>10</v>
      </c>
      <c r="K225">
        <v>1983</v>
      </c>
      <c r="L225" s="1">
        <f>current_year-Wofai_Eyong___Bikeshare_data___Sheet1[[#This Row],[Birth Year]]</f>
        <v>39</v>
      </c>
      <c r="M225" s="1" t="str">
        <f>LOOKUP(L225,{0,"0-19";20,"20-29";30,"30-39";40,"40-49";50,"50-59";60,"60-69";70,"70-79";80,"80-89"})</f>
        <v>30-39</v>
      </c>
      <c r="N225" s="1" t="str">
        <f>TEXT(Wofai_Eyong___Bikeshare_data___Sheet1[[#This Row],[StartDate]], "dddd")</f>
        <v>Saturday</v>
      </c>
      <c r="O225" s="1" t="str">
        <f>CONCATENATE(Wofai_Eyong___Bikeshare_data___Sheet1[[#This Row],[Start Station]], " to ", Wofai_Eyong___Bikeshare_data___Sheet1[[#This Row],[End Station]])</f>
        <v>E 12 St &amp; 3 Ave to Allen St &amp; Rivington St</v>
      </c>
    </row>
    <row r="226" spans="1:15" x14ac:dyDescent="0.25">
      <c r="A226">
        <v>6451583</v>
      </c>
      <c r="B226" s="7">
        <v>42911</v>
      </c>
      <c r="C226" s="2">
        <v>0.4284722222222222</v>
      </c>
      <c r="D226" s="5">
        <v>42911</v>
      </c>
      <c r="E226" s="2">
        <v>0.44444444444444442</v>
      </c>
      <c r="F226">
        <v>1388</v>
      </c>
      <c r="G226" s="1" t="s">
        <v>279</v>
      </c>
      <c r="H226" s="1" t="s">
        <v>177</v>
      </c>
      <c r="I226" s="8" t="s">
        <v>458</v>
      </c>
      <c r="J226" s="8" t="s">
        <v>10</v>
      </c>
      <c r="K226" s="8">
        <v>1981</v>
      </c>
      <c r="L226" s="1">
        <f>current_year-Wofai_Eyong___Bikeshare_data___Sheet1[[#This Row],[Birth Year]]</f>
        <v>41</v>
      </c>
      <c r="M226" s="1" t="str">
        <f>LOOKUP(L226,{0,"0-19";20,"20-29";30,"30-39";40,"40-49";50,"50-59";60,"60-69";70,"70-79";80,"80-89"})</f>
        <v>40-49</v>
      </c>
      <c r="N226" s="1" t="str">
        <f>TEXT(Wofai_Eyong___Bikeshare_data___Sheet1[[#This Row],[StartDate]], "dddd")</f>
        <v>Sunday</v>
      </c>
      <c r="O226" s="1" t="str">
        <f>CONCATENATE(Wofai_Eyong___Bikeshare_data___Sheet1[[#This Row],[Start Station]], " to ", Wofai_Eyong___Bikeshare_data___Sheet1[[#This Row],[End Station]])</f>
        <v>S 4 St &amp; Rodney St to Clinton St &amp; Grand St</v>
      </c>
    </row>
    <row r="227" spans="1:15" x14ac:dyDescent="0.25">
      <c r="A227">
        <v>4519233</v>
      </c>
      <c r="B227" s="7">
        <v>42874</v>
      </c>
      <c r="C227" s="2">
        <v>0.74861111111111101</v>
      </c>
      <c r="D227" s="5">
        <v>42874</v>
      </c>
      <c r="E227" s="2">
        <v>0.76041666666666663</v>
      </c>
      <c r="F227">
        <v>1032</v>
      </c>
      <c r="G227" s="1" t="s">
        <v>26</v>
      </c>
      <c r="H227" s="1" t="s">
        <v>280</v>
      </c>
      <c r="I227" s="8" t="s">
        <v>458</v>
      </c>
      <c r="J227" s="8" t="s">
        <v>10</v>
      </c>
      <c r="K227" s="8">
        <v>1981</v>
      </c>
      <c r="L227" s="1">
        <f>current_year-Wofai_Eyong___Bikeshare_data___Sheet1[[#This Row],[Birth Year]]</f>
        <v>41</v>
      </c>
      <c r="M227" s="1" t="str">
        <f>LOOKUP(L227,{0,"0-19";20,"20-29";30,"30-39";40,"40-49";50,"50-59";60,"60-69";70,"70-79";80,"80-89"})</f>
        <v>40-49</v>
      </c>
      <c r="N227" s="1" t="str">
        <f>TEXT(Wofai_Eyong___Bikeshare_data___Sheet1[[#This Row],[StartDate]], "dddd")</f>
        <v>Friday</v>
      </c>
      <c r="O227" s="1" t="str">
        <f>CONCATENATE(Wofai_Eyong___Bikeshare_data___Sheet1[[#This Row],[Start Station]], " to ", Wofai_Eyong___Bikeshare_data___Sheet1[[#This Row],[End Station]])</f>
        <v>Central Park S &amp; 6 Ave to W 67 St &amp; Broadway</v>
      </c>
    </row>
    <row r="228" spans="1:15" x14ac:dyDescent="0.25">
      <c r="A228">
        <v>6723534</v>
      </c>
      <c r="B228" s="7">
        <v>42915</v>
      </c>
      <c r="C228" s="2">
        <v>0.61944444444444446</v>
      </c>
      <c r="D228" s="5">
        <v>42915</v>
      </c>
      <c r="E228" s="2">
        <v>0.70486111111111116</v>
      </c>
      <c r="F228">
        <v>7386</v>
      </c>
      <c r="G228" s="1" t="s">
        <v>66</v>
      </c>
      <c r="H228" s="1" t="s">
        <v>66</v>
      </c>
      <c r="I228" s="8" t="s">
        <v>458</v>
      </c>
      <c r="J228" s="8" t="s">
        <v>10</v>
      </c>
      <c r="K228" s="8">
        <v>1981</v>
      </c>
      <c r="L228" s="1">
        <f>current_year-Wofai_Eyong___Bikeshare_data___Sheet1[[#This Row],[Birth Year]]</f>
        <v>41</v>
      </c>
      <c r="M228" s="1" t="str">
        <f>LOOKUP(L228,{0,"0-19";20,"20-29";30,"30-39";40,"40-49";50,"50-59";60,"60-69";70,"70-79";80,"80-89"})</f>
        <v>40-49</v>
      </c>
      <c r="N228" s="1" t="str">
        <f>TEXT(Wofai_Eyong___Bikeshare_data___Sheet1[[#This Row],[StartDate]], "dddd")</f>
        <v>Thursday</v>
      </c>
      <c r="O228" s="1" t="str">
        <f>CONCATENATE(Wofai_Eyong___Bikeshare_data___Sheet1[[#This Row],[Start Station]], " to ", Wofai_Eyong___Bikeshare_data___Sheet1[[#This Row],[End Station]])</f>
        <v>Old Fulton St to Old Fulton St</v>
      </c>
    </row>
    <row r="229" spans="1:15" x14ac:dyDescent="0.25">
      <c r="A229">
        <v>650105</v>
      </c>
      <c r="B229" s="7">
        <v>42764</v>
      </c>
      <c r="C229" s="2">
        <v>0.12916666666666668</v>
      </c>
      <c r="D229" s="5">
        <v>42764</v>
      </c>
      <c r="E229" s="2">
        <v>0.13194444444444445</v>
      </c>
      <c r="F229">
        <v>268</v>
      </c>
      <c r="G229" s="1" t="s">
        <v>53</v>
      </c>
      <c r="H229" s="1" t="s">
        <v>281</v>
      </c>
      <c r="I229" s="1" t="s">
        <v>9</v>
      </c>
      <c r="J229" s="1" t="s">
        <v>17</v>
      </c>
      <c r="K229">
        <v>1979</v>
      </c>
      <c r="L229" s="1">
        <f>current_year-Wofai_Eyong___Bikeshare_data___Sheet1[[#This Row],[Birth Year]]</f>
        <v>43</v>
      </c>
      <c r="M229" s="1" t="str">
        <f>LOOKUP(L229,{0,"0-19";20,"20-29";30,"30-39";40,"40-49";50,"50-59";60,"60-69";70,"70-79";80,"80-89"})</f>
        <v>40-49</v>
      </c>
      <c r="N229" s="1" t="str">
        <f>TEXT(Wofai_Eyong___Bikeshare_data___Sheet1[[#This Row],[StartDate]], "dddd")</f>
        <v>Sunday</v>
      </c>
      <c r="O229" s="1" t="str">
        <f>CONCATENATE(Wofai_Eyong___Bikeshare_data___Sheet1[[#This Row],[Start Station]], " to ", Wofai_Eyong___Bikeshare_data___Sheet1[[#This Row],[End Station]])</f>
        <v>Allen St &amp; Stanton St to Pike St &amp; E Broadway</v>
      </c>
    </row>
    <row r="230" spans="1:15" x14ac:dyDescent="0.25">
      <c r="A230">
        <v>4289817</v>
      </c>
      <c r="B230" s="7">
        <v>42871</v>
      </c>
      <c r="C230" s="2">
        <v>0.35416666666666669</v>
      </c>
      <c r="D230" s="5">
        <v>42871</v>
      </c>
      <c r="E230" s="2">
        <v>0.3576388888888889</v>
      </c>
      <c r="F230">
        <v>295</v>
      </c>
      <c r="G230" s="1" t="s">
        <v>152</v>
      </c>
      <c r="H230" s="1" t="s">
        <v>197</v>
      </c>
      <c r="I230" s="1" t="s">
        <v>9</v>
      </c>
      <c r="J230" s="1" t="s">
        <v>10</v>
      </c>
      <c r="K230">
        <v>1987</v>
      </c>
      <c r="L230" s="1">
        <f>current_year-Wofai_Eyong___Bikeshare_data___Sheet1[[#This Row],[Birth Year]]</f>
        <v>35</v>
      </c>
      <c r="M230" s="1" t="str">
        <f>LOOKUP(L230,{0,"0-19";20,"20-29";30,"30-39";40,"40-49";50,"50-59";60,"60-69";70,"70-79";80,"80-89"})</f>
        <v>30-39</v>
      </c>
      <c r="N230" s="1" t="str">
        <f>TEXT(Wofai_Eyong___Bikeshare_data___Sheet1[[#This Row],[StartDate]], "dddd")</f>
        <v>Tuesday</v>
      </c>
      <c r="O230" s="1" t="str">
        <f>CONCATENATE(Wofai_Eyong___Bikeshare_data___Sheet1[[#This Row],[Start Station]], " to ", Wofai_Eyong___Bikeshare_data___Sheet1[[#This Row],[End Station]])</f>
        <v>8 Ave &amp; W 33 St to Broadway &amp; W 49 St</v>
      </c>
    </row>
    <row r="231" spans="1:15" x14ac:dyDescent="0.25">
      <c r="A231">
        <v>1677874</v>
      </c>
      <c r="B231" s="7">
        <v>42800</v>
      </c>
      <c r="C231" s="2">
        <v>0.71736111111111101</v>
      </c>
      <c r="D231" s="5">
        <v>42800</v>
      </c>
      <c r="E231" s="2">
        <v>0.72083333333333333</v>
      </c>
      <c r="F231">
        <v>265</v>
      </c>
      <c r="G231" s="1" t="s">
        <v>282</v>
      </c>
      <c r="H231" s="1" t="s">
        <v>139</v>
      </c>
      <c r="I231" s="1" t="s">
        <v>9</v>
      </c>
      <c r="J231" s="1" t="s">
        <v>10</v>
      </c>
      <c r="K231">
        <v>1983</v>
      </c>
      <c r="L231" s="1">
        <f>current_year-Wofai_Eyong___Bikeshare_data___Sheet1[[#This Row],[Birth Year]]</f>
        <v>39</v>
      </c>
      <c r="M231" s="1" t="str">
        <f>LOOKUP(L231,{0,"0-19";20,"20-29";30,"30-39";40,"40-49";50,"50-59";60,"60-69";70,"70-79";80,"80-89"})</f>
        <v>30-39</v>
      </c>
      <c r="N231" s="1" t="str">
        <f>TEXT(Wofai_Eyong___Bikeshare_data___Sheet1[[#This Row],[StartDate]], "dddd")</f>
        <v>Monday</v>
      </c>
      <c r="O231" s="1" t="str">
        <f>CONCATENATE(Wofai_Eyong___Bikeshare_data___Sheet1[[#This Row],[Start Station]], " to ", Wofai_Eyong___Bikeshare_data___Sheet1[[#This Row],[End Station]])</f>
        <v>Greenwich St &amp; Hubert St to Reade St &amp; Broadway</v>
      </c>
    </row>
    <row r="232" spans="1:15" x14ac:dyDescent="0.25">
      <c r="A232">
        <v>3122170</v>
      </c>
      <c r="B232" s="7">
        <v>42846</v>
      </c>
      <c r="C232" s="2">
        <v>0.38750000000000001</v>
      </c>
      <c r="D232" s="5">
        <v>42846</v>
      </c>
      <c r="E232" s="2">
        <v>0.39097222222222222</v>
      </c>
      <c r="F232">
        <v>308</v>
      </c>
      <c r="G232" s="1" t="s">
        <v>283</v>
      </c>
      <c r="H232" s="1" t="s">
        <v>284</v>
      </c>
      <c r="I232" s="1" t="s">
        <v>9</v>
      </c>
      <c r="J232" s="1" t="s">
        <v>17</v>
      </c>
      <c r="K232">
        <v>1992</v>
      </c>
      <c r="L232" s="1">
        <f>current_year-Wofai_Eyong___Bikeshare_data___Sheet1[[#This Row],[Birth Year]]</f>
        <v>30</v>
      </c>
      <c r="M232" s="1" t="str">
        <f>LOOKUP(L232,{0,"0-19";20,"20-29";30,"30-39";40,"40-49";50,"50-59";60,"60-69";70,"70-79";80,"80-89"})</f>
        <v>30-39</v>
      </c>
      <c r="N232" s="1" t="str">
        <f>TEXT(Wofai_Eyong___Bikeshare_data___Sheet1[[#This Row],[StartDate]], "dddd")</f>
        <v>Friday</v>
      </c>
      <c r="O232" s="1" t="str">
        <f>CONCATENATE(Wofai_Eyong___Bikeshare_data___Sheet1[[#This Row],[Start Station]], " to ", Wofai_Eyong___Bikeshare_data___Sheet1[[#This Row],[End Station]])</f>
        <v>Union Ave &amp; Wallabout St to Division Ave &amp; Hooper St</v>
      </c>
    </row>
    <row r="233" spans="1:15" x14ac:dyDescent="0.25">
      <c r="A233">
        <v>6158510</v>
      </c>
      <c r="B233" s="7">
        <v>42906</v>
      </c>
      <c r="C233" s="2">
        <v>0.50347222222222221</v>
      </c>
      <c r="D233" s="5">
        <v>42906</v>
      </c>
      <c r="E233" s="2">
        <v>0.51041666666666663</v>
      </c>
      <c r="F233">
        <v>592</v>
      </c>
      <c r="G233" s="1" t="s">
        <v>157</v>
      </c>
      <c r="H233" s="1" t="s">
        <v>209</v>
      </c>
      <c r="I233" s="1" t="s">
        <v>9</v>
      </c>
      <c r="J233" s="1" t="s">
        <v>10</v>
      </c>
      <c r="K233">
        <v>1973</v>
      </c>
      <c r="L233" s="1">
        <f>current_year-Wofai_Eyong___Bikeshare_data___Sheet1[[#This Row],[Birth Year]]</f>
        <v>49</v>
      </c>
      <c r="M233" s="1" t="str">
        <f>LOOKUP(L233,{0,"0-19";20,"20-29";30,"30-39";40,"40-49";50,"50-59";60,"60-69";70,"70-79";80,"80-89"})</f>
        <v>40-49</v>
      </c>
      <c r="N233" s="1" t="str">
        <f>TEXT(Wofai_Eyong___Bikeshare_data___Sheet1[[#This Row],[StartDate]], "dddd")</f>
        <v>Tuesday</v>
      </c>
      <c r="O233" s="1" t="str">
        <f>CONCATENATE(Wofai_Eyong___Bikeshare_data___Sheet1[[#This Row],[Start Station]], " to ", Wofai_Eyong___Bikeshare_data___Sheet1[[#This Row],[End Station]])</f>
        <v>Lafayette St &amp; E 8 St to Division St &amp; Bowery</v>
      </c>
    </row>
    <row r="234" spans="1:15" x14ac:dyDescent="0.25">
      <c r="A234">
        <v>6054143</v>
      </c>
      <c r="B234" s="7">
        <v>42904</v>
      </c>
      <c r="C234" s="2">
        <v>0.38194444444444442</v>
      </c>
      <c r="D234" s="5">
        <v>42904</v>
      </c>
      <c r="E234" s="2">
        <v>0.3833333333333333</v>
      </c>
      <c r="F234">
        <v>152</v>
      </c>
      <c r="G234" s="1" t="s">
        <v>198</v>
      </c>
      <c r="H234" s="1" t="s">
        <v>177</v>
      </c>
      <c r="I234" s="1" t="s">
        <v>9</v>
      </c>
      <c r="J234" s="1" t="s">
        <v>10</v>
      </c>
      <c r="K234">
        <v>1946</v>
      </c>
      <c r="L234" s="1">
        <f>current_year-Wofai_Eyong___Bikeshare_data___Sheet1[[#This Row],[Birth Year]]</f>
        <v>76</v>
      </c>
      <c r="M234" s="1" t="str">
        <f>LOOKUP(L234,{0,"0-19";20,"20-29";30,"30-39";40,"40-49";50,"50-59";60,"60-69";70,"70-79";80,"80-89"})</f>
        <v>70-79</v>
      </c>
      <c r="N234" s="1" t="str">
        <f>TEXT(Wofai_Eyong___Bikeshare_data___Sheet1[[#This Row],[StartDate]], "dddd")</f>
        <v>Sunday</v>
      </c>
      <c r="O234" s="1" t="str">
        <f>CONCATENATE(Wofai_Eyong___Bikeshare_data___Sheet1[[#This Row],[Start Station]], " to ", Wofai_Eyong___Bikeshare_data___Sheet1[[#This Row],[End Station]])</f>
        <v>Henry St &amp; Grand St to Clinton St &amp; Grand St</v>
      </c>
    </row>
    <row r="235" spans="1:15" x14ac:dyDescent="0.25">
      <c r="A235">
        <v>3228015</v>
      </c>
      <c r="B235" s="7">
        <v>42848</v>
      </c>
      <c r="C235" s="2">
        <v>0.73263888888888884</v>
      </c>
      <c r="D235" s="5">
        <v>42848</v>
      </c>
      <c r="E235" s="2">
        <v>0.74513888888888891</v>
      </c>
      <c r="F235">
        <v>1056</v>
      </c>
      <c r="G235" s="1" t="s">
        <v>285</v>
      </c>
      <c r="H235" s="1" t="s">
        <v>233</v>
      </c>
      <c r="I235" s="8" t="s">
        <v>458</v>
      </c>
      <c r="J235" s="8" t="s">
        <v>10</v>
      </c>
      <c r="K235" s="8">
        <v>1981</v>
      </c>
      <c r="L235" s="1">
        <f>current_year-Wofai_Eyong___Bikeshare_data___Sheet1[[#This Row],[Birth Year]]</f>
        <v>41</v>
      </c>
      <c r="M235" s="1" t="str">
        <f>LOOKUP(L235,{0,"0-19";20,"20-29";30,"30-39";40,"40-49";50,"50-59";60,"60-69";70,"70-79";80,"80-89"})</f>
        <v>40-49</v>
      </c>
      <c r="N235" s="1" t="str">
        <f>TEXT(Wofai_Eyong___Bikeshare_data___Sheet1[[#This Row],[StartDate]], "dddd")</f>
        <v>Sunday</v>
      </c>
      <c r="O235" s="1" t="str">
        <f>CONCATENATE(Wofai_Eyong___Bikeshare_data___Sheet1[[#This Row],[Start Station]], " to ", Wofai_Eyong___Bikeshare_data___Sheet1[[#This Row],[End Station]])</f>
        <v>Broadway &amp; W 60 St to Grand Army Plaza &amp; Central Park S</v>
      </c>
    </row>
    <row r="236" spans="1:15" x14ac:dyDescent="0.25">
      <c r="A236">
        <v>4106970</v>
      </c>
      <c r="B236" s="7">
        <v>42866</v>
      </c>
      <c r="C236" s="2">
        <v>0.74305555555555547</v>
      </c>
      <c r="D236" s="5">
        <v>42866</v>
      </c>
      <c r="E236" s="2">
        <v>0.75555555555555554</v>
      </c>
      <c r="F236">
        <v>1068</v>
      </c>
      <c r="G236" s="1" t="s">
        <v>253</v>
      </c>
      <c r="H236" s="1" t="s">
        <v>43</v>
      </c>
      <c r="I236" s="1" t="s">
        <v>9</v>
      </c>
      <c r="J236" s="1" t="s">
        <v>17</v>
      </c>
      <c r="K236">
        <v>1968</v>
      </c>
      <c r="L236" s="1">
        <f>current_year-Wofai_Eyong___Bikeshare_data___Sheet1[[#This Row],[Birth Year]]</f>
        <v>54</v>
      </c>
      <c r="M236" s="1" t="str">
        <f>LOOKUP(L236,{0,"0-19";20,"20-29";30,"30-39";40,"40-49";50,"50-59";60,"60-69";70,"70-79";80,"80-89"})</f>
        <v>50-59</v>
      </c>
      <c r="N236" s="1" t="str">
        <f>TEXT(Wofai_Eyong___Bikeshare_data___Sheet1[[#This Row],[StartDate]], "dddd")</f>
        <v>Thursday</v>
      </c>
      <c r="O236" s="1" t="str">
        <f>CONCATENATE(Wofai_Eyong___Bikeshare_data___Sheet1[[#This Row],[Start Station]], " to ", Wofai_Eyong___Bikeshare_data___Sheet1[[#This Row],[End Station]])</f>
        <v>W 31 St &amp; 7 Ave to E 11 St &amp; 2 Ave</v>
      </c>
    </row>
    <row r="237" spans="1:15" x14ac:dyDescent="0.25">
      <c r="A237">
        <v>1703383</v>
      </c>
      <c r="B237" s="7">
        <v>42801</v>
      </c>
      <c r="C237" s="2">
        <v>0.66597222222222219</v>
      </c>
      <c r="D237" s="5">
        <v>42801</v>
      </c>
      <c r="E237" s="2">
        <v>0.67083333333333339</v>
      </c>
      <c r="F237">
        <v>434</v>
      </c>
      <c r="G237" s="1" t="s">
        <v>252</v>
      </c>
      <c r="H237" s="1" t="s">
        <v>286</v>
      </c>
      <c r="I237" s="1" t="s">
        <v>9</v>
      </c>
      <c r="J237" s="1" t="s">
        <v>10</v>
      </c>
      <c r="K237">
        <v>1970</v>
      </c>
      <c r="L237" s="1">
        <f>current_year-Wofai_Eyong___Bikeshare_data___Sheet1[[#This Row],[Birth Year]]</f>
        <v>52</v>
      </c>
      <c r="M237" s="1" t="str">
        <f>LOOKUP(L237,{0,"0-19";20,"20-29";30,"30-39";40,"40-49";50,"50-59";60,"60-69";70,"70-79";80,"80-89"})</f>
        <v>50-59</v>
      </c>
      <c r="N237" s="1" t="str">
        <f>TEXT(Wofai_Eyong___Bikeshare_data___Sheet1[[#This Row],[StartDate]], "dddd")</f>
        <v>Tuesday</v>
      </c>
      <c r="O237" s="1" t="str">
        <f>CONCATENATE(Wofai_Eyong___Bikeshare_data___Sheet1[[#This Row],[Start Station]], " to ", Wofai_Eyong___Bikeshare_data___Sheet1[[#This Row],[End Station]])</f>
        <v>Pershing Square North to W 33 St &amp; 7 Ave</v>
      </c>
    </row>
    <row r="238" spans="1:15" x14ac:dyDescent="0.25">
      <c r="A238">
        <v>5636715</v>
      </c>
      <c r="B238" s="7">
        <v>42896</v>
      </c>
      <c r="C238" s="2">
        <v>0.64236111111111105</v>
      </c>
      <c r="D238" s="5">
        <v>42896</v>
      </c>
      <c r="E238" s="2">
        <v>0.65347222222222223</v>
      </c>
      <c r="F238">
        <v>928</v>
      </c>
      <c r="G238" s="1" t="s">
        <v>222</v>
      </c>
      <c r="H238" s="1" t="s">
        <v>88</v>
      </c>
      <c r="I238" s="8" t="s">
        <v>458</v>
      </c>
      <c r="J238" s="8" t="s">
        <v>10</v>
      </c>
      <c r="K238" s="8">
        <v>1981</v>
      </c>
      <c r="L238" s="1">
        <f>current_year-Wofai_Eyong___Bikeshare_data___Sheet1[[#This Row],[Birth Year]]</f>
        <v>41</v>
      </c>
      <c r="M238" s="1" t="str">
        <f>LOOKUP(L238,{0,"0-19";20,"20-29";30,"30-39";40,"40-49";50,"50-59";60,"60-69";70,"70-79";80,"80-89"})</f>
        <v>40-49</v>
      </c>
      <c r="N238" s="1" t="str">
        <f>TEXT(Wofai_Eyong___Bikeshare_data___Sheet1[[#This Row],[StartDate]], "dddd")</f>
        <v>Saturday</v>
      </c>
      <c r="O238" s="1" t="str">
        <f>CONCATENATE(Wofai_Eyong___Bikeshare_data___Sheet1[[#This Row],[Start Station]], " to ", Wofai_Eyong___Bikeshare_data___Sheet1[[#This Row],[End Station]])</f>
        <v>FDR Drive &amp; E 35 St to Broadway &amp; W 56 St</v>
      </c>
    </row>
    <row r="239" spans="1:15" x14ac:dyDescent="0.25">
      <c r="A239">
        <v>1793345</v>
      </c>
      <c r="B239" s="7">
        <v>42803</v>
      </c>
      <c r="C239" s="2">
        <v>0.72013888888888899</v>
      </c>
      <c r="D239" s="5">
        <v>42803</v>
      </c>
      <c r="E239" s="2">
        <v>0.72499999999999998</v>
      </c>
      <c r="F239">
        <v>415</v>
      </c>
      <c r="G239" s="1" t="s">
        <v>252</v>
      </c>
      <c r="H239" s="1" t="s">
        <v>286</v>
      </c>
      <c r="I239" s="1" t="s">
        <v>9</v>
      </c>
      <c r="J239" s="1" t="s">
        <v>10</v>
      </c>
      <c r="K239">
        <v>1969</v>
      </c>
      <c r="L239" s="1">
        <f>current_year-Wofai_Eyong___Bikeshare_data___Sheet1[[#This Row],[Birth Year]]</f>
        <v>53</v>
      </c>
      <c r="M239" s="1" t="str">
        <f>LOOKUP(L239,{0,"0-19";20,"20-29";30,"30-39";40,"40-49";50,"50-59";60,"60-69";70,"70-79";80,"80-89"})</f>
        <v>50-59</v>
      </c>
      <c r="N239" s="1" t="str">
        <f>TEXT(Wofai_Eyong___Bikeshare_data___Sheet1[[#This Row],[StartDate]], "dddd")</f>
        <v>Thursday</v>
      </c>
      <c r="O239" s="1" t="str">
        <f>CONCATENATE(Wofai_Eyong___Bikeshare_data___Sheet1[[#This Row],[Start Station]], " to ", Wofai_Eyong___Bikeshare_data___Sheet1[[#This Row],[End Station]])</f>
        <v>Pershing Square North to W 33 St &amp; 7 Ave</v>
      </c>
    </row>
    <row r="240" spans="1:15" x14ac:dyDescent="0.25">
      <c r="A240">
        <v>1393089</v>
      </c>
      <c r="B240" s="7">
        <v>42791</v>
      </c>
      <c r="C240" s="2">
        <v>0.50555555555555554</v>
      </c>
      <c r="D240" s="5">
        <v>42791</v>
      </c>
      <c r="E240" s="2">
        <v>0.52083333333333337</v>
      </c>
      <c r="F240">
        <v>1311</v>
      </c>
      <c r="G240" s="1" t="s">
        <v>165</v>
      </c>
      <c r="H240" s="1" t="s">
        <v>163</v>
      </c>
      <c r="I240" s="8" t="s">
        <v>458</v>
      </c>
      <c r="J240" s="8" t="s">
        <v>10</v>
      </c>
      <c r="K240" s="8">
        <v>1981</v>
      </c>
      <c r="L240" s="1">
        <f>current_year-Wofai_Eyong___Bikeshare_data___Sheet1[[#This Row],[Birth Year]]</f>
        <v>41</v>
      </c>
      <c r="M240" s="1" t="str">
        <f>LOOKUP(L240,{0,"0-19";20,"20-29";30,"30-39";40,"40-49";50,"50-59";60,"60-69";70,"70-79";80,"80-89"})</f>
        <v>40-49</v>
      </c>
      <c r="N240" s="1" t="str">
        <f>TEXT(Wofai_Eyong___Bikeshare_data___Sheet1[[#This Row],[StartDate]], "dddd")</f>
        <v>Saturday</v>
      </c>
      <c r="O240" s="1" t="str">
        <f>CONCATENATE(Wofai_Eyong___Bikeshare_data___Sheet1[[#This Row],[Start Station]], " to ", Wofai_Eyong___Bikeshare_data___Sheet1[[#This Row],[End Station]])</f>
        <v>5 Ave &amp; E 88 St to W 92 St &amp; Broadway</v>
      </c>
    </row>
    <row r="241" spans="1:15" x14ac:dyDescent="0.25">
      <c r="A241">
        <v>1414549</v>
      </c>
      <c r="B241" s="7">
        <v>42791</v>
      </c>
      <c r="C241" s="2">
        <v>0.89722222222222225</v>
      </c>
      <c r="D241" s="5">
        <v>42791</v>
      </c>
      <c r="E241" s="2">
        <v>0.91249999999999998</v>
      </c>
      <c r="F241">
        <v>1316</v>
      </c>
      <c r="G241" s="1" t="s">
        <v>146</v>
      </c>
      <c r="H241" s="1" t="s">
        <v>287</v>
      </c>
      <c r="I241" s="1" t="s">
        <v>9</v>
      </c>
      <c r="J241" s="1" t="s">
        <v>17</v>
      </c>
      <c r="K241">
        <v>1975</v>
      </c>
      <c r="L241" s="1">
        <f>current_year-Wofai_Eyong___Bikeshare_data___Sheet1[[#This Row],[Birth Year]]</f>
        <v>47</v>
      </c>
      <c r="M241" s="1" t="str">
        <f>LOOKUP(L241,{0,"0-19";20,"20-29";30,"30-39";40,"40-49";50,"50-59";60,"60-69";70,"70-79";80,"80-89"})</f>
        <v>40-49</v>
      </c>
      <c r="N241" s="1" t="str">
        <f>TEXT(Wofai_Eyong___Bikeshare_data___Sheet1[[#This Row],[StartDate]], "dddd")</f>
        <v>Saturday</v>
      </c>
      <c r="O241" s="1" t="str">
        <f>CONCATENATE(Wofai_Eyong___Bikeshare_data___Sheet1[[#This Row],[Start Station]], " to ", Wofai_Eyong___Bikeshare_data___Sheet1[[#This Row],[End Station]])</f>
        <v>Broadway &amp; Roebling St to 1 Ave &amp; E 18 St</v>
      </c>
    </row>
    <row r="242" spans="1:15" x14ac:dyDescent="0.25">
      <c r="A242">
        <v>4831904</v>
      </c>
      <c r="B242" s="7">
        <v>42881</v>
      </c>
      <c r="C242" s="2">
        <v>0.65625</v>
      </c>
      <c r="D242" s="5">
        <v>42881</v>
      </c>
      <c r="E242" s="2">
        <v>0.67499999999999993</v>
      </c>
      <c r="F242">
        <v>1594</v>
      </c>
      <c r="G242" s="1" t="s">
        <v>110</v>
      </c>
      <c r="H242" s="1" t="s">
        <v>177</v>
      </c>
      <c r="I242" s="1" t="s">
        <v>9</v>
      </c>
      <c r="J242" s="1" t="s">
        <v>10</v>
      </c>
      <c r="K242">
        <v>1982</v>
      </c>
      <c r="L242" s="1">
        <f>current_year-Wofai_Eyong___Bikeshare_data___Sheet1[[#This Row],[Birth Year]]</f>
        <v>40</v>
      </c>
      <c r="M242" s="1" t="str">
        <f>LOOKUP(L242,{0,"0-19";20,"20-29";30,"30-39";40,"40-49";50,"50-59";60,"60-69";70,"70-79";80,"80-89"})</f>
        <v>40-49</v>
      </c>
      <c r="N242" s="1" t="str">
        <f>TEXT(Wofai_Eyong___Bikeshare_data___Sheet1[[#This Row],[StartDate]], "dddd")</f>
        <v>Friday</v>
      </c>
      <c r="O242" s="1" t="str">
        <f>CONCATENATE(Wofai_Eyong___Bikeshare_data___Sheet1[[#This Row],[Start Station]], " to ", Wofai_Eyong___Bikeshare_data___Sheet1[[#This Row],[End Station]])</f>
        <v>Washington St &amp; Gansevoort St to Clinton St &amp; Grand St</v>
      </c>
    </row>
    <row r="243" spans="1:15" x14ac:dyDescent="0.25">
      <c r="A243">
        <v>4647018</v>
      </c>
      <c r="B243" s="7">
        <v>42877</v>
      </c>
      <c r="C243" s="2">
        <v>0.37291666666666662</v>
      </c>
      <c r="D243" s="5">
        <v>42877</v>
      </c>
      <c r="E243" s="2">
        <v>0.37708333333333338</v>
      </c>
      <c r="F243">
        <v>355</v>
      </c>
      <c r="G243" s="1" t="s">
        <v>288</v>
      </c>
      <c r="H243" s="1" t="s">
        <v>98</v>
      </c>
      <c r="I243" s="1" t="s">
        <v>9</v>
      </c>
      <c r="J243" s="1" t="s">
        <v>10</v>
      </c>
      <c r="K243">
        <v>1977</v>
      </c>
      <c r="L243" s="1">
        <f>current_year-Wofai_Eyong___Bikeshare_data___Sheet1[[#This Row],[Birth Year]]</f>
        <v>45</v>
      </c>
      <c r="M243" s="1" t="str">
        <f>LOOKUP(L243,{0,"0-19";20,"20-29";30,"30-39";40,"40-49";50,"50-59";60,"60-69";70,"70-79";80,"80-89"})</f>
        <v>40-49</v>
      </c>
      <c r="N243" s="1" t="str">
        <f>TEXT(Wofai_Eyong___Bikeshare_data___Sheet1[[#This Row],[StartDate]], "dddd")</f>
        <v>Monday</v>
      </c>
      <c r="O243" s="1" t="str">
        <f>CONCATENATE(Wofai_Eyong___Bikeshare_data___Sheet1[[#This Row],[Start Station]], " to ", Wofai_Eyong___Bikeshare_data___Sheet1[[#This Row],[End Station]])</f>
        <v>Hudson St &amp; Reade St to Cleveland Pl &amp; Spring St</v>
      </c>
    </row>
    <row r="244" spans="1:15" x14ac:dyDescent="0.25">
      <c r="A244">
        <v>4194394</v>
      </c>
      <c r="B244" s="7">
        <v>42869</v>
      </c>
      <c r="C244" s="2">
        <v>0.4770833333333333</v>
      </c>
      <c r="D244" s="5">
        <v>42869</v>
      </c>
      <c r="E244" s="2">
        <v>0.48472222222222222</v>
      </c>
      <c r="F244">
        <v>615</v>
      </c>
      <c r="G244" s="1" t="s">
        <v>96</v>
      </c>
      <c r="H244" s="1" t="s">
        <v>81</v>
      </c>
      <c r="I244" s="8" t="s">
        <v>458</v>
      </c>
      <c r="J244" s="8" t="s">
        <v>10</v>
      </c>
      <c r="K244" s="8">
        <v>1981</v>
      </c>
      <c r="L244" s="1">
        <f>current_year-Wofai_Eyong___Bikeshare_data___Sheet1[[#This Row],[Birth Year]]</f>
        <v>41</v>
      </c>
      <c r="M244" s="1" t="str">
        <f>LOOKUP(L244,{0,"0-19";20,"20-29";30,"30-39";40,"40-49";50,"50-59";60,"60-69";70,"70-79";80,"80-89"})</f>
        <v>40-49</v>
      </c>
      <c r="N244" s="1" t="str">
        <f>TEXT(Wofai_Eyong___Bikeshare_data___Sheet1[[#This Row],[StartDate]], "dddd")</f>
        <v>Sunday</v>
      </c>
      <c r="O244" s="1" t="str">
        <f>CONCATENATE(Wofai_Eyong___Bikeshare_data___Sheet1[[#This Row],[Start Station]], " to ", Wofai_Eyong___Bikeshare_data___Sheet1[[#This Row],[End Station]])</f>
        <v>Broadway &amp; W 36 St to Broadway &amp; E 22 St</v>
      </c>
    </row>
    <row r="245" spans="1:15" x14ac:dyDescent="0.25">
      <c r="A245">
        <v>4376357</v>
      </c>
      <c r="B245" s="7">
        <v>42872</v>
      </c>
      <c r="C245" s="2">
        <v>0.63263888888888886</v>
      </c>
      <c r="D245" s="5">
        <v>42872</v>
      </c>
      <c r="E245" s="2">
        <v>0.64722222222222225</v>
      </c>
      <c r="F245">
        <v>1202</v>
      </c>
      <c r="G245" s="1" t="s">
        <v>289</v>
      </c>
      <c r="H245" s="1" t="s">
        <v>290</v>
      </c>
      <c r="I245" s="1" t="s">
        <v>9</v>
      </c>
      <c r="J245" s="1" t="s">
        <v>10</v>
      </c>
      <c r="K245">
        <v>1992</v>
      </c>
      <c r="L245" s="1">
        <f>current_year-Wofai_Eyong___Bikeshare_data___Sheet1[[#This Row],[Birth Year]]</f>
        <v>30</v>
      </c>
      <c r="M245" s="1" t="str">
        <f>LOOKUP(L245,{0,"0-19";20,"20-29";30,"30-39";40,"40-49";50,"50-59";60,"60-69";70,"70-79";80,"80-89"})</f>
        <v>30-39</v>
      </c>
      <c r="N245" s="1" t="str">
        <f>TEXT(Wofai_Eyong___Bikeshare_data___Sheet1[[#This Row],[StartDate]], "dddd")</f>
        <v>Wednesday</v>
      </c>
      <c r="O245" s="1" t="str">
        <f>CONCATENATE(Wofai_Eyong___Bikeshare_data___Sheet1[[#This Row],[Start Station]], " to ", Wofai_Eyong___Bikeshare_data___Sheet1[[#This Row],[End Station]])</f>
        <v>2 Ave &amp; E 99 St to 5 Ave &amp; E 63 St</v>
      </c>
    </row>
    <row r="246" spans="1:15" x14ac:dyDescent="0.25">
      <c r="A246">
        <v>4736921</v>
      </c>
      <c r="B246" s="7">
        <v>42879</v>
      </c>
      <c r="C246" s="2">
        <v>0.39513888888888887</v>
      </c>
      <c r="D246" s="5">
        <v>42879</v>
      </c>
      <c r="E246" s="2">
        <v>0.40069444444444446</v>
      </c>
      <c r="F246">
        <v>487</v>
      </c>
      <c r="G246" s="1" t="s">
        <v>127</v>
      </c>
      <c r="H246" s="1" t="s">
        <v>89</v>
      </c>
      <c r="I246" s="1" t="s">
        <v>9</v>
      </c>
      <c r="J246" s="8" t="s">
        <v>10</v>
      </c>
      <c r="K246" s="8">
        <v>1981</v>
      </c>
      <c r="L246" s="1">
        <f>current_year-Wofai_Eyong___Bikeshare_data___Sheet1[[#This Row],[Birth Year]]</f>
        <v>41</v>
      </c>
      <c r="M246" s="1" t="str">
        <f>LOOKUP(L246,{0,"0-19";20,"20-29";30,"30-39";40,"40-49";50,"50-59";60,"60-69";70,"70-79";80,"80-89"})</f>
        <v>40-49</v>
      </c>
      <c r="N246" s="1" t="str">
        <f>TEXT(Wofai_Eyong___Bikeshare_data___Sheet1[[#This Row],[StartDate]], "dddd")</f>
        <v>Wednesday</v>
      </c>
      <c r="O246" s="1" t="str">
        <f>CONCATENATE(Wofai_Eyong___Bikeshare_data___Sheet1[[#This Row],[Start Station]], " to ", Wofai_Eyong___Bikeshare_data___Sheet1[[#This Row],[End Station]])</f>
        <v>MacDougal St &amp; Prince St to 8 Ave &amp; W 16 St</v>
      </c>
    </row>
    <row r="247" spans="1:15" x14ac:dyDescent="0.25">
      <c r="A247">
        <v>4306194</v>
      </c>
      <c r="B247" s="7">
        <v>42871</v>
      </c>
      <c r="C247" s="2">
        <v>0.56597222222222221</v>
      </c>
      <c r="D247" s="5">
        <v>42871</v>
      </c>
      <c r="E247" s="2">
        <v>0.57152777777777775</v>
      </c>
      <c r="F247">
        <v>445</v>
      </c>
      <c r="G247" s="1" t="s">
        <v>184</v>
      </c>
      <c r="H247" s="1" t="s">
        <v>173</v>
      </c>
      <c r="I247" s="1" t="s">
        <v>9</v>
      </c>
      <c r="J247" s="1" t="s">
        <v>10</v>
      </c>
      <c r="K247">
        <v>1965</v>
      </c>
      <c r="L247" s="1">
        <f>current_year-Wofai_Eyong___Bikeshare_data___Sheet1[[#This Row],[Birth Year]]</f>
        <v>57</v>
      </c>
      <c r="M247" s="1" t="str">
        <f>LOOKUP(L247,{0,"0-19";20,"20-29";30,"30-39";40,"40-49";50,"50-59";60,"60-69";70,"70-79";80,"80-89"})</f>
        <v>50-59</v>
      </c>
      <c r="N247" s="1" t="str">
        <f>TEXT(Wofai_Eyong___Bikeshare_data___Sheet1[[#This Row],[StartDate]], "dddd")</f>
        <v>Tuesday</v>
      </c>
      <c r="O247" s="1" t="str">
        <f>CONCATENATE(Wofai_Eyong___Bikeshare_data___Sheet1[[#This Row],[Start Station]], " to ", Wofai_Eyong___Bikeshare_data___Sheet1[[#This Row],[End Station]])</f>
        <v>E 23 St &amp; 1 Ave to Cooper Square &amp; E 7 St</v>
      </c>
    </row>
    <row r="248" spans="1:15" x14ac:dyDescent="0.25">
      <c r="A248">
        <v>2444049</v>
      </c>
      <c r="B248" s="7">
        <v>42831</v>
      </c>
      <c r="C248" s="2">
        <v>0.80972222222222223</v>
      </c>
      <c r="D248" s="5">
        <v>42831</v>
      </c>
      <c r="E248" s="2">
        <v>0.81597222222222221</v>
      </c>
      <c r="F248">
        <v>500</v>
      </c>
      <c r="G248" s="1" t="s">
        <v>115</v>
      </c>
      <c r="H248" s="1" t="s">
        <v>28</v>
      </c>
      <c r="I248" s="1" t="s">
        <v>9</v>
      </c>
      <c r="J248" s="1" t="s">
        <v>17</v>
      </c>
      <c r="K248">
        <v>1973</v>
      </c>
      <c r="L248" s="1">
        <f>current_year-Wofai_Eyong___Bikeshare_data___Sheet1[[#This Row],[Birth Year]]</f>
        <v>49</v>
      </c>
      <c r="M248" s="1" t="str">
        <f>LOOKUP(L248,{0,"0-19";20,"20-29";30,"30-39";40,"40-49";50,"50-59";60,"60-69";70,"70-79";80,"80-89"})</f>
        <v>40-49</v>
      </c>
      <c r="N248" s="1" t="str">
        <f>TEXT(Wofai_Eyong___Bikeshare_data___Sheet1[[#This Row],[StartDate]], "dddd")</f>
        <v>Thursday</v>
      </c>
      <c r="O248" s="1" t="str">
        <f>CONCATENATE(Wofai_Eyong___Bikeshare_data___Sheet1[[#This Row],[Start Station]], " to ", Wofai_Eyong___Bikeshare_data___Sheet1[[#This Row],[End Station]])</f>
        <v>E 15 St &amp; 3 Ave to E 25 St &amp; 2 Ave</v>
      </c>
    </row>
    <row r="249" spans="1:15" x14ac:dyDescent="0.25">
      <c r="A249">
        <v>5768649</v>
      </c>
      <c r="B249" s="7">
        <v>42898</v>
      </c>
      <c r="C249" s="2">
        <v>0.88194444444444453</v>
      </c>
      <c r="D249" s="5">
        <v>42898</v>
      </c>
      <c r="E249" s="2">
        <v>0.90277777777777779</v>
      </c>
      <c r="F249">
        <v>1777</v>
      </c>
      <c r="G249" s="1" t="s">
        <v>111</v>
      </c>
      <c r="H249" s="1" t="s">
        <v>271</v>
      </c>
      <c r="I249" s="1" t="s">
        <v>9</v>
      </c>
      <c r="J249" s="1" t="s">
        <v>17</v>
      </c>
      <c r="K249">
        <v>1958</v>
      </c>
      <c r="L249" s="1">
        <f>current_year-Wofai_Eyong___Bikeshare_data___Sheet1[[#This Row],[Birth Year]]</f>
        <v>64</v>
      </c>
      <c r="M249" s="1" t="str">
        <f>LOOKUP(L249,{0,"0-19";20,"20-29";30,"30-39";40,"40-49";50,"50-59";60,"60-69";70,"70-79";80,"80-89"})</f>
        <v>60-69</v>
      </c>
      <c r="N249" s="1" t="str">
        <f>TEXT(Wofai_Eyong___Bikeshare_data___Sheet1[[#This Row],[StartDate]], "dddd")</f>
        <v>Monday</v>
      </c>
      <c r="O249" s="1" t="str">
        <f>CONCATENATE(Wofai_Eyong___Bikeshare_data___Sheet1[[#This Row],[Start Station]], " to ", Wofai_Eyong___Bikeshare_data___Sheet1[[#This Row],[End Station]])</f>
        <v>West St &amp; Chambers St to 11 Ave &amp; W 59 St</v>
      </c>
    </row>
    <row r="250" spans="1:15" x14ac:dyDescent="0.25">
      <c r="A250">
        <v>5868762</v>
      </c>
      <c r="B250" s="7">
        <v>42900</v>
      </c>
      <c r="C250" s="2">
        <v>0.72013888888888899</v>
      </c>
      <c r="D250" s="5">
        <v>42900</v>
      </c>
      <c r="E250" s="2">
        <v>0.74722222222222223</v>
      </c>
      <c r="F250">
        <v>2358</v>
      </c>
      <c r="G250" s="1" t="s">
        <v>198</v>
      </c>
      <c r="H250" s="1" t="s">
        <v>291</v>
      </c>
      <c r="I250" s="1" t="s">
        <v>9</v>
      </c>
      <c r="J250" s="1" t="s">
        <v>17</v>
      </c>
      <c r="K250">
        <v>1982</v>
      </c>
      <c r="L250" s="1">
        <f>current_year-Wofai_Eyong___Bikeshare_data___Sheet1[[#This Row],[Birth Year]]</f>
        <v>40</v>
      </c>
      <c r="M250" s="1" t="str">
        <f>LOOKUP(L250,{0,"0-19";20,"20-29";30,"30-39";40,"40-49";50,"50-59";60,"60-69";70,"70-79";80,"80-89"})</f>
        <v>40-49</v>
      </c>
      <c r="N250" s="1" t="str">
        <f>TEXT(Wofai_Eyong___Bikeshare_data___Sheet1[[#This Row],[StartDate]], "dddd")</f>
        <v>Wednesday</v>
      </c>
      <c r="O250" s="1" t="str">
        <f>CONCATENATE(Wofai_Eyong___Bikeshare_data___Sheet1[[#This Row],[Start Station]], " to ", Wofai_Eyong___Bikeshare_data___Sheet1[[#This Row],[End Station]])</f>
        <v>Henry St &amp; Grand St to E 76 St &amp; 3 Ave</v>
      </c>
    </row>
    <row r="251" spans="1:15" x14ac:dyDescent="0.25">
      <c r="A251">
        <v>74339</v>
      </c>
      <c r="B251" s="7">
        <v>42740</v>
      </c>
      <c r="C251" s="2">
        <v>0.28055555555555556</v>
      </c>
      <c r="D251" s="5">
        <v>42740</v>
      </c>
      <c r="E251" s="2">
        <v>0.28472222222222221</v>
      </c>
      <c r="F251">
        <v>384</v>
      </c>
      <c r="G251" s="1" t="s">
        <v>80</v>
      </c>
      <c r="H251" s="1" t="s">
        <v>141</v>
      </c>
      <c r="I251" s="1" t="s">
        <v>9</v>
      </c>
      <c r="J251" s="1" t="s">
        <v>10</v>
      </c>
      <c r="K251">
        <v>1978</v>
      </c>
      <c r="L251" s="1">
        <f>current_year-Wofai_Eyong___Bikeshare_data___Sheet1[[#This Row],[Birth Year]]</f>
        <v>44</v>
      </c>
      <c r="M251" s="1" t="str">
        <f>LOOKUP(L251,{0,"0-19";20,"20-29";30,"30-39";40,"40-49";50,"50-59";60,"60-69";70,"70-79";80,"80-89"})</f>
        <v>40-49</v>
      </c>
      <c r="N251" s="1" t="str">
        <f>TEXT(Wofai_Eyong___Bikeshare_data___Sheet1[[#This Row],[StartDate]], "dddd")</f>
        <v>Thursday</v>
      </c>
      <c r="O251" s="1" t="str">
        <f>CONCATENATE(Wofai_Eyong___Bikeshare_data___Sheet1[[#This Row],[Start Station]], " to ", Wofai_Eyong___Bikeshare_data___Sheet1[[#This Row],[End Station]])</f>
        <v>8 Ave &amp; W 31 St to Greenwich Ave &amp; 8 Ave</v>
      </c>
    </row>
    <row r="252" spans="1:15" x14ac:dyDescent="0.25">
      <c r="A252">
        <v>3061605</v>
      </c>
      <c r="B252" s="7">
        <v>42844</v>
      </c>
      <c r="C252" s="2">
        <v>0.76388888888888884</v>
      </c>
      <c r="D252" s="5">
        <v>42844</v>
      </c>
      <c r="E252" s="2">
        <v>0.77430555555555547</v>
      </c>
      <c r="F252">
        <v>909</v>
      </c>
      <c r="G252" s="1" t="s">
        <v>253</v>
      </c>
      <c r="H252" s="1" t="s">
        <v>98</v>
      </c>
      <c r="I252" s="1" t="s">
        <v>9</v>
      </c>
      <c r="J252" s="1" t="s">
        <v>10</v>
      </c>
      <c r="K252">
        <v>1988</v>
      </c>
      <c r="L252" s="1">
        <f>current_year-Wofai_Eyong___Bikeshare_data___Sheet1[[#This Row],[Birth Year]]</f>
        <v>34</v>
      </c>
      <c r="M252" s="1" t="str">
        <f>LOOKUP(L252,{0,"0-19";20,"20-29";30,"30-39";40,"40-49";50,"50-59";60,"60-69";70,"70-79";80,"80-89"})</f>
        <v>30-39</v>
      </c>
      <c r="N252" s="1" t="str">
        <f>TEXT(Wofai_Eyong___Bikeshare_data___Sheet1[[#This Row],[StartDate]], "dddd")</f>
        <v>Wednesday</v>
      </c>
      <c r="O252" s="1" t="str">
        <f>CONCATENATE(Wofai_Eyong___Bikeshare_data___Sheet1[[#This Row],[Start Station]], " to ", Wofai_Eyong___Bikeshare_data___Sheet1[[#This Row],[End Station]])</f>
        <v>W 31 St &amp; 7 Ave to Cleveland Pl &amp; Spring St</v>
      </c>
    </row>
    <row r="253" spans="1:15" x14ac:dyDescent="0.25">
      <c r="A253">
        <v>1226634</v>
      </c>
      <c r="B253" s="7">
        <v>42787</v>
      </c>
      <c r="C253" s="2">
        <v>0.34513888888888888</v>
      </c>
      <c r="D253" s="5">
        <v>42787</v>
      </c>
      <c r="E253" s="2">
        <v>0.35138888888888892</v>
      </c>
      <c r="F253">
        <v>550</v>
      </c>
      <c r="G253" s="1" t="s">
        <v>252</v>
      </c>
      <c r="H253" s="1" t="s">
        <v>39</v>
      </c>
      <c r="I253" s="1" t="s">
        <v>9</v>
      </c>
      <c r="J253" s="1" t="s">
        <v>10</v>
      </c>
      <c r="K253">
        <v>1969</v>
      </c>
      <c r="L253" s="1">
        <f>current_year-Wofai_Eyong___Bikeshare_data___Sheet1[[#This Row],[Birth Year]]</f>
        <v>53</v>
      </c>
      <c r="M253" s="1" t="str">
        <f>LOOKUP(L253,{0,"0-19";20,"20-29";30,"30-39";40,"40-49";50,"50-59";60,"60-69";70,"70-79";80,"80-89"})</f>
        <v>50-59</v>
      </c>
      <c r="N253" s="1" t="str">
        <f>TEXT(Wofai_Eyong___Bikeshare_data___Sheet1[[#This Row],[StartDate]], "dddd")</f>
        <v>Tuesday</v>
      </c>
      <c r="O253" s="1" t="str">
        <f>CONCATENATE(Wofai_Eyong___Bikeshare_data___Sheet1[[#This Row],[Start Station]], " to ", Wofai_Eyong___Bikeshare_data___Sheet1[[#This Row],[End Station]])</f>
        <v>Pershing Square North to E 17 St &amp; Broadway</v>
      </c>
    </row>
    <row r="254" spans="1:15" x14ac:dyDescent="0.25">
      <c r="A254">
        <v>3674241</v>
      </c>
      <c r="B254" s="7">
        <v>42857</v>
      </c>
      <c r="C254" s="2">
        <v>0.86597222222222225</v>
      </c>
      <c r="D254" s="5">
        <v>42857</v>
      </c>
      <c r="E254" s="2">
        <v>0.86805555555555547</v>
      </c>
      <c r="F254">
        <v>154</v>
      </c>
      <c r="G254" s="1" t="s">
        <v>292</v>
      </c>
      <c r="H254" s="1" t="s">
        <v>293</v>
      </c>
      <c r="I254" s="1" t="s">
        <v>9</v>
      </c>
      <c r="J254" s="1" t="s">
        <v>10</v>
      </c>
      <c r="K254">
        <v>1992</v>
      </c>
      <c r="L254" s="1">
        <f>current_year-Wofai_Eyong___Bikeshare_data___Sheet1[[#This Row],[Birth Year]]</f>
        <v>30</v>
      </c>
      <c r="M254" s="1" t="str">
        <f>LOOKUP(L254,{0,"0-19";20,"20-29";30,"30-39";40,"40-49";50,"50-59";60,"60-69";70,"70-79";80,"80-89"})</f>
        <v>30-39</v>
      </c>
      <c r="N254" s="1" t="str">
        <f>TEXT(Wofai_Eyong___Bikeshare_data___Sheet1[[#This Row],[StartDate]], "dddd")</f>
        <v>Tuesday</v>
      </c>
      <c r="O254" s="1" t="str">
        <f>CONCATENATE(Wofai_Eyong___Bikeshare_data___Sheet1[[#This Row],[Start Station]], " to ", Wofai_Eyong___Bikeshare_data___Sheet1[[#This Row],[End Station]])</f>
        <v>Riverside Dr &amp; W 104 St to W 106 St &amp; Amsterdam Ave</v>
      </c>
    </row>
    <row r="255" spans="1:15" x14ac:dyDescent="0.25">
      <c r="A255">
        <v>481343</v>
      </c>
      <c r="B255" s="7">
        <v>42757</v>
      </c>
      <c r="C255" s="2">
        <v>0.47222222222222227</v>
      </c>
      <c r="D255" s="5">
        <v>42757</v>
      </c>
      <c r="E255" s="2">
        <v>0.47430555555555554</v>
      </c>
      <c r="F255">
        <v>191</v>
      </c>
      <c r="G255" s="1" t="s">
        <v>218</v>
      </c>
      <c r="H255" s="1" t="s">
        <v>235</v>
      </c>
      <c r="I255" s="1" t="s">
        <v>9</v>
      </c>
      <c r="J255" s="1" t="s">
        <v>10</v>
      </c>
      <c r="K255">
        <v>1978</v>
      </c>
      <c r="L255" s="1">
        <f>current_year-Wofai_Eyong___Bikeshare_data___Sheet1[[#This Row],[Birth Year]]</f>
        <v>44</v>
      </c>
      <c r="M255" s="1" t="str">
        <f>LOOKUP(L255,{0,"0-19";20,"20-29";30,"30-39";40,"40-49";50,"50-59";60,"60-69";70,"70-79";80,"80-89"})</f>
        <v>40-49</v>
      </c>
      <c r="N255" s="1" t="str">
        <f>TEXT(Wofai_Eyong___Bikeshare_data___Sheet1[[#This Row],[StartDate]], "dddd")</f>
        <v>Sunday</v>
      </c>
      <c r="O255" s="1" t="str">
        <f>CONCATENATE(Wofai_Eyong___Bikeshare_data___Sheet1[[#This Row],[Start Station]], " to ", Wofai_Eyong___Bikeshare_data___Sheet1[[#This Row],[End Station]])</f>
        <v>W 13 St &amp; 5 Ave to Washington Pl &amp; 6 Ave</v>
      </c>
    </row>
    <row r="256" spans="1:15" x14ac:dyDescent="0.25">
      <c r="A256">
        <v>1005386</v>
      </c>
      <c r="B256" s="7">
        <v>42780</v>
      </c>
      <c r="C256" s="2">
        <v>0.31875000000000003</v>
      </c>
      <c r="D256" s="5">
        <v>42780</v>
      </c>
      <c r="E256" s="2">
        <v>0.3298611111111111</v>
      </c>
      <c r="F256">
        <v>939</v>
      </c>
      <c r="G256" s="1" t="s">
        <v>294</v>
      </c>
      <c r="H256" s="1" t="s">
        <v>165</v>
      </c>
      <c r="I256" s="1" t="s">
        <v>9</v>
      </c>
      <c r="J256" s="1" t="s">
        <v>10</v>
      </c>
      <c r="K256">
        <v>1957</v>
      </c>
      <c r="L256" s="1">
        <f>current_year-Wofai_Eyong___Bikeshare_data___Sheet1[[#This Row],[Birth Year]]</f>
        <v>65</v>
      </c>
      <c r="M256" s="1" t="str">
        <f>LOOKUP(L256,{0,"0-19";20,"20-29";30,"30-39";40,"40-49";50,"50-59";60,"60-69";70,"70-79";80,"80-89"})</f>
        <v>60-69</v>
      </c>
      <c r="N256" s="1" t="str">
        <f>TEXT(Wofai_Eyong___Bikeshare_data___Sheet1[[#This Row],[StartDate]], "dddd")</f>
        <v>Tuesday</v>
      </c>
      <c r="O256" s="1" t="str">
        <f>CONCATENATE(Wofai_Eyong___Bikeshare_data___Sheet1[[#This Row],[Start Station]], " to ", Wofai_Eyong___Bikeshare_data___Sheet1[[#This Row],[End Station]])</f>
        <v>W 82 St &amp; Central Park West to 5 Ave &amp; E 88 St</v>
      </c>
    </row>
    <row r="257" spans="1:15" x14ac:dyDescent="0.25">
      <c r="A257">
        <v>3648389</v>
      </c>
      <c r="B257" s="7">
        <v>42857</v>
      </c>
      <c r="C257" s="2">
        <v>0.64097222222222217</v>
      </c>
      <c r="D257" s="5">
        <v>42857</v>
      </c>
      <c r="E257" s="2">
        <v>0.66805555555555562</v>
      </c>
      <c r="F257">
        <v>2298</v>
      </c>
      <c r="G257" s="1" t="s">
        <v>279</v>
      </c>
      <c r="H257" s="1" t="s">
        <v>295</v>
      </c>
      <c r="I257" s="1" t="s">
        <v>9</v>
      </c>
      <c r="J257" s="1" t="s">
        <v>17</v>
      </c>
      <c r="K257">
        <v>1987</v>
      </c>
      <c r="L257" s="1">
        <f>current_year-Wofai_Eyong___Bikeshare_data___Sheet1[[#This Row],[Birth Year]]</f>
        <v>35</v>
      </c>
      <c r="M257" s="1" t="str">
        <f>LOOKUP(L257,{0,"0-19";20,"20-29";30,"30-39";40,"40-49";50,"50-59";60,"60-69";70,"70-79";80,"80-89"})</f>
        <v>30-39</v>
      </c>
      <c r="N257" s="1" t="str">
        <f>TEXT(Wofai_Eyong___Bikeshare_data___Sheet1[[#This Row],[StartDate]], "dddd")</f>
        <v>Tuesday</v>
      </c>
      <c r="O257" s="1" t="str">
        <f>CONCATENATE(Wofai_Eyong___Bikeshare_data___Sheet1[[#This Row],[Start Station]], " to ", Wofai_Eyong___Bikeshare_data___Sheet1[[#This Row],[End Station]])</f>
        <v>S 4 St &amp; Rodney St to Throop Ave &amp; Myrtle Ave</v>
      </c>
    </row>
    <row r="258" spans="1:15" x14ac:dyDescent="0.25">
      <c r="A258">
        <v>2976840</v>
      </c>
      <c r="B258" s="7">
        <v>42843</v>
      </c>
      <c r="C258" s="2">
        <v>0.32222222222222224</v>
      </c>
      <c r="D258" s="5">
        <v>42843</v>
      </c>
      <c r="E258" s="2">
        <v>0.33124999999999999</v>
      </c>
      <c r="F258">
        <v>794</v>
      </c>
      <c r="G258" s="1" t="s">
        <v>127</v>
      </c>
      <c r="H258" s="1" t="s">
        <v>296</v>
      </c>
      <c r="I258" s="1" t="s">
        <v>9</v>
      </c>
      <c r="J258" s="1" t="s">
        <v>10</v>
      </c>
      <c r="K258">
        <v>1965</v>
      </c>
      <c r="L258" s="1">
        <f>current_year-Wofai_Eyong___Bikeshare_data___Sheet1[[#This Row],[Birth Year]]</f>
        <v>57</v>
      </c>
      <c r="M258" s="1" t="str">
        <f>LOOKUP(L258,{0,"0-19";20,"20-29";30,"30-39";40,"40-49";50,"50-59";60,"60-69";70,"70-79";80,"80-89"})</f>
        <v>50-59</v>
      </c>
      <c r="N258" s="1" t="str">
        <f>TEXT(Wofai_Eyong___Bikeshare_data___Sheet1[[#This Row],[StartDate]], "dddd")</f>
        <v>Tuesday</v>
      </c>
      <c r="O258" s="1" t="str">
        <f>CONCATENATE(Wofai_Eyong___Bikeshare_data___Sheet1[[#This Row],[Start Station]], " to ", Wofai_Eyong___Bikeshare_data___Sheet1[[#This Row],[End Station]])</f>
        <v>MacDougal St &amp; Prince St to Broad St &amp; Bridge St</v>
      </c>
    </row>
    <row r="259" spans="1:15" x14ac:dyDescent="0.25">
      <c r="A259">
        <v>1339852</v>
      </c>
      <c r="B259" s="7">
        <v>42790</v>
      </c>
      <c r="C259" s="2">
        <v>0.33124999999999999</v>
      </c>
      <c r="D259" s="5">
        <v>42790</v>
      </c>
      <c r="E259" s="2">
        <v>0.34722222222222227</v>
      </c>
      <c r="F259">
        <v>1377</v>
      </c>
      <c r="G259" s="1" t="s">
        <v>34</v>
      </c>
      <c r="H259" s="1" t="s">
        <v>39</v>
      </c>
      <c r="I259" s="1" t="s">
        <v>9</v>
      </c>
      <c r="J259" s="1" t="s">
        <v>10</v>
      </c>
      <c r="K259">
        <v>1972</v>
      </c>
      <c r="L259" s="1">
        <f>current_year-Wofai_Eyong___Bikeshare_data___Sheet1[[#This Row],[Birth Year]]</f>
        <v>50</v>
      </c>
      <c r="M259" s="1" t="str">
        <f>LOOKUP(L259,{0,"0-19";20,"20-29";30,"30-39";40,"40-49";50,"50-59";60,"60-69";70,"70-79";80,"80-89"})</f>
        <v>50-59</v>
      </c>
      <c r="N259" s="1" t="str">
        <f>TEXT(Wofai_Eyong___Bikeshare_data___Sheet1[[#This Row],[StartDate]], "dddd")</f>
        <v>Friday</v>
      </c>
      <c r="O259" s="1" t="str">
        <f>CONCATENATE(Wofai_Eyong___Bikeshare_data___Sheet1[[#This Row],[Start Station]], " to ", Wofai_Eyong___Bikeshare_data___Sheet1[[#This Row],[End Station]])</f>
        <v>Columbus Ave &amp; W 72 St to E 17 St &amp; Broadway</v>
      </c>
    </row>
    <row r="260" spans="1:15" x14ac:dyDescent="0.25">
      <c r="A260">
        <v>3780563</v>
      </c>
      <c r="B260" s="7">
        <v>42859</v>
      </c>
      <c r="C260" s="2">
        <v>0.75208333333333333</v>
      </c>
      <c r="D260" s="5">
        <v>42859</v>
      </c>
      <c r="E260" s="2">
        <v>0.7895833333333333</v>
      </c>
      <c r="F260">
        <v>3219</v>
      </c>
      <c r="G260" s="1" t="s">
        <v>297</v>
      </c>
      <c r="H260" s="1" t="s">
        <v>237</v>
      </c>
      <c r="I260" s="1" t="s">
        <v>9</v>
      </c>
      <c r="J260" s="1" t="s">
        <v>17</v>
      </c>
      <c r="K260">
        <v>1993</v>
      </c>
      <c r="L260" s="1">
        <f>current_year-Wofai_Eyong___Bikeshare_data___Sheet1[[#This Row],[Birth Year]]</f>
        <v>29</v>
      </c>
      <c r="M260" s="1" t="str">
        <f>LOOKUP(L260,{0,"0-19";20,"20-29";30,"30-39";40,"40-49";50,"50-59";60,"60-69";70,"70-79";80,"80-89"})</f>
        <v>20-29</v>
      </c>
      <c r="N260" s="1" t="str">
        <f>TEXT(Wofai_Eyong___Bikeshare_data___Sheet1[[#This Row],[StartDate]], "dddd")</f>
        <v>Thursday</v>
      </c>
      <c r="O260" s="1" t="str">
        <f>CONCATENATE(Wofai_Eyong___Bikeshare_data___Sheet1[[#This Row],[Start Station]], " to ", Wofai_Eyong___Bikeshare_data___Sheet1[[#This Row],[End Station]])</f>
        <v>W 52 St &amp; 11 Ave to E 7 St &amp; Avenue A</v>
      </c>
    </row>
    <row r="261" spans="1:15" x14ac:dyDescent="0.25">
      <c r="A261">
        <v>2773160</v>
      </c>
      <c r="B261" s="7">
        <v>42838</v>
      </c>
      <c r="C261" s="2">
        <v>0.88402777777777775</v>
      </c>
      <c r="D261" s="5">
        <v>42838</v>
      </c>
      <c r="E261" s="2">
        <v>0.88958333333333339</v>
      </c>
      <c r="F261">
        <v>465</v>
      </c>
      <c r="G261" s="1" t="s">
        <v>76</v>
      </c>
      <c r="H261" s="1" t="s">
        <v>298</v>
      </c>
      <c r="I261" s="1" t="s">
        <v>9</v>
      </c>
      <c r="J261" s="1" t="s">
        <v>10</v>
      </c>
      <c r="K261">
        <v>1980</v>
      </c>
      <c r="L261" s="1">
        <f>current_year-Wofai_Eyong___Bikeshare_data___Sheet1[[#This Row],[Birth Year]]</f>
        <v>42</v>
      </c>
      <c r="M261" s="1" t="str">
        <f>LOOKUP(L261,{0,"0-19";20,"20-29";30,"30-39";40,"40-49";50,"50-59";60,"60-69";70,"70-79";80,"80-89"})</f>
        <v>40-49</v>
      </c>
      <c r="N261" s="1" t="str">
        <f>TEXT(Wofai_Eyong___Bikeshare_data___Sheet1[[#This Row],[StartDate]], "dddd")</f>
        <v>Thursday</v>
      </c>
      <c r="O261" s="1" t="str">
        <f>CONCATENATE(Wofai_Eyong___Bikeshare_data___Sheet1[[#This Row],[Start Station]], " to ", Wofai_Eyong___Bikeshare_data___Sheet1[[#This Row],[End Station]])</f>
        <v>Bayard St &amp; Baxter St to Peck Slip &amp; Front St</v>
      </c>
    </row>
    <row r="262" spans="1:15" x14ac:dyDescent="0.25">
      <c r="A262">
        <v>565683</v>
      </c>
      <c r="B262" s="7">
        <v>42761</v>
      </c>
      <c r="C262" s="2">
        <v>0.31527777777777777</v>
      </c>
      <c r="D262" s="5">
        <v>42761</v>
      </c>
      <c r="E262" s="2">
        <v>0.32083333333333336</v>
      </c>
      <c r="F262">
        <v>447</v>
      </c>
      <c r="G262" s="1" t="s">
        <v>42</v>
      </c>
      <c r="H262" s="1" t="s">
        <v>59</v>
      </c>
      <c r="I262" s="1" t="s">
        <v>9</v>
      </c>
      <c r="J262" s="1" t="s">
        <v>10</v>
      </c>
      <c r="K262">
        <v>1971</v>
      </c>
      <c r="L262" s="1">
        <f>current_year-Wofai_Eyong___Bikeshare_data___Sheet1[[#This Row],[Birth Year]]</f>
        <v>51</v>
      </c>
      <c r="M262" s="1" t="str">
        <f>LOOKUP(L262,{0,"0-19";20,"20-29";30,"30-39";40,"40-49";50,"50-59";60,"60-69";70,"70-79";80,"80-89"})</f>
        <v>50-59</v>
      </c>
      <c r="N262" s="1" t="str">
        <f>TEXT(Wofai_Eyong___Bikeshare_data___Sheet1[[#This Row],[StartDate]], "dddd")</f>
        <v>Thursday</v>
      </c>
      <c r="O262" s="1" t="str">
        <f>CONCATENATE(Wofai_Eyong___Bikeshare_data___Sheet1[[#This Row],[Start Station]], " to ", Wofai_Eyong___Bikeshare_data___Sheet1[[#This Row],[End Station]])</f>
        <v>E 2 St &amp; Avenue C to Great Jones St</v>
      </c>
    </row>
    <row r="263" spans="1:15" x14ac:dyDescent="0.25">
      <c r="A263">
        <v>2535354</v>
      </c>
      <c r="B263" s="7">
        <v>42834</v>
      </c>
      <c r="C263" s="2">
        <v>0.55972222222222223</v>
      </c>
      <c r="D263" s="5">
        <v>42834</v>
      </c>
      <c r="E263" s="2">
        <v>0.5756944444444444</v>
      </c>
      <c r="F263">
        <v>1371</v>
      </c>
      <c r="G263" s="1" t="s">
        <v>157</v>
      </c>
      <c r="H263" s="1" t="s">
        <v>200</v>
      </c>
      <c r="I263" s="1" t="s">
        <v>9</v>
      </c>
      <c r="J263" s="1" t="s">
        <v>10</v>
      </c>
      <c r="K263">
        <v>1984</v>
      </c>
      <c r="L263" s="1">
        <f>current_year-Wofai_Eyong___Bikeshare_data___Sheet1[[#This Row],[Birth Year]]</f>
        <v>38</v>
      </c>
      <c r="M263" s="1" t="str">
        <f>LOOKUP(L263,{0,"0-19";20,"20-29";30,"30-39";40,"40-49";50,"50-59";60,"60-69";70,"70-79";80,"80-89"})</f>
        <v>30-39</v>
      </c>
      <c r="N263" s="1" t="str">
        <f>TEXT(Wofai_Eyong___Bikeshare_data___Sheet1[[#This Row],[StartDate]], "dddd")</f>
        <v>Sunday</v>
      </c>
      <c r="O263" s="1" t="str">
        <f>CONCATENATE(Wofai_Eyong___Bikeshare_data___Sheet1[[#This Row],[Start Station]], " to ", Wofai_Eyong___Bikeshare_data___Sheet1[[#This Row],[End Station]])</f>
        <v>Lafayette St &amp; E 8 St to South St &amp; Gouverneur Ln</v>
      </c>
    </row>
    <row r="264" spans="1:15" x14ac:dyDescent="0.25">
      <c r="A264">
        <v>1395793</v>
      </c>
      <c r="B264" s="7">
        <v>42791</v>
      </c>
      <c r="C264" s="2">
        <v>0.53888888888888886</v>
      </c>
      <c r="D264" s="5">
        <v>42791</v>
      </c>
      <c r="E264" s="2">
        <v>0.54375000000000007</v>
      </c>
      <c r="F264">
        <v>401</v>
      </c>
      <c r="G264" s="1" t="s">
        <v>299</v>
      </c>
      <c r="H264" s="1" t="s">
        <v>237</v>
      </c>
      <c r="I264" s="1" t="s">
        <v>9</v>
      </c>
      <c r="J264" s="1" t="s">
        <v>17</v>
      </c>
      <c r="K264">
        <v>1987</v>
      </c>
      <c r="L264" s="1">
        <f>current_year-Wofai_Eyong___Bikeshare_data___Sheet1[[#This Row],[Birth Year]]</f>
        <v>35</v>
      </c>
      <c r="M264" s="1" t="str">
        <f>LOOKUP(L264,{0,"0-19";20,"20-29";30,"30-39";40,"40-49";50,"50-59";60,"60-69";70,"70-79";80,"80-89"})</f>
        <v>30-39</v>
      </c>
      <c r="N264" s="1" t="str">
        <f>TEXT(Wofai_Eyong___Bikeshare_data___Sheet1[[#This Row],[StartDate]], "dddd")</f>
        <v>Saturday</v>
      </c>
      <c r="O264" s="1" t="str">
        <f>CONCATENATE(Wofai_Eyong___Bikeshare_data___Sheet1[[#This Row],[Start Station]], " to ", Wofai_Eyong___Bikeshare_data___Sheet1[[#This Row],[End Station]])</f>
        <v>E 25 St &amp; 1 Ave to E 7 St &amp; Avenue A</v>
      </c>
    </row>
    <row r="265" spans="1:15" x14ac:dyDescent="0.25">
      <c r="A265">
        <v>5320479</v>
      </c>
      <c r="B265" s="7">
        <v>42891</v>
      </c>
      <c r="C265" s="2">
        <v>0.33194444444444443</v>
      </c>
      <c r="D265" s="5">
        <v>42891</v>
      </c>
      <c r="E265" s="2">
        <v>0.38958333333333334</v>
      </c>
      <c r="F265">
        <v>5004</v>
      </c>
      <c r="G265" s="1" t="s">
        <v>300</v>
      </c>
      <c r="H265" s="1" t="s">
        <v>301</v>
      </c>
      <c r="I265" s="8" t="s">
        <v>458</v>
      </c>
      <c r="J265" s="8" t="s">
        <v>10</v>
      </c>
      <c r="K265" s="8">
        <v>1981</v>
      </c>
      <c r="L265" s="1">
        <f>current_year-Wofai_Eyong___Bikeshare_data___Sheet1[[#This Row],[Birth Year]]</f>
        <v>41</v>
      </c>
      <c r="M265" s="1" t="str">
        <f>LOOKUP(L265,{0,"0-19";20,"20-29";30,"30-39";40,"40-49";50,"50-59";60,"60-69";70,"70-79";80,"80-89"})</f>
        <v>40-49</v>
      </c>
      <c r="N265" s="1" t="str">
        <f>TEXT(Wofai_Eyong___Bikeshare_data___Sheet1[[#This Row],[StartDate]], "dddd")</f>
        <v>Monday</v>
      </c>
      <c r="O265" s="1" t="str">
        <f>CONCATENATE(Wofai_Eyong___Bikeshare_data___Sheet1[[#This Row],[Start Station]], " to ", Wofai_Eyong___Bikeshare_data___Sheet1[[#This Row],[End Station]])</f>
        <v>Brooklyn Bridge Park - Pier 2 to Cadman Plaza E &amp; Tillary St</v>
      </c>
    </row>
    <row r="266" spans="1:15" x14ac:dyDescent="0.25">
      <c r="A266">
        <v>4070651</v>
      </c>
      <c r="B266" s="7">
        <v>42866</v>
      </c>
      <c r="C266" s="2">
        <v>0.30972222222222223</v>
      </c>
      <c r="D266" s="5">
        <v>42866</v>
      </c>
      <c r="E266" s="2">
        <v>0.31458333333333333</v>
      </c>
      <c r="F266">
        <v>425</v>
      </c>
      <c r="G266" s="1" t="s">
        <v>302</v>
      </c>
      <c r="H266" s="1" t="s">
        <v>303</v>
      </c>
      <c r="I266" s="1" t="s">
        <v>9</v>
      </c>
      <c r="J266" s="1" t="s">
        <v>17</v>
      </c>
      <c r="K266">
        <v>1979</v>
      </c>
      <c r="L266" s="1">
        <f>current_year-Wofai_Eyong___Bikeshare_data___Sheet1[[#This Row],[Birth Year]]</f>
        <v>43</v>
      </c>
      <c r="M266" s="1" t="str">
        <f>LOOKUP(L266,{0,"0-19";20,"20-29";30,"30-39";40,"40-49";50,"50-59";60,"60-69";70,"70-79";80,"80-89"})</f>
        <v>40-49</v>
      </c>
      <c r="N266" s="1" t="str">
        <f>TEXT(Wofai_Eyong___Bikeshare_data___Sheet1[[#This Row],[StartDate]], "dddd")</f>
        <v>Thursday</v>
      </c>
      <c r="O266" s="1" t="str">
        <f>CONCATENATE(Wofai_Eyong___Bikeshare_data___Sheet1[[#This Row],[Start Station]], " to ", Wofai_Eyong___Bikeshare_data___Sheet1[[#This Row],[End Station]])</f>
        <v>Commerce St &amp; Van Brunt St to Atlantic Ave &amp; Furman St</v>
      </c>
    </row>
    <row r="267" spans="1:15" x14ac:dyDescent="0.25">
      <c r="A267">
        <v>4389700</v>
      </c>
      <c r="B267" s="7">
        <v>42872</v>
      </c>
      <c r="C267" s="2">
        <v>0.74791666666666667</v>
      </c>
      <c r="D267" s="5">
        <v>42872</v>
      </c>
      <c r="E267" s="2">
        <v>0.75416666666666676</v>
      </c>
      <c r="F267">
        <v>562</v>
      </c>
      <c r="G267" s="1" t="s">
        <v>304</v>
      </c>
      <c r="H267" s="1" t="s">
        <v>305</v>
      </c>
      <c r="I267" s="8" t="s">
        <v>458</v>
      </c>
      <c r="J267" s="8" t="s">
        <v>10</v>
      </c>
      <c r="K267" s="8">
        <v>1981</v>
      </c>
      <c r="L267" s="1">
        <f>current_year-Wofai_Eyong___Bikeshare_data___Sheet1[[#This Row],[Birth Year]]</f>
        <v>41</v>
      </c>
      <c r="M267" s="1" t="str">
        <f>LOOKUP(L267,{0,"0-19";20,"20-29";30,"30-39";40,"40-49";50,"50-59";60,"60-69";70,"70-79";80,"80-89"})</f>
        <v>40-49</v>
      </c>
      <c r="N267" s="1" t="str">
        <f>TEXT(Wofai_Eyong___Bikeshare_data___Sheet1[[#This Row],[StartDate]], "dddd")</f>
        <v>Wednesday</v>
      </c>
      <c r="O267" s="1" t="str">
        <f>CONCATENATE(Wofai_Eyong___Bikeshare_data___Sheet1[[#This Row],[Start Station]], " to ", Wofai_Eyong___Bikeshare_data___Sheet1[[#This Row],[End Station]])</f>
        <v>Jackson Ave &amp; 46 Rd to 46 Ave &amp; 5 St</v>
      </c>
    </row>
    <row r="268" spans="1:15" x14ac:dyDescent="0.25">
      <c r="A268">
        <v>6800377</v>
      </c>
      <c r="B268" s="7">
        <v>42916</v>
      </c>
      <c r="C268" s="2">
        <v>0.7368055555555556</v>
      </c>
      <c r="D268" s="5">
        <v>42916</v>
      </c>
      <c r="E268" s="2">
        <v>0.73888888888888893</v>
      </c>
      <c r="F268">
        <v>170</v>
      </c>
      <c r="G268" s="1" t="s">
        <v>16</v>
      </c>
      <c r="H268" s="1" t="s">
        <v>57</v>
      </c>
      <c r="I268" s="1" t="s">
        <v>9</v>
      </c>
      <c r="J268" s="1" t="s">
        <v>10</v>
      </c>
      <c r="K268">
        <v>1957</v>
      </c>
      <c r="L268" s="1">
        <f>current_year-Wofai_Eyong___Bikeshare_data___Sheet1[[#This Row],[Birth Year]]</f>
        <v>65</v>
      </c>
      <c r="M268" s="1" t="str">
        <f>LOOKUP(L268,{0,"0-19";20,"20-29";30,"30-39";40,"40-49";50,"50-59";60,"60-69";70,"70-79";80,"80-89"})</f>
        <v>60-69</v>
      </c>
      <c r="N268" s="1" t="str">
        <f>TEXT(Wofai_Eyong___Bikeshare_data___Sheet1[[#This Row],[StartDate]], "dddd")</f>
        <v>Friday</v>
      </c>
      <c r="O268" s="1" t="str">
        <f>CONCATENATE(Wofai_Eyong___Bikeshare_data___Sheet1[[#This Row],[Start Station]], " to ", Wofai_Eyong___Bikeshare_data___Sheet1[[#This Row],[End Station]])</f>
        <v>W 20 St &amp; 8 Ave to W 26 St &amp; 8 Ave</v>
      </c>
    </row>
    <row r="269" spans="1:15" x14ac:dyDescent="0.25">
      <c r="A269">
        <v>5681294</v>
      </c>
      <c r="B269" s="7">
        <v>42897</v>
      </c>
      <c r="C269" s="2">
        <v>0.55277777777777781</v>
      </c>
      <c r="D269" s="5">
        <v>42897</v>
      </c>
      <c r="E269" s="2">
        <v>0.55625000000000002</v>
      </c>
      <c r="F269">
        <v>272</v>
      </c>
      <c r="G269" s="1" t="s">
        <v>306</v>
      </c>
      <c r="H269" s="1" t="s">
        <v>278</v>
      </c>
      <c r="I269" s="1" t="s">
        <v>9</v>
      </c>
      <c r="J269" s="1" t="s">
        <v>10</v>
      </c>
      <c r="K269">
        <v>1966</v>
      </c>
      <c r="L269" s="1">
        <f>current_year-Wofai_Eyong___Bikeshare_data___Sheet1[[#This Row],[Birth Year]]</f>
        <v>56</v>
      </c>
      <c r="M269" s="1" t="str">
        <f>LOOKUP(L269,{0,"0-19";20,"20-29";30,"30-39";40,"40-49";50,"50-59";60,"60-69";70,"70-79";80,"80-89"})</f>
        <v>50-59</v>
      </c>
      <c r="N269" s="1" t="str">
        <f>TEXT(Wofai_Eyong___Bikeshare_data___Sheet1[[#This Row],[StartDate]], "dddd")</f>
        <v>Sunday</v>
      </c>
      <c r="O269" s="1" t="str">
        <f>CONCATENATE(Wofai_Eyong___Bikeshare_data___Sheet1[[#This Row],[Start Station]], " to ", Wofai_Eyong___Bikeshare_data___Sheet1[[#This Row],[End Station]])</f>
        <v>Mercer St &amp; Bleecker St to E 12 St &amp; 3 Ave</v>
      </c>
    </row>
    <row r="270" spans="1:15" x14ac:dyDescent="0.25">
      <c r="A270">
        <v>6009055</v>
      </c>
      <c r="B270" s="7">
        <v>42902</v>
      </c>
      <c r="C270" s="2">
        <v>0.83680555555555547</v>
      </c>
      <c r="D270" s="5">
        <v>42902</v>
      </c>
      <c r="E270" s="2">
        <v>0.8534722222222223</v>
      </c>
      <c r="F270">
        <v>1413</v>
      </c>
      <c r="G270" s="1" t="s">
        <v>295</v>
      </c>
      <c r="H270" s="1" t="s">
        <v>156</v>
      </c>
      <c r="I270" s="1" t="s">
        <v>9</v>
      </c>
      <c r="J270" s="1" t="s">
        <v>17</v>
      </c>
      <c r="K270">
        <v>1986</v>
      </c>
      <c r="L270" s="1">
        <f>current_year-Wofai_Eyong___Bikeshare_data___Sheet1[[#This Row],[Birth Year]]</f>
        <v>36</v>
      </c>
      <c r="M270" s="1" t="str">
        <f>LOOKUP(L270,{0,"0-19";20,"20-29";30,"30-39";40,"40-49";50,"50-59";60,"60-69";70,"70-79";80,"80-89"})</f>
        <v>30-39</v>
      </c>
      <c r="N270" s="1" t="str">
        <f>TEXT(Wofai_Eyong___Bikeshare_data___Sheet1[[#This Row],[StartDate]], "dddd")</f>
        <v>Friday</v>
      </c>
      <c r="O270" s="1" t="str">
        <f>CONCATENATE(Wofai_Eyong___Bikeshare_data___Sheet1[[#This Row],[Start Station]], " to ", Wofai_Eyong___Bikeshare_data___Sheet1[[#This Row],[End Station]])</f>
        <v>Throop Ave &amp; Myrtle Ave to Forsyth St &amp; Broome St</v>
      </c>
    </row>
    <row r="271" spans="1:15" x14ac:dyDescent="0.25">
      <c r="A271">
        <v>1688397</v>
      </c>
      <c r="B271" s="7">
        <v>42800</v>
      </c>
      <c r="C271" s="2">
        <v>0.89444444444444438</v>
      </c>
      <c r="D271" s="5">
        <v>42800</v>
      </c>
      <c r="E271" s="2">
        <v>0.8965277777777777</v>
      </c>
      <c r="F271">
        <v>188</v>
      </c>
      <c r="G271" s="1" t="s">
        <v>307</v>
      </c>
      <c r="H271" s="1" t="s">
        <v>308</v>
      </c>
      <c r="I271" s="1" t="s">
        <v>9</v>
      </c>
      <c r="J271" s="1" t="s">
        <v>10</v>
      </c>
      <c r="K271">
        <v>1986</v>
      </c>
      <c r="L271" s="1">
        <f>current_year-Wofai_Eyong___Bikeshare_data___Sheet1[[#This Row],[Birth Year]]</f>
        <v>36</v>
      </c>
      <c r="M271" s="1" t="str">
        <f>LOOKUP(L271,{0,"0-19";20,"20-29";30,"30-39";40,"40-49";50,"50-59";60,"60-69";70,"70-79";80,"80-89"})</f>
        <v>30-39</v>
      </c>
      <c r="N271" s="1" t="str">
        <f>TEXT(Wofai_Eyong___Bikeshare_data___Sheet1[[#This Row],[StartDate]], "dddd")</f>
        <v>Monday</v>
      </c>
      <c r="O271" s="1" t="str">
        <f>CONCATENATE(Wofai_Eyong___Bikeshare_data___Sheet1[[#This Row],[Start Station]], " to ", Wofai_Eyong___Bikeshare_data___Sheet1[[#This Row],[End Station]])</f>
        <v>E 81 St &amp; York Ave to E 74 St &amp; 1 Ave</v>
      </c>
    </row>
    <row r="272" spans="1:15" x14ac:dyDescent="0.25">
      <c r="A272">
        <v>2733599</v>
      </c>
      <c r="B272" s="7">
        <v>42838</v>
      </c>
      <c r="C272" s="2">
        <v>0.37777777777777777</v>
      </c>
      <c r="D272" s="5">
        <v>42838</v>
      </c>
      <c r="E272" s="2">
        <v>0.3833333333333333</v>
      </c>
      <c r="F272">
        <v>470</v>
      </c>
      <c r="G272" s="1" t="s">
        <v>238</v>
      </c>
      <c r="H272" s="1" t="s">
        <v>309</v>
      </c>
      <c r="I272" s="1" t="s">
        <v>9</v>
      </c>
      <c r="J272" s="1" t="s">
        <v>10</v>
      </c>
      <c r="K272">
        <v>1993</v>
      </c>
      <c r="L272" s="1">
        <f>current_year-Wofai_Eyong___Bikeshare_data___Sheet1[[#This Row],[Birth Year]]</f>
        <v>29</v>
      </c>
      <c r="M272" s="1" t="str">
        <f>LOOKUP(L272,{0,"0-19";20,"20-29";30,"30-39";40,"40-49";50,"50-59";60,"60-69";70,"70-79";80,"80-89"})</f>
        <v>20-29</v>
      </c>
      <c r="N272" s="1" t="str">
        <f>TEXT(Wofai_Eyong___Bikeshare_data___Sheet1[[#This Row],[StartDate]], "dddd")</f>
        <v>Thursday</v>
      </c>
      <c r="O272" s="1" t="str">
        <f>CONCATENATE(Wofai_Eyong___Bikeshare_data___Sheet1[[#This Row],[Start Station]], " to ", Wofai_Eyong___Bikeshare_data___Sheet1[[#This Row],[End Station]])</f>
        <v>E 4 St &amp; 2 Ave to Franklin St &amp; W Broadway</v>
      </c>
    </row>
    <row r="273" spans="1:15" x14ac:dyDescent="0.25">
      <c r="A273">
        <v>1345999</v>
      </c>
      <c r="B273" s="7">
        <v>42790</v>
      </c>
      <c r="C273" s="2">
        <v>0.38958333333333334</v>
      </c>
      <c r="D273" s="5">
        <v>42790</v>
      </c>
      <c r="E273" s="2">
        <v>0.40069444444444446</v>
      </c>
      <c r="F273">
        <v>979</v>
      </c>
      <c r="G273" s="1" t="s">
        <v>205</v>
      </c>
      <c r="H273" s="1" t="s">
        <v>98</v>
      </c>
      <c r="I273" s="1" t="s">
        <v>9</v>
      </c>
      <c r="J273" s="1" t="s">
        <v>10</v>
      </c>
      <c r="K273">
        <v>1981</v>
      </c>
      <c r="L273" s="1">
        <f>current_year-Wofai_Eyong___Bikeshare_data___Sheet1[[#This Row],[Birth Year]]</f>
        <v>41</v>
      </c>
      <c r="M273" s="1" t="str">
        <f>LOOKUP(L273,{0,"0-19";20,"20-29";30,"30-39";40,"40-49";50,"50-59";60,"60-69";70,"70-79";80,"80-89"})</f>
        <v>40-49</v>
      </c>
      <c r="N273" s="1" t="str">
        <f>TEXT(Wofai_Eyong___Bikeshare_data___Sheet1[[#This Row],[StartDate]], "dddd")</f>
        <v>Friday</v>
      </c>
      <c r="O273" s="1" t="str">
        <f>CONCATENATE(Wofai_Eyong___Bikeshare_data___Sheet1[[#This Row],[Start Station]], " to ", Wofai_Eyong___Bikeshare_data___Sheet1[[#This Row],[End Station]])</f>
        <v>E 32 St &amp; Park Ave to Cleveland Pl &amp; Spring St</v>
      </c>
    </row>
    <row r="274" spans="1:15" x14ac:dyDescent="0.25">
      <c r="A274">
        <v>2031987</v>
      </c>
      <c r="B274" s="7">
        <v>42818</v>
      </c>
      <c r="C274" s="2">
        <v>0.37222222222222223</v>
      </c>
      <c r="D274" s="5">
        <v>42818</v>
      </c>
      <c r="E274" s="2">
        <v>0.38194444444444442</v>
      </c>
      <c r="F274">
        <v>857</v>
      </c>
      <c r="G274" s="1" t="s">
        <v>28</v>
      </c>
      <c r="H274" s="1" t="s">
        <v>218</v>
      </c>
      <c r="I274" s="1" t="s">
        <v>9</v>
      </c>
      <c r="J274" s="1" t="s">
        <v>17</v>
      </c>
      <c r="K274">
        <v>1988</v>
      </c>
      <c r="L274" s="1">
        <f>current_year-Wofai_Eyong___Bikeshare_data___Sheet1[[#This Row],[Birth Year]]</f>
        <v>34</v>
      </c>
      <c r="M274" s="1" t="str">
        <f>LOOKUP(L274,{0,"0-19";20,"20-29";30,"30-39";40,"40-49";50,"50-59";60,"60-69";70,"70-79";80,"80-89"})</f>
        <v>30-39</v>
      </c>
      <c r="N274" s="1" t="str">
        <f>TEXT(Wofai_Eyong___Bikeshare_data___Sheet1[[#This Row],[StartDate]], "dddd")</f>
        <v>Friday</v>
      </c>
      <c r="O274" s="1" t="str">
        <f>CONCATENATE(Wofai_Eyong___Bikeshare_data___Sheet1[[#This Row],[Start Station]], " to ", Wofai_Eyong___Bikeshare_data___Sheet1[[#This Row],[End Station]])</f>
        <v>E 25 St &amp; 2 Ave to W 13 St &amp; 5 Ave</v>
      </c>
    </row>
    <row r="275" spans="1:15" x14ac:dyDescent="0.25">
      <c r="A275">
        <v>6587469</v>
      </c>
      <c r="B275" s="7">
        <v>42913</v>
      </c>
      <c r="C275" s="2">
        <v>0.57986111111111105</v>
      </c>
      <c r="D275" s="5">
        <v>42913</v>
      </c>
      <c r="E275" s="2">
        <v>0.58402777777777781</v>
      </c>
      <c r="F275">
        <v>382</v>
      </c>
      <c r="G275" s="1" t="s">
        <v>310</v>
      </c>
      <c r="H275" s="1" t="s">
        <v>242</v>
      </c>
      <c r="I275" s="1" t="s">
        <v>9</v>
      </c>
      <c r="J275" s="1" t="s">
        <v>10</v>
      </c>
      <c r="K275">
        <v>1951</v>
      </c>
      <c r="L275" s="1">
        <f>current_year-Wofai_Eyong___Bikeshare_data___Sheet1[[#This Row],[Birth Year]]</f>
        <v>71</v>
      </c>
      <c r="M275" s="1" t="str">
        <f>LOOKUP(L275,{0,"0-19";20,"20-29";30,"30-39";40,"40-49";50,"50-59";60,"60-69";70,"70-79";80,"80-89"})</f>
        <v>70-79</v>
      </c>
      <c r="N275" s="1" t="str">
        <f>TEXT(Wofai_Eyong___Bikeshare_data___Sheet1[[#This Row],[StartDate]], "dddd")</f>
        <v>Tuesday</v>
      </c>
      <c r="O275" s="1" t="str">
        <f>CONCATENATE(Wofai_Eyong___Bikeshare_data___Sheet1[[#This Row],[Start Station]], " to ", Wofai_Eyong___Bikeshare_data___Sheet1[[#This Row],[End Station]])</f>
        <v>W 13 St &amp; 6 Ave to W 24 St &amp; 7 Ave</v>
      </c>
    </row>
    <row r="276" spans="1:15" x14ac:dyDescent="0.25">
      <c r="A276">
        <v>252422</v>
      </c>
      <c r="B276" s="7">
        <v>42748</v>
      </c>
      <c r="C276" s="2">
        <v>0.33749999999999997</v>
      </c>
      <c r="D276" s="5">
        <v>42748</v>
      </c>
      <c r="E276" s="2">
        <v>0.34930555555555554</v>
      </c>
      <c r="F276">
        <v>1041</v>
      </c>
      <c r="G276" s="1" t="s">
        <v>83</v>
      </c>
      <c r="H276" s="1" t="s">
        <v>81</v>
      </c>
      <c r="I276" s="1" t="s">
        <v>9</v>
      </c>
      <c r="J276" s="1" t="s">
        <v>10</v>
      </c>
      <c r="K276">
        <v>1979</v>
      </c>
      <c r="L276" s="1">
        <f>current_year-Wofai_Eyong___Bikeshare_data___Sheet1[[#This Row],[Birth Year]]</f>
        <v>43</v>
      </c>
      <c r="M276" s="1" t="str">
        <f>LOOKUP(L276,{0,"0-19";20,"20-29";30,"30-39";40,"40-49";50,"50-59";60,"60-69";70,"70-79";80,"80-89"})</f>
        <v>40-49</v>
      </c>
      <c r="N276" s="1" t="str">
        <f>TEXT(Wofai_Eyong___Bikeshare_data___Sheet1[[#This Row],[StartDate]], "dddd")</f>
        <v>Friday</v>
      </c>
      <c r="O276" s="1" t="str">
        <f>CONCATENATE(Wofai_Eyong___Bikeshare_data___Sheet1[[#This Row],[Start Station]], " to ", Wofai_Eyong___Bikeshare_data___Sheet1[[#This Row],[End Station]])</f>
        <v>Carmine St &amp; 6 Ave to Broadway &amp; E 22 St</v>
      </c>
    </row>
    <row r="277" spans="1:15" x14ac:dyDescent="0.25">
      <c r="A277">
        <v>3670576</v>
      </c>
      <c r="B277" s="7">
        <v>42857</v>
      </c>
      <c r="C277" s="2">
        <v>0.81805555555555554</v>
      </c>
      <c r="D277" s="5">
        <v>42857</v>
      </c>
      <c r="E277" s="2">
        <v>0.84791666666666676</v>
      </c>
      <c r="F277">
        <v>2555</v>
      </c>
      <c r="G277" s="1" t="s">
        <v>246</v>
      </c>
      <c r="H277" s="1" t="s">
        <v>155</v>
      </c>
      <c r="I277" s="1" t="s">
        <v>9</v>
      </c>
      <c r="J277" s="1" t="s">
        <v>10</v>
      </c>
      <c r="K277">
        <v>1982</v>
      </c>
      <c r="L277" s="1">
        <f>current_year-Wofai_Eyong___Bikeshare_data___Sheet1[[#This Row],[Birth Year]]</f>
        <v>40</v>
      </c>
      <c r="M277" s="1" t="str">
        <f>LOOKUP(L277,{0,"0-19";20,"20-29";30,"30-39";40,"40-49";50,"50-59";60,"60-69";70,"70-79";80,"80-89"})</f>
        <v>40-49</v>
      </c>
      <c r="N277" s="1" t="str">
        <f>TEXT(Wofai_Eyong___Bikeshare_data___Sheet1[[#This Row],[StartDate]], "dddd")</f>
        <v>Tuesday</v>
      </c>
      <c r="O277" s="1" t="str">
        <f>CONCATENATE(Wofai_Eyong___Bikeshare_data___Sheet1[[#This Row],[Start Station]], " to ", Wofai_Eyong___Bikeshare_data___Sheet1[[#This Row],[End Station]])</f>
        <v>W 41 St &amp; 8 Ave to Broadway &amp; W 53 St</v>
      </c>
    </row>
    <row r="278" spans="1:15" x14ac:dyDescent="0.25">
      <c r="A278">
        <v>5121541</v>
      </c>
      <c r="B278" s="7">
        <v>42887</v>
      </c>
      <c r="C278" s="2">
        <v>0.67986111111111114</v>
      </c>
      <c r="D278" s="5">
        <v>42887</v>
      </c>
      <c r="E278" s="2">
        <v>0.68611111111111101</v>
      </c>
      <c r="F278">
        <v>528</v>
      </c>
      <c r="G278" s="1" t="s">
        <v>311</v>
      </c>
      <c r="H278" s="1" t="s">
        <v>76</v>
      </c>
      <c r="I278" s="1" t="s">
        <v>9</v>
      </c>
      <c r="J278" s="1" t="s">
        <v>10</v>
      </c>
      <c r="K278">
        <v>1966</v>
      </c>
      <c r="L278" s="1">
        <f>current_year-Wofai_Eyong___Bikeshare_data___Sheet1[[#This Row],[Birth Year]]</f>
        <v>56</v>
      </c>
      <c r="M278" s="1" t="str">
        <f>LOOKUP(L278,{0,"0-19";20,"20-29";30,"30-39";40,"40-49";50,"50-59";60,"60-69";70,"70-79";80,"80-89"})</f>
        <v>50-59</v>
      </c>
      <c r="N278" s="1" t="str">
        <f>TEXT(Wofai_Eyong___Bikeshare_data___Sheet1[[#This Row],[StartDate]], "dddd")</f>
        <v>Thursday</v>
      </c>
      <c r="O278" s="1" t="str">
        <f>CONCATENATE(Wofai_Eyong___Bikeshare_data___Sheet1[[#This Row],[Start Station]], " to ", Wofai_Eyong___Bikeshare_data___Sheet1[[#This Row],[End Station]])</f>
        <v>John St &amp; William St to Bayard St &amp; Baxter St</v>
      </c>
    </row>
    <row r="279" spans="1:15" x14ac:dyDescent="0.25">
      <c r="A279">
        <v>4729862</v>
      </c>
      <c r="B279" s="7">
        <v>42879</v>
      </c>
      <c r="C279" s="2">
        <v>0.34375</v>
      </c>
      <c r="D279" s="5">
        <v>42879</v>
      </c>
      <c r="E279" s="2">
        <v>0.34791666666666665</v>
      </c>
      <c r="F279">
        <v>338</v>
      </c>
      <c r="G279" s="1" t="s">
        <v>299</v>
      </c>
      <c r="H279" s="1" t="s">
        <v>166</v>
      </c>
      <c r="I279" s="1" t="s">
        <v>9</v>
      </c>
      <c r="J279" s="1" t="s">
        <v>10</v>
      </c>
      <c r="K279">
        <v>1971</v>
      </c>
      <c r="L279" s="1">
        <f>current_year-Wofai_Eyong___Bikeshare_data___Sheet1[[#This Row],[Birth Year]]</f>
        <v>51</v>
      </c>
      <c r="M279" s="1" t="str">
        <f>LOOKUP(L279,{0,"0-19";20,"20-29";30,"30-39";40,"40-49";50,"50-59";60,"60-69";70,"70-79";80,"80-89"})</f>
        <v>50-59</v>
      </c>
      <c r="N279" s="1" t="str">
        <f>TEXT(Wofai_Eyong___Bikeshare_data___Sheet1[[#This Row],[StartDate]], "dddd")</f>
        <v>Wednesday</v>
      </c>
      <c r="O279" s="1" t="str">
        <f>CONCATENATE(Wofai_Eyong___Bikeshare_data___Sheet1[[#This Row],[Start Station]], " to ", Wofai_Eyong___Bikeshare_data___Sheet1[[#This Row],[End Station]])</f>
        <v>E 25 St &amp; 1 Ave to E 24 St &amp; Park Ave S</v>
      </c>
    </row>
    <row r="280" spans="1:15" x14ac:dyDescent="0.25">
      <c r="A280">
        <v>4766125</v>
      </c>
      <c r="B280" s="7">
        <v>42879</v>
      </c>
      <c r="C280" s="2">
        <v>0.75138888888888899</v>
      </c>
      <c r="D280" s="5">
        <v>42879</v>
      </c>
      <c r="E280" s="2">
        <v>0.7583333333333333</v>
      </c>
      <c r="F280">
        <v>563</v>
      </c>
      <c r="G280" s="1" t="s">
        <v>8</v>
      </c>
      <c r="H280" s="1" t="s">
        <v>310</v>
      </c>
      <c r="I280" s="1" t="s">
        <v>9</v>
      </c>
      <c r="J280" s="1" t="s">
        <v>10</v>
      </c>
      <c r="K280">
        <v>1956</v>
      </c>
      <c r="L280" s="1">
        <f>current_year-Wofai_Eyong___Bikeshare_data___Sheet1[[#This Row],[Birth Year]]</f>
        <v>66</v>
      </c>
      <c r="M280" s="1" t="str">
        <f>LOOKUP(L280,{0,"0-19";20,"20-29";30,"30-39";40,"40-49";50,"50-59";60,"60-69";70,"70-79";80,"80-89"})</f>
        <v>60-69</v>
      </c>
      <c r="N280" s="1" t="str">
        <f>TEXT(Wofai_Eyong___Bikeshare_data___Sheet1[[#This Row],[StartDate]], "dddd")</f>
        <v>Wednesday</v>
      </c>
      <c r="O280" s="1" t="str">
        <f>CONCATENATE(Wofai_Eyong___Bikeshare_data___Sheet1[[#This Row],[Start Station]], " to ", Wofai_Eyong___Bikeshare_data___Sheet1[[#This Row],[End Station]])</f>
        <v>W Broadway &amp; Spring St to W 13 St &amp; 6 Ave</v>
      </c>
    </row>
    <row r="281" spans="1:15" x14ac:dyDescent="0.25">
      <c r="A281">
        <v>2321677</v>
      </c>
      <c r="B281" s="7">
        <v>42828</v>
      </c>
      <c r="C281" s="2">
        <v>0.41388888888888892</v>
      </c>
      <c r="D281" s="5">
        <v>42828</v>
      </c>
      <c r="E281" s="2">
        <v>0.43124999999999997</v>
      </c>
      <c r="F281">
        <v>1481</v>
      </c>
      <c r="G281" s="1" t="s">
        <v>276</v>
      </c>
      <c r="H281" s="1" t="s">
        <v>218</v>
      </c>
      <c r="I281" s="1" t="s">
        <v>9</v>
      </c>
      <c r="J281" s="1" t="s">
        <v>10</v>
      </c>
      <c r="K281">
        <v>1976</v>
      </c>
      <c r="L281" s="1">
        <f>current_year-Wofai_Eyong___Bikeshare_data___Sheet1[[#This Row],[Birth Year]]</f>
        <v>46</v>
      </c>
      <c r="M281" s="1" t="str">
        <f>LOOKUP(L281,{0,"0-19";20,"20-29";30,"30-39";40,"40-49";50,"50-59";60,"60-69";70,"70-79";80,"80-89"})</f>
        <v>40-49</v>
      </c>
      <c r="N281" s="1" t="str">
        <f>TEXT(Wofai_Eyong___Bikeshare_data___Sheet1[[#This Row],[StartDate]], "dddd")</f>
        <v>Monday</v>
      </c>
      <c r="O281" s="1" t="str">
        <f>CONCATENATE(Wofai_Eyong___Bikeshare_data___Sheet1[[#This Row],[Start Station]], " to ", Wofai_Eyong___Bikeshare_data___Sheet1[[#This Row],[End Station]])</f>
        <v>Fulton St &amp; Rockwell Pl to W 13 St &amp; 5 Ave</v>
      </c>
    </row>
    <row r="282" spans="1:15" x14ac:dyDescent="0.25">
      <c r="A282">
        <v>6014149</v>
      </c>
      <c r="B282" s="7">
        <v>42902</v>
      </c>
      <c r="C282" s="2">
        <v>0.9604166666666667</v>
      </c>
      <c r="D282" s="5">
        <v>42902</v>
      </c>
      <c r="E282" s="2">
        <v>0.96319444444444446</v>
      </c>
      <c r="F282">
        <v>209</v>
      </c>
      <c r="G282" s="1" t="s">
        <v>238</v>
      </c>
      <c r="H282" s="1" t="s">
        <v>237</v>
      </c>
      <c r="I282" s="1" t="s">
        <v>9</v>
      </c>
      <c r="J282" s="1" t="s">
        <v>10</v>
      </c>
      <c r="K282">
        <v>1978</v>
      </c>
      <c r="L282" s="1">
        <f>current_year-Wofai_Eyong___Bikeshare_data___Sheet1[[#This Row],[Birth Year]]</f>
        <v>44</v>
      </c>
      <c r="M282" s="1" t="str">
        <f>LOOKUP(L282,{0,"0-19";20,"20-29";30,"30-39";40,"40-49";50,"50-59";60,"60-69";70,"70-79";80,"80-89"})</f>
        <v>40-49</v>
      </c>
      <c r="N282" s="1" t="str">
        <f>TEXT(Wofai_Eyong___Bikeshare_data___Sheet1[[#This Row],[StartDate]], "dddd")</f>
        <v>Friday</v>
      </c>
      <c r="O282" s="1" t="str">
        <f>CONCATENATE(Wofai_Eyong___Bikeshare_data___Sheet1[[#This Row],[Start Station]], " to ", Wofai_Eyong___Bikeshare_data___Sheet1[[#This Row],[End Station]])</f>
        <v>E 4 St &amp; 2 Ave to E 7 St &amp; Avenue A</v>
      </c>
    </row>
    <row r="283" spans="1:15" x14ac:dyDescent="0.25">
      <c r="A283">
        <v>2981738</v>
      </c>
      <c r="B283" s="7">
        <v>42843</v>
      </c>
      <c r="C283" s="2">
        <v>0.36249999999999999</v>
      </c>
      <c r="D283" s="5">
        <v>42843</v>
      </c>
      <c r="E283" s="2">
        <v>0.3666666666666667</v>
      </c>
      <c r="F283">
        <v>378</v>
      </c>
      <c r="G283" s="1" t="s">
        <v>35</v>
      </c>
      <c r="H283" s="1" t="s">
        <v>70</v>
      </c>
      <c r="I283" s="1" t="s">
        <v>9</v>
      </c>
      <c r="J283" s="1" t="s">
        <v>10</v>
      </c>
      <c r="K283">
        <v>1988</v>
      </c>
      <c r="L283" s="1">
        <f>current_year-Wofai_Eyong___Bikeshare_data___Sheet1[[#This Row],[Birth Year]]</f>
        <v>34</v>
      </c>
      <c r="M283" s="1" t="str">
        <f>LOOKUP(L283,{0,"0-19";20,"20-29";30,"30-39";40,"40-49";50,"50-59";60,"60-69";70,"70-79";80,"80-89"})</f>
        <v>30-39</v>
      </c>
      <c r="N283" s="1" t="str">
        <f>TEXT(Wofai_Eyong___Bikeshare_data___Sheet1[[#This Row],[StartDate]], "dddd")</f>
        <v>Tuesday</v>
      </c>
      <c r="O283" s="1" t="str">
        <f>CONCATENATE(Wofai_Eyong___Bikeshare_data___Sheet1[[#This Row],[Start Station]], " to ", Wofai_Eyong___Bikeshare_data___Sheet1[[#This Row],[End Station]])</f>
        <v>1 Ave &amp; E 68 St to E 55 St &amp; 3 Ave</v>
      </c>
    </row>
    <row r="284" spans="1:15" x14ac:dyDescent="0.25">
      <c r="A284">
        <v>4637472</v>
      </c>
      <c r="B284" s="7">
        <v>42876</v>
      </c>
      <c r="C284" s="2">
        <v>0.9243055555555556</v>
      </c>
      <c r="D284" s="5">
        <v>42876</v>
      </c>
      <c r="E284" s="2">
        <v>0.93263888888888891</v>
      </c>
      <c r="F284">
        <v>690</v>
      </c>
      <c r="G284" s="1" t="s">
        <v>312</v>
      </c>
      <c r="H284" s="1" t="s">
        <v>243</v>
      </c>
      <c r="I284" s="8" t="s">
        <v>458</v>
      </c>
      <c r="J284" s="8" t="s">
        <v>10</v>
      </c>
      <c r="K284" s="8">
        <v>1981</v>
      </c>
      <c r="L284" s="1">
        <f>current_year-Wofai_Eyong___Bikeshare_data___Sheet1[[#This Row],[Birth Year]]</f>
        <v>41</v>
      </c>
      <c r="M284" s="1" t="str">
        <f>LOOKUP(L284,{0,"0-19";20,"20-29";30,"30-39";40,"40-49";50,"50-59";60,"60-69";70,"70-79";80,"80-89"})</f>
        <v>40-49</v>
      </c>
      <c r="N284" s="1" t="str">
        <f>TEXT(Wofai_Eyong___Bikeshare_data___Sheet1[[#This Row],[StartDate]], "dddd")</f>
        <v>Sunday</v>
      </c>
      <c r="O284" s="1" t="str">
        <f>CONCATENATE(Wofai_Eyong___Bikeshare_data___Sheet1[[#This Row],[Start Station]], " to ", Wofai_Eyong___Bikeshare_data___Sheet1[[#This Row],[End Station]])</f>
        <v>Banker St &amp; Meserole Ave to Metropolitan Ave &amp; Bedford Ave</v>
      </c>
    </row>
    <row r="285" spans="1:15" x14ac:dyDescent="0.25">
      <c r="A285">
        <v>3485563</v>
      </c>
      <c r="B285" s="7">
        <v>42854</v>
      </c>
      <c r="C285" s="2">
        <v>0.59166666666666667</v>
      </c>
      <c r="D285" s="5">
        <v>42854</v>
      </c>
      <c r="E285" s="2">
        <v>0.60833333333333328</v>
      </c>
      <c r="F285">
        <v>1440</v>
      </c>
      <c r="G285" s="1" t="s">
        <v>273</v>
      </c>
      <c r="H285" s="1" t="s">
        <v>154</v>
      </c>
      <c r="I285" s="8" t="s">
        <v>458</v>
      </c>
      <c r="J285" s="8" t="s">
        <v>10</v>
      </c>
      <c r="K285" s="8">
        <v>1981</v>
      </c>
      <c r="L285" s="1">
        <f>current_year-Wofai_Eyong___Bikeshare_data___Sheet1[[#This Row],[Birth Year]]</f>
        <v>41</v>
      </c>
      <c r="M285" s="1" t="str">
        <f>LOOKUP(L285,{0,"0-19";20,"20-29";30,"30-39";40,"40-49";50,"50-59";60,"60-69";70,"70-79";80,"80-89"})</f>
        <v>40-49</v>
      </c>
      <c r="N285" s="1" t="str">
        <f>TEXT(Wofai_Eyong___Bikeshare_data___Sheet1[[#This Row],[StartDate]], "dddd")</f>
        <v>Saturday</v>
      </c>
      <c r="O285" s="1" t="str">
        <f>CONCATENATE(Wofai_Eyong___Bikeshare_data___Sheet1[[#This Row],[Start Station]], " to ", Wofai_Eyong___Bikeshare_data___Sheet1[[#This Row],[End Station]])</f>
        <v>W 39 St &amp; 9 Ave to Broadway &amp; W 58 St</v>
      </c>
    </row>
    <row r="286" spans="1:15" x14ac:dyDescent="0.25">
      <c r="A286">
        <v>1852173</v>
      </c>
      <c r="B286" s="7">
        <v>42806</v>
      </c>
      <c r="C286" s="2">
        <v>0.75763888888888886</v>
      </c>
      <c r="D286" s="5">
        <v>42806</v>
      </c>
      <c r="E286" s="2">
        <v>0.76527777777777783</v>
      </c>
      <c r="F286">
        <v>685</v>
      </c>
      <c r="G286" s="1" t="s">
        <v>117</v>
      </c>
      <c r="H286" s="1" t="s">
        <v>313</v>
      </c>
      <c r="I286" s="1" t="s">
        <v>9</v>
      </c>
      <c r="J286" s="1" t="s">
        <v>10</v>
      </c>
      <c r="K286">
        <v>1992</v>
      </c>
      <c r="L286" s="1">
        <f>current_year-Wofai_Eyong___Bikeshare_data___Sheet1[[#This Row],[Birth Year]]</f>
        <v>30</v>
      </c>
      <c r="M286" s="1" t="str">
        <f>LOOKUP(L286,{0,"0-19";20,"20-29";30,"30-39";40,"40-49";50,"50-59";60,"60-69";70,"70-79";80,"80-89"})</f>
        <v>30-39</v>
      </c>
      <c r="N286" s="1" t="str">
        <f>TEXT(Wofai_Eyong___Bikeshare_data___Sheet1[[#This Row],[StartDate]], "dddd")</f>
        <v>Sunday</v>
      </c>
      <c r="O286" s="1" t="str">
        <f>CONCATENATE(Wofai_Eyong___Bikeshare_data___Sheet1[[#This Row],[Start Station]], " to ", Wofai_Eyong___Bikeshare_data___Sheet1[[#This Row],[End Station]])</f>
        <v>W 78 St &amp; Broadway to W 47 St &amp; 10 Ave</v>
      </c>
    </row>
    <row r="287" spans="1:15" x14ac:dyDescent="0.25">
      <c r="A287">
        <v>1852067</v>
      </c>
      <c r="B287" s="7">
        <v>42806</v>
      </c>
      <c r="C287" s="2">
        <v>0.75347222222222221</v>
      </c>
      <c r="D287" s="5">
        <v>42806</v>
      </c>
      <c r="E287" s="2">
        <v>0.7597222222222223</v>
      </c>
      <c r="F287">
        <v>571</v>
      </c>
      <c r="G287" s="1" t="s">
        <v>89</v>
      </c>
      <c r="H287" s="1" t="s">
        <v>64</v>
      </c>
      <c r="I287" s="1" t="s">
        <v>9</v>
      </c>
      <c r="J287" s="1" t="s">
        <v>10</v>
      </c>
      <c r="K287">
        <v>1970</v>
      </c>
      <c r="L287" s="1">
        <f>current_year-Wofai_Eyong___Bikeshare_data___Sheet1[[#This Row],[Birth Year]]</f>
        <v>52</v>
      </c>
      <c r="M287" s="1" t="str">
        <f>LOOKUP(L287,{0,"0-19";20,"20-29";30,"30-39";40,"40-49";50,"50-59";60,"60-69";70,"70-79";80,"80-89"})</f>
        <v>50-59</v>
      </c>
      <c r="N287" s="1" t="str">
        <f>TEXT(Wofai_Eyong___Bikeshare_data___Sheet1[[#This Row],[StartDate]], "dddd")</f>
        <v>Sunday</v>
      </c>
      <c r="O287" s="1" t="str">
        <f>CONCATENATE(Wofai_Eyong___Bikeshare_data___Sheet1[[#This Row],[Start Station]], " to ", Wofai_Eyong___Bikeshare_data___Sheet1[[#This Row],[End Station]])</f>
        <v>8 Ave &amp; W 16 St to W 20 St &amp; 11 Ave</v>
      </c>
    </row>
    <row r="288" spans="1:15" x14ac:dyDescent="0.25">
      <c r="A288">
        <v>4428854</v>
      </c>
      <c r="B288" s="7">
        <v>42873</v>
      </c>
      <c r="C288" s="2">
        <v>0.43888888888888888</v>
      </c>
      <c r="D288" s="5">
        <v>42873</v>
      </c>
      <c r="E288" s="2">
        <v>0.44305555555555554</v>
      </c>
      <c r="F288">
        <v>346</v>
      </c>
      <c r="G288" s="1" t="s">
        <v>80</v>
      </c>
      <c r="H288" s="1" t="s">
        <v>183</v>
      </c>
      <c r="I288" s="1" t="s">
        <v>9</v>
      </c>
      <c r="J288" s="1" t="s">
        <v>10</v>
      </c>
      <c r="K288">
        <v>1990</v>
      </c>
      <c r="L288" s="1">
        <f>current_year-Wofai_Eyong___Bikeshare_data___Sheet1[[#This Row],[Birth Year]]</f>
        <v>32</v>
      </c>
      <c r="M288" s="1" t="str">
        <f>LOOKUP(L288,{0,"0-19";20,"20-29";30,"30-39";40,"40-49";50,"50-59";60,"60-69";70,"70-79";80,"80-89"})</f>
        <v>30-39</v>
      </c>
      <c r="N288" s="1" t="str">
        <f>TEXT(Wofai_Eyong___Bikeshare_data___Sheet1[[#This Row],[StartDate]], "dddd")</f>
        <v>Thursday</v>
      </c>
      <c r="O288" s="1" t="str">
        <f>CONCATENATE(Wofai_Eyong___Bikeshare_data___Sheet1[[#This Row],[Start Station]], " to ", Wofai_Eyong___Bikeshare_data___Sheet1[[#This Row],[End Station]])</f>
        <v>8 Ave &amp; W 31 St to 11 Ave &amp; W 27 St</v>
      </c>
    </row>
    <row r="289" spans="1:15" x14ac:dyDescent="0.25">
      <c r="A289">
        <v>1802466</v>
      </c>
      <c r="B289" s="7">
        <v>42803</v>
      </c>
      <c r="C289" s="2">
        <v>0.81111111111111101</v>
      </c>
      <c r="D289" s="5">
        <v>42803</v>
      </c>
      <c r="E289" s="2">
        <v>0.81597222222222221</v>
      </c>
      <c r="F289">
        <v>428</v>
      </c>
      <c r="G289" s="1" t="s">
        <v>115</v>
      </c>
      <c r="H289" s="1" t="s">
        <v>27</v>
      </c>
      <c r="I289" s="1" t="s">
        <v>9</v>
      </c>
      <c r="J289" s="1" t="s">
        <v>10</v>
      </c>
      <c r="K289">
        <v>1987</v>
      </c>
      <c r="L289" s="1">
        <f>current_year-Wofai_Eyong___Bikeshare_data___Sheet1[[#This Row],[Birth Year]]</f>
        <v>35</v>
      </c>
      <c r="M289" s="1" t="str">
        <f>LOOKUP(L289,{0,"0-19";20,"20-29";30,"30-39";40,"40-49";50,"50-59";60,"60-69";70,"70-79";80,"80-89"})</f>
        <v>30-39</v>
      </c>
      <c r="N289" s="1" t="str">
        <f>TEXT(Wofai_Eyong___Bikeshare_data___Sheet1[[#This Row],[StartDate]], "dddd")</f>
        <v>Thursday</v>
      </c>
      <c r="O289" s="1" t="str">
        <f>CONCATENATE(Wofai_Eyong___Bikeshare_data___Sheet1[[#This Row],[Start Station]], " to ", Wofai_Eyong___Bikeshare_data___Sheet1[[#This Row],[End Station]])</f>
        <v>E 15 St &amp; 3 Ave to E 3 St &amp; 1 Ave</v>
      </c>
    </row>
    <row r="290" spans="1:15" x14ac:dyDescent="0.25">
      <c r="A290">
        <v>3791506</v>
      </c>
      <c r="B290" s="7">
        <v>42859</v>
      </c>
      <c r="C290" s="2">
        <v>0.8652777777777777</v>
      </c>
      <c r="D290" s="5">
        <v>42859</v>
      </c>
      <c r="E290" s="2">
        <v>0.87569444444444444</v>
      </c>
      <c r="F290">
        <v>902</v>
      </c>
      <c r="G290" s="1" t="s">
        <v>145</v>
      </c>
      <c r="H290" s="1" t="s">
        <v>314</v>
      </c>
      <c r="I290" s="1" t="s">
        <v>9</v>
      </c>
      <c r="J290" s="1" t="s">
        <v>10</v>
      </c>
      <c r="K290">
        <v>1987</v>
      </c>
      <c r="L290" s="1">
        <f>current_year-Wofai_Eyong___Bikeshare_data___Sheet1[[#This Row],[Birth Year]]</f>
        <v>35</v>
      </c>
      <c r="M290" s="1" t="str">
        <f>LOOKUP(L290,{0,"0-19";20,"20-29";30,"30-39";40,"40-49";50,"50-59";60,"60-69";70,"70-79";80,"80-89"})</f>
        <v>30-39</v>
      </c>
      <c r="N290" s="1" t="str">
        <f>TEXT(Wofai_Eyong___Bikeshare_data___Sheet1[[#This Row],[StartDate]], "dddd")</f>
        <v>Thursday</v>
      </c>
      <c r="O290" s="1" t="str">
        <f>CONCATENATE(Wofai_Eyong___Bikeshare_data___Sheet1[[#This Row],[Start Station]], " to ", Wofai_Eyong___Bikeshare_data___Sheet1[[#This Row],[End Station]])</f>
        <v>Cherry St to E 27 St &amp; 1 Ave</v>
      </c>
    </row>
    <row r="291" spans="1:15" x14ac:dyDescent="0.25">
      <c r="A291">
        <v>932001</v>
      </c>
      <c r="B291" s="7">
        <v>42774</v>
      </c>
      <c r="C291" s="2">
        <v>0.39513888888888887</v>
      </c>
      <c r="D291" s="5">
        <v>42774</v>
      </c>
      <c r="E291" s="2">
        <v>0.40069444444444446</v>
      </c>
      <c r="F291">
        <v>449</v>
      </c>
      <c r="G291" s="1" t="s">
        <v>34</v>
      </c>
      <c r="H291" s="1" t="s">
        <v>271</v>
      </c>
      <c r="I291" s="1" t="s">
        <v>9</v>
      </c>
      <c r="J291" s="1" t="s">
        <v>17</v>
      </c>
      <c r="K291">
        <v>1985</v>
      </c>
      <c r="L291" s="1">
        <f>current_year-Wofai_Eyong___Bikeshare_data___Sheet1[[#This Row],[Birth Year]]</f>
        <v>37</v>
      </c>
      <c r="M291" s="1" t="str">
        <f>LOOKUP(L291,{0,"0-19";20,"20-29";30,"30-39";40,"40-49";50,"50-59";60,"60-69";70,"70-79";80,"80-89"})</f>
        <v>30-39</v>
      </c>
      <c r="N291" s="1" t="str">
        <f>TEXT(Wofai_Eyong___Bikeshare_data___Sheet1[[#This Row],[StartDate]], "dddd")</f>
        <v>Wednesday</v>
      </c>
      <c r="O291" s="1" t="str">
        <f>CONCATENATE(Wofai_Eyong___Bikeshare_data___Sheet1[[#This Row],[Start Station]], " to ", Wofai_Eyong___Bikeshare_data___Sheet1[[#This Row],[End Station]])</f>
        <v>Columbus Ave &amp; W 72 St to 11 Ave &amp; W 59 St</v>
      </c>
    </row>
    <row r="292" spans="1:15" x14ac:dyDescent="0.25">
      <c r="A292">
        <v>261652</v>
      </c>
      <c r="B292" s="7">
        <v>42748</v>
      </c>
      <c r="C292" s="2">
        <v>0.4916666666666667</v>
      </c>
      <c r="D292" s="5">
        <v>42748</v>
      </c>
      <c r="E292" s="2">
        <v>0.5</v>
      </c>
      <c r="F292">
        <v>709</v>
      </c>
      <c r="G292" s="1" t="s">
        <v>189</v>
      </c>
      <c r="H292" s="1" t="s">
        <v>69</v>
      </c>
      <c r="I292" s="1" t="s">
        <v>9</v>
      </c>
      <c r="J292" s="1" t="s">
        <v>10</v>
      </c>
      <c r="K292">
        <v>1968</v>
      </c>
      <c r="L292" s="1">
        <f>current_year-Wofai_Eyong___Bikeshare_data___Sheet1[[#This Row],[Birth Year]]</f>
        <v>54</v>
      </c>
      <c r="M292" s="1" t="str">
        <f>LOOKUP(L292,{0,"0-19";20,"20-29";30,"30-39";40,"40-49";50,"50-59";60,"60-69";70,"70-79";80,"80-89"})</f>
        <v>50-59</v>
      </c>
      <c r="N292" s="1" t="str">
        <f>TEXT(Wofai_Eyong___Bikeshare_data___Sheet1[[#This Row],[StartDate]], "dddd")</f>
        <v>Friday</v>
      </c>
      <c r="O292" s="1" t="str">
        <f>CONCATENATE(Wofai_Eyong___Bikeshare_data___Sheet1[[#This Row],[Start Station]], " to ", Wofai_Eyong___Bikeshare_data___Sheet1[[#This Row],[End Station]])</f>
        <v>York St &amp; Jay St to Rivington St &amp; Chrystie St</v>
      </c>
    </row>
    <row r="293" spans="1:15" x14ac:dyDescent="0.25">
      <c r="A293">
        <v>5465012</v>
      </c>
      <c r="B293" s="7">
        <v>42893</v>
      </c>
      <c r="C293" s="2">
        <v>0.79652777777777783</v>
      </c>
      <c r="D293" s="5">
        <v>42893</v>
      </c>
      <c r="E293" s="2">
        <v>0.80069444444444438</v>
      </c>
      <c r="F293">
        <v>348</v>
      </c>
      <c r="G293" s="1" t="s">
        <v>111</v>
      </c>
      <c r="H293" s="1" t="s">
        <v>315</v>
      </c>
      <c r="I293" s="1" t="s">
        <v>9</v>
      </c>
      <c r="J293" s="8" t="s">
        <v>10</v>
      </c>
      <c r="K293" s="8">
        <v>1981</v>
      </c>
      <c r="L293" s="1">
        <f>current_year-Wofai_Eyong___Bikeshare_data___Sheet1[[#This Row],[Birth Year]]</f>
        <v>41</v>
      </c>
      <c r="M293" s="1" t="str">
        <f>LOOKUP(L293,{0,"0-19";20,"20-29";30,"30-39";40,"40-49";50,"50-59";60,"60-69";70,"70-79";80,"80-89"})</f>
        <v>40-49</v>
      </c>
      <c r="N293" s="1" t="str">
        <f>TEXT(Wofai_Eyong___Bikeshare_data___Sheet1[[#This Row],[StartDate]], "dddd")</f>
        <v>Wednesday</v>
      </c>
      <c r="O293" s="1" t="str">
        <f>CONCATENATE(Wofai_Eyong___Bikeshare_data___Sheet1[[#This Row],[Start Station]], " to ", Wofai_Eyong___Bikeshare_data___Sheet1[[#This Row],[End Station]])</f>
        <v>West St &amp; Chambers St to Watts St &amp; Greenwich St</v>
      </c>
    </row>
    <row r="294" spans="1:15" x14ac:dyDescent="0.25">
      <c r="A294">
        <v>5353666</v>
      </c>
      <c r="B294" s="7">
        <v>42891</v>
      </c>
      <c r="C294" s="2">
        <v>0.74444444444444446</v>
      </c>
      <c r="D294" s="5">
        <v>42891</v>
      </c>
      <c r="E294" s="2">
        <v>0.75694444444444453</v>
      </c>
      <c r="F294">
        <v>1053</v>
      </c>
      <c r="G294" s="1" t="s">
        <v>189</v>
      </c>
      <c r="H294" s="1" t="s">
        <v>316</v>
      </c>
      <c r="I294" s="1" t="s">
        <v>9</v>
      </c>
      <c r="J294" s="1" t="s">
        <v>10</v>
      </c>
      <c r="K294">
        <v>1986</v>
      </c>
      <c r="L294" s="1">
        <f>current_year-Wofai_Eyong___Bikeshare_data___Sheet1[[#This Row],[Birth Year]]</f>
        <v>36</v>
      </c>
      <c r="M294" s="1" t="str">
        <f>LOOKUP(L294,{0,"0-19";20,"20-29";30,"30-39";40,"40-49";50,"50-59";60,"60-69";70,"70-79";80,"80-89"})</f>
        <v>30-39</v>
      </c>
      <c r="N294" s="1" t="str">
        <f>TEXT(Wofai_Eyong___Bikeshare_data___Sheet1[[#This Row],[StartDate]], "dddd")</f>
        <v>Monday</v>
      </c>
      <c r="O294" s="1" t="str">
        <f>CONCATENATE(Wofai_Eyong___Bikeshare_data___Sheet1[[#This Row],[Start Station]], " to ", Wofai_Eyong___Bikeshare_data___Sheet1[[#This Row],[End Station]])</f>
        <v>York St &amp; Jay St to E 5 St &amp; Avenue C</v>
      </c>
    </row>
    <row r="295" spans="1:15" x14ac:dyDescent="0.25">
      <c r="A295">
        <v>3244281</v>
      </c>
      <c r="B295" s="7">
        <v>42849</v>
      </c>
      <c r="C295" s="2">
        <v>0.32708333333333334</v>
      </c>
      <c r="D295" s="5">
        <v>42849</v>
      </c>
      <c r="E295" s="2">
        <v>0.3347222222222222</v>
      </c>
      <c r="F295">
        <v>662</v>
      </c>
      <c r="G295" s="1" t="s">
        <v>98</v>
      </c>
      <c r="H295" s="1" t="s">
        <v>39</v>
      </c>
      <c r="I295" s="1" t="s">
        <v>9</v>
      </c>
      <c r="J295" s="1" t="s">
        <v>10</v>
      </c>
      <c r="K295">
        <v>1967</v>
      </c>
      <c r="L295" s="1">
        <f>current_year-Wofai_Eyong___Bikeshare_data___Sheet1[[#This Row],[Birth Year]]</f>
        <v>55</v>
      </c>
      <c r="M295" s="1" t="str">
        <f>LOOKUP(L295,{0,"0-19";20,"20-29";30,"30-39";40,"40-49";50,"50-59";60,"60-69";70,"70-79";80,"80-89"})</f>
        <v>50-59</v>
      </c>
      <c r="N295" s="1" t="str">
        <f>TEXT(Wofai_Eyong___Bikeshare_data___Sheet1[[#This Row],[StartDate]], "dddd")</f>
        <v>Monday</v>
      </c>
      <c r="O295" s="1" t="str">
        <f>CONCATENATE(Wofai_Eyong___Bikeshare_data___Sheet1[[#This Row],[Start Station]], " to ", Wofai_Eyong___Bikeshare_data___Sheet1[[#This Row],[End Station]])</f>
        <v>Cleveland Pl &amp; Spring St to E 17 St &amp; Broadway</v>
      </c>
    </row>
    <row r="296" spans="1:15" x14ac:dyDescent="0.25">
      <c r="A296">
        <v>2674970</v>
      </c>
      <c r="B296" s="7">
        <v>42837</v>
      </c>
      <c r="C296" s="2">
        <v>0.3</v>
      </c>
      <c r="D296" s="5">
        <v>42837</v>
      </c>
      <c r="E296" s="2">
        <v>0.30208333333333331</v>
      </c>
      <c r="F296">
        <v>191</v>
      </c>
      <c r="G296" s="1" t="s">
        <v>288</v>
      </c>
      <c r="H296" s="1" t="s">
        <v>136</v>
      </c>
      <c r="I296" s="1" t="s">
        <v>9</v>
      </c>
      <c r="J296" s="1" t="s">
        <v>10</v>
      </c>
      <c r="K296">
        <v>1975</v>
      </c>
      <c r="L296" s="1">
        <f>current_year-Wofai_Eyong___Bikeshare_data___Sheet1[[#This Row],[Birth Year]]</f>
        <v>47</v>
      </c>
      <c r="M296" s="1" t="str">
        <f>LOOKUP(L296,{0,"0-19";20,"20-29";30,"30-39";40,"40-49";50,"50-59";60,"60-69";70,"70-79";80,"80-89"})</f>
        <v>40-49</v>
      </c>
      <c r="N296" s="1" t="str">
        <f>TEXT(Wofai_Eyong___Bikeshare_data___Sheet1[[#This Row],[StartDate]], "dddd")</f>
        <v>Wednesday</v>
      </c>
      <c r="O296" s="1" t="str">
        <f>CONCATENATE(Wofai_Eyong___Bikeshare_data___Sheet1[[#This Row],[Start Station]], " to ", Wofai_Eyong___Bikeshare_data___Sheet1[[#This Row],[End Station]])</f>
        <v>Hudson St &amp; Reade St to Centre St &amp; Chambers St</v>
      </c>
    </row>
    <row r="297" spans="1:15" x14ac:dyDescent="0.25">
      <c r="A297">
        <v>2722449</v>
      </c>
      <c r="B297" s="7">
        <v>42837</v>
      </c>
      <c r="C297" s="2">
        <v>0.95694444444444438</v>
      </c>
      <c r="D297" s="5">
        <v>42837</v>
      </c>
      <c r="E297" s="2">
        <v>0.9590277777777777</v>
      </c>
      <c r="F297">
        <v>175</v>
      </c>
      <c r="G297" s="1" t="s">
        <v>317</v>
      </c>
      <c r="H297" s="1" t="s">
        <v>160</v>
      </c>
      <c r="I297" s="1" t="s">
        <v>9</v>
      </c>
      <c r="J297" s="1" t="s">
        <v>10</v>
      </c>
      <c r="K297">
        <v>1974</v>
      </c>
      <c r="L297" s="1">
        <f>current_year-Wofai_Eyong___Bikeshare_data___Sheet1[[#This Row],[Birth Year]]</f>
        <v>48</v>
      </c>
      <c r="M297" s="1" t="str">
        <f>LOOKUP(L297,{0,"0-19";20,"20-29";30,"30-39";40,"40-49";50,"50-59";60,"60-69";70,"70-79";80,"80-89"})</f>
        <v>40-49</v>
      </c>
      <c r="N297" s="1" t="str">
        <f>TEXT(Wofai_Eyong___Bikeshare_data___Sheet1[[#This Row],[StartDate]], "dddd")</f>
        <v>Wednesday</v>
      </c>
      <c r="O297" s="1" t="str">
        <f>CONCATENATE(Wofai_Eyong___Bikeshare_data___Sheet1[[#This Row],[Start Station]], " to ", Wofai_Eyong___Bikeshare_data___Sheet1[[#This Row],[End Station]])</f>
        <v>Bond St &amp; Schermerhorn St to Bond St &amp; Bergen St</v>
      </c>
    </row>
    <row r="298" spans="1:15" x14ac:dyDescent="0.25">
      <c r="A298">
        <v>1544609</v>
      </c>
      <c r="B298" s="7">
        <v>42795</v>
      </c>
      <c r="C298" s="2">
        <v>0.73402777777777783</v>
      </c>
      <c r="D298" s="5">
        <v>42795</v>
      </c>
      <c r="E298" s="2">
        <v>0.74236111111111114</v>
      </c>
      <c r="F298">
        <v>733</v>
      </c>
      <c r="G298" s="1" t="s">
        <v>138</v>
      </c>
      <c r="H298" s="1" t="s">
        <v>65</v>
      </c>
      <c r="I298" s="1" t="s">
        <v>9</v>
      </c>
      <c r="J298" s="1" t="s">
        <v>10</v>
      </c>
      <c r="K298">
        <v>1973</v>
      </c>
      <c r="L298" s="1">
        <f>current_year-Wofai_Eyong___Bikeshare_data___Sheet1[[#This Row],[Birth Year]]</f>
        <v>49</v>
      </c>
      <c r="M298" s="1" t="str">
        <f>LOOKUP(L298,{0,"0-19";20,"20-29";30,"30-39";40,"40-49";50,"50-59";60,"60-69";70,"70-79";80,"80-89"})</f>
        <v>40-49</v>
      </c>
      <c r="N298" s="1" t="str">
        <f>TEXT(Wofai_Eyong___Bikeshare_data___Sheet1[[#This Row],[StartDate]], "dddd")</f>
        <v>Wednesday</v>
      </c>
      <c r="O298" s="1" t="str">
        <f>CONCATENATE(Wofai_Eyong___Bikeshare_data___Sheet1[[#This Row],[Start Station]], " to ", Wofai_Eyong___Bikeshare_data___Sheet1[[#This Row],[End Station]])</f>
        <v>E 16 St &amp; 5 Ave to St Marks Pl &amp; 2 Ave</v>
      </c>
    </row>
    <row r="299" spans="1:15" x14ac:dyDescent="0.25">
      <c r="A299">
        <v>811593</v>
      </c>
      <c r="B299" s="7">
        <v>42769</v>
      </c>
      <c r="C299" s="2">
        <v>0.59652777777777777</v>
      </c>
      <c r="D299" s="5">
        <v>42769</v>
      </c>
      <c r="E299" s="2">
        <v>0.59930555555555554</v>
      </c>
      <c r="F299">
        <v>278</v>
      </c>
      <c r="G299" s="1" t="s">
        <v>318</v>
      </c>
      <c r="H299" s="1" t="s">
        <v>319</v>
      </c>
      <c r="I299" s="8" t="s">
        <v>458</v>
      </c>
      <c r="J299" s="8" t="s">
        <v>10</v>
      </c>
      <c r="K299" s="8">
        <v>1981</v>
      </c>
      <c r="L299" s="1">
        <f>current_year-Wofai_Eyong___Bikeshare_data___Sheet1[[#This Row],[Birth Year]]</f>
        <v>41</v>
      </c>
      <c r="M299" s="1" t="str">
        <f>LOOKUP(L299,{0,"0-19";20,"20-29";30,"30-39";40,"40-49";50,"50-59";60,"60-69";70,"70-79";80,"80-89"})</f>
        <v>40-49</v>
      </c>
      <c r="N299" s="1" t="str">
        <f>TEXT(Wofai_Eyong___Bikeshare_data___Sheet1[[#This Row],[StartDate]], "dddd")</f>
        <v>Friday</v>
      </c>
      <c r="O299" s="1" t="str">
        <f>CONCATENATE(Wofai_Eyong___Bikeshare_data___Sheet1[[#This Row],[Start Station]], " to ", Wofai_Eyong___Bikeshare_data___Sheet1[[#This Row],[End Station]])</f>
        <v>5 Ave &amp; E 78 St to 5 Ave &amp; E 73 St</v>
      </c>
    </row>
    <row r="300" spans="1:15" x14ac:dyDescent="0.25">
      <c r="A300">
        <v>4859668</v>
      </c>
      <c r="B300" s="7">
        <v>42882</v>
      </c>
      <c r="C300" s="2">
        <v>0.39097222222222222</v>
      </c>
      <c r="D300" s="5">
        <v>42882</v>
      </c>
      <c r="E300" s="2">
        <v>0.4152777777777778</v>
      </c>
      <c r="F300">
        <v>2098</v>
      </c>
      <c r="G300" s="1" t="s">
        <v>176</v>
      </c>
      <c r="H300" s="1" t="s">
        <v>64</v>
      </c>
      <c r="I300" s="1" t="s">
        <v>9</v>
      </c>
      <c r="J300" s="1" t="s">
        <v>10</v>
      </c>
      <c r="K300">
        <v>1977</v>
      </c>
      <c r="L300" s="1">
        <f>current_year-Wofai_Eyong___Bikeshare_data___Sheet1[[#This Row],[Birth Year]]</f>
        <v>45</v>
      </c>
      <c r="M300" s="1" t="str">
        <f>LOOKUP(L300,{0,"0-19";20,"20-29";30,"30-39";40,"40-49";50,"50-59";60,"60-69";70,"70-79";80,"80-89"})</f>
        <v>40-49</v>
      </c>
      <c r="N300" s="1" t="str">
        <f>TEXT(Wofai_Eyong___Bikeshare_data___Sheet1[[#This Row],[StartDate]], "dddd")</f>
        <v>Saturday</v>
      </c>
      <c r="O300" s="1" t="str">
        <f>CONCATENATE(Wofai_Eyong___Bikeshare_data___Sheet1[[#This Row],[Start Station]], " to ", Wofai_Eyong___Bikeshare_data___Sheet1[[#This Row],[End Station]])</f>
        <v>9 Ave &amp; W 22 St to W 20 St &amp; 11 Ave</v>
      </c>
    </row>
    <row r="301" spans="1:15" x14ac:dyDescent="0.25">
      <c r="A301">
        <v>2616793</v>
      </c>
      <c r="B301" s="7">
        <v>42836</v>
      </c>
      <c r="C301" s="2">
        <v>0.28333333333333333</v>
      </c>
      <c r="D301" s="5">
        <v>42836</v>
      </c>
      <c r="E301" s="2">
        <v>0.28611111111111115</v>
      </c>
      <c r="F301">
        <v>252</v>
      </c>
      <c r="G301" s="1" t="s">
        <v>320</v>
      </c>
      <c r="H301" s="1" t="s">
        <v>321</v>
      </c>
      <c r="I301" s="1" t="s">
        <v>9</v>
      </c>
      <c r="J301" s="1" t="s">
        <v>17</v>
      </c>
      <c r="K301">
        <v>1987</v>
      </c>
      <c r="L301" s="1">
        <f>current_year-Wofai_Eyong___Bikeshare_data___Sheet1[[#This Row],[Birth Year]]</f>
        <v>35</v>
      </c>
      <c r="M301" s="1" t="str">
        <f>LOOKUP(L301,{0,"0-19";20,"20-29";30,"30-39";40,"40-49";50,"50-59";60,"60-69";70,"70-79";80,"80-89"})</f>
        <v>30-39</v>
      </c>
      <c r="N301" s="1" t="str">
        <f>TEXT(Wofai_Eyong___Bikeshare_data___Sheet1[[#This Row],[StartDate]], "dddd")</f>
        <v>Tuesday</v>
      </c>
      <c r="O301" s="1" t="str">
        <f>CONCATENATE(Wofai_Eyong___Bikeshare_data___Sheet1[[#This Row],[Start Station]], " to ", Wofai_Eyong___Bikeshare_data___Sheet1[[#This Row],[End Station]])</f>
        <v>Columbia Heights &amp; Cranberry St to Hicks St &amp; Montague St</v>
      </c>
    </row>
    <row r="302" spans="1:15" x14ac:dyDescent="0.25">
      <c r="A302">
        <v>2325362</v>
      </c>
      <c r="B302" s="7">
        <v>42828</v>
      </c>
      <c r="C302" s="2">
        <v>0.51111111111111118</v>
      </c>
      <c r="D302" s="5">
        <v>42828</v>
      </c>
      <c r="E302" s="2">
        <v>0.53402777777777777</v>
      </c>
      <c r="F302">
        <v>1946</v>
      </c>
      <c r="G302" s="1" t="s">
        <v>189</v>
      </c>
      <c r="H302" s="1" t="s">
        <v>69</v>
      </c>
      <c r="I302" s="1" t="s">
        <v>9</v>
      </c>
      <c r="J302" s="1" t="s">
        <v>10</v>
      </c>
      <c r="K302">
        <v>1985</v>
      </c>
      <c r="L302" s="1">
        <f>current_year-Wofai_Eyong___Bikeshare_data___Sheet1[[#This Row],[Birth Year]]</f>
        <v>37</v>
      </c>
      <c r="M302" s="1" t="str">
        <f>LOOKUP(L302,{0,"0-19";20,"20-29";30,"30-39";40,"40-49";50,"50-59";60,"60-69";70,"70-79";80,"80-89"})</f>
        <v>30-39</v>
      </c>
      <c r="N302" s="1" t="str">
        <f>TEXT(Wofai_Eyong___Bikeshare_data___Sheet1[[#This Row],[StartDate]], "dddd")</f>
        <v>Monday</v>
      </c>
      <c r="O302" s="1" t="str">
        <f>CONCATENATE(Wofai_Eyong___Bikeshare_data___Sheet1[[#This Row],[Start Station]], " to ", Wofai_Eyong___Bikeshare_data___Sheet1[[#This Row],[End Station]])</f>
        <v>York St &amp; Jay St to Rivington St &amp; Chrystie St</v>
      </c>
    </row>
    <row r="303" spans="1:15" x14ac:dyDescent="0.25">
      <c r="A303">
        <v>1855578</v>
      </c>
      <c r="B303" s="7">
        <v>42807</v>
      </c>
      <c r="C303" s="2">
        <v>0.24027777777777778</v>
      </c>
      <c r="D303" s="5">
        <v>42807</v>
      </c>
      <c r="E303" s="2">
        <v>0.24722222222222223</v>
      </c>
      <c r="F303">
        <v>575</v>
      </c>
      <c r="G303" s="1" t="s">
        <v>253</v>
      </c>
      <c r="H303" s="1" t="s">
        <v>115</v>
      </c>
      <c r="I303" s="1" t="s">
        <v>9</v>
      </c>
      <c r="J303" s="1" t="s">
        <v>10</v>
      </c>
      <c r="K303">
        <v>1975</v>
      </c>
      <c r="L303" s="1">
        <f>current_year-Wofai_Eyong___Bikeshare_data___Sheet1[[#This Row],[Birth Year]]</f>
        <v>47</v>
      </c>
      <c r="M303" s="1" t="str">
        <f>LOOKUP(L303,{0,"0-19";20,"20-29";30,"30-39";40,"40-49";50,"50-59";60,"60-69";70,"70-79";80,"80-89"})</f>
        <v>40-49</v>
      </c>
      <c r="N303" s="1" t="str">
        <f>TEXT(Wofai_Eyong___Bikeshare_data___Sheet1[[#This Row],[StartDate]], "dddd")</f>
        <v>Monday</v>
      </c>
      <c r="O303" s="1" t="str">
        <f>CONCATENATE(Wofai_Eyong___Bikeshare_data___Sheet1[[#This Row],[Start Station]], " to ", Wofai_Eyong___Bikeshare_data___Sheet1[[#This Row],[End Station]])</f>
        <v>W 31 St &amp; 7 Ave to E 15 St &amp; 3 Ave</v>
      </c>
    </row>
    <row r="304" spans="1:15" x14ac:dyDescent="0.25">
      <c r="A304">
        <v>1740477</v>
      </c>
      <c r="B304" s="7">
        <v>42802</v>
      </c>
      <c r="C304" s="2">
        <v>0.6166666666666667</v>
      </c>
      <c r="D304" s="5">
        <v>42802</v>
      </c>
      <c r="E304" s="2">
        <v>0.62986111111111109</v>
      </c>
      <c r="F304">
        <v>1118</v>
      </c>
      <c r="G304" s="1" t="s">
        <v>93</v>
      </c>
      <c r="H304" s="1" t="s">
        <v>322</v>
      </c>
      <c r="I304" s="1" t="s">
        <v>9</v>
      </c>
      <c r="J304" s="1" t="s">
        <v>10</v>
      </c>
      <c r="K304">
        <v>1963</v>
      </c>
      <c r="L304" s="1">
        <f>current_year-Wofai_Eyong___Bikeshare_data___Sheet1[[#This Row],[Birth Year]]</f>
        <v>59</v>
      </c>
      <c r="M304" s="1" t="str">
        <f>LOOKUP(L304,{0,"0-19";20,"20-29";30,"30-39";40,"40-49";50,"50-59";60,"60-69";70,"70-79";80,"80-89"})</f>
        <v>50-59</v>
      </c>
      <c r="N304" s="1" t="str">
        <f>TEXT(Wofai_Eyong___Bikeshare_data___Sheet1[[#This Row],[StartDate]], "dddd")</f>
        <v>Wednesday</v>
      </c>
      <c r="O304" s="1" t="str">
        <f>CONCATENATE(Wofai_Eyong___Bikeshare_data___Sheet1[[#This Row],[Start Station]], " to ", Wofai_Eyong___Bikeshare_data___Sheet1[[#This Row],[End Station]])</f>
        <v>E 53 St &amp; Madison Ave to East End Ave &amp; E 86 St</v>
      </c>
    </row>
    <row r="305" spans="1:15" x14ac:dyDescent="0.25">
      <c r="A305">
        <v>5391272</v>
      </c>
      <c r="B305" s="7">
        <v>42892</v>
      </c>
      <c r="C305" s="2">
        <v>0.67569444444444438</v>
      </c>
      <c r="D305" s="5">
        <v>42892</v>
      </c>
      <c r="E305" s="2">
        <v>0.70833333333333337</v>
      </c>
      <c r="F305">
        <v>2864</v>
      </c>
      <c r="G305" s="1" t="s">
        <v>76</v>
      </c>
      <c r="H305" s="1" t="s">
        <v>76</v>
      </c>
      <c r="I305" s="1" t="s">
        <v>9</v>
      </c>
      <c r="J305" s="1" t="s">
        <v>10</v>
      </c>
      <c r="K305">
        <v>1988</v>
      </c>
      <c r="L305" s="1">
        <f>current_year-Wofai_Eyong___Bikeshare_data___Sheet1[[#This Row],[Birth Year]]</f>
        <v>34</v>
      </c>
      <c r="M305" s="1" t="str">
        <f>LOOKUP(L305,{0,"0-19";20,"20-29";30,"30-39";40,"40-49";50,"50-59";60,"60-69";70,"70-79";80,"80-89"})</f>
        <v>30-39</v>
      </c>
      <c r="N305" s="1" t="str">
        <f>TEXT(Wofai_Eyong___Bikeshare_data___Sheet1[[#This Row],[StartDate]], "dddd")</f>
        <v>Tuesday</v>
      </c>
      <c r="O305" s="1" t="str">
        <f>CONCATENATE(Wofai_Eyong___Bikeshare_data___Sheet1[[#This Row],[Start Station]], " to ", Wofai_Eyong___Bikeshare_data___Sheet1[[#This Row],[End Station]])</f>
        <v>Bayard St &amp; Baxter St to Bayard St &amp; Baxter St</v>
      </c>
    </row>
    <row r="306" spans="1:15" x14ac:dyDescent="0.25">
      <c r="A306">
        <v>1988318</v>
      </c>
      <c r="B306" s="7">
        <v>42816</v>
      </c>
      <c r="C306" s="2">
        <v>0.74444444444444446</v>
      </c>
      <c r="D306" s="5">
        <v>42816</v>
      </c>
      <c r="E306" s="2">
        <v>0.75486111111111109</v>
      </c>
      <c r="F306">
        <v>929</v>
      </c>
      <c r="G306" s="1" t="s">
        <v>138</v>
      </c>
      <c r="H306" s="1" t="s">
        <v>286</v>
      </c>
      <c r="I306" s="1" t="s">
        <v>9</v>
      </c>
      <c r="J306" s="1" t="s">
        <v>10</v>
      </c>
      <c r="K306">
        <v>1977</v>
      </c>
      <c r="L306" s="1">
        <f>current_year-Wofai_Eyong___Bikeshare_data___Sheet1[[#This Row],[Birth Year]]</f>
        <v>45</v>
      </c>
      <c r="M306" s="1" t="str">
        <f>LOOKUP(L306,{0,"0-19";20,"20-29";30,"30-39";40,"40-49";50,"50-59";60,"60-69";70,"70-79";80,"80-89"})</f>
        <v>40-49</v>
      </c>
      <c r="N306" s="1" t="str">
        <f>TEXT(Wofai_Eyong___Bikeshare_data___Sheet1[[#This Row],[StartDate]], "dddd")</f>
        <v>Wednesday</v>
      </c>
      <c r="O306" s="1" t="str">
        <f>CONCATENATE(Wofai_Eyong___Bikeshare_data___Sheet1[[#This Row],[Start Station]], " to ", Wofai_Eyong___Bikeshare_data___Sheet1[[#This Row],[End Station]])</f>
        <v>E 16 St &amp; 5 Ave to W 33 St &amp; 7 Ave</v>
      </c>
    </row>
    <row r="307" spans="1:15" x14ac:dyDescent="0.25">
      <c r="A307">
        <v>3231592</v>
      </c>
      <c r="B307" s="7">
        <v>42848</v>
      </c>
      <c r="C307" s="2">
        <v>0.77083333333333337</v>
      </c>
      <c r="D307" s="5">
        <v>42848</v>
      </c>
      <c r="E307" s="2">
        <v>0.77986111111111101</v>
      </c>
      <c r="F307">
        <v>795</v>
      </c>
      <c r="G307" s="1" t="s">
        <v>82</v>
      </c>
      <c r="H307" s="1" t="s">
        <v>323</v>
      </c>
      <c r="I307" s="8" t="s">
        <v>458</v>
      </c>
      <c r="J307" s="8" t="s">
        <v>10</v>
      </c>
      <c r="K307" s="8">
        <v>1981</v>
      </c>
      <c r="L307" s="1">
        <f>current_year-Wofai_Eyong___Bikeshare_data___Sheet1[[#This Row],[Birth Year]]</f>
        <v>41</v>
      </c>
      <c r="M307" s="1" t="str">
        <f>LOOKUP(L307,{0,"0-19";20,"20-29";30,"30-39";40,"40-49";50,"50-59";60,"60-69";70,"70-79";80,"80-89"})</f>
        <v>40-49</v>
      </c>
      <c r="N307" s="1" t="str">
        <f>TEXT(Wofai_Eyong___Bikeshare_data___Sheet1[[#This Row],[StartDate]], "dddd")</f>
        <v>Sunday</v>
      </c>
      <c r="O307" s="1" t="str">
        <f>CONCATENATE(Wofai_Eyong___Bikeshare_data___Sheet1[[#This Row],[Start Station]], " to ", Wofai_Eyong___Bikeshare_data___Sheet1[[#This Row],[End Station]])</f>
        <v>Pershing Square South to 5 Ave &amp; E 29 St</v>
      </c>
    </row>
    <row r="308" spans="1:15" x14ac:dyDescent="0.25">
      <c r="A308">
        <v>1800756</v>
      </c>
      <c r="B308" s="7">
        <v>42803</v>
      </c>
      <c r="C308" s="2">
        <v>0.78819444444444453</v>
      </c>
      <c r="D308" s="5">
        <v>42803</v>
      </c>
      <c r="E308" s="2">
        <v>0.7944444444444444</v>
      </c>
      <c r="F308">
        <v>569</v>
      </c>
      <c r="G308" s="1" t="s">
        <v>195</v>
      </c>
      <c r="H308" s="1" t="s">
        <v>247</v>
      </c>
      <c r="I308" s="1" t="s">
        <v>9</v>
      </c>
      <c r="J308" s="1" t="s">
        <v>10</v>
      </c>
      <c r="K308">
        <v>1983</v>
      </c>
      <c r="L308" s="1">
        <f>current_year-Wofai_Eyong___Bikeshare_data___Sheet1[[#This Row],[Birth Year]]</f>
        <v>39</v>
      </c>
      <c r="M308" s="1" t="str">
        <f>LOOKUP(L308,{0,"0-19";20,"20-29";30,"30-39";40,"40-49";50,"50-59";60,"60-69";70,"70-79";80,"80-89"})</f>
        <v>30-39</v>
      </c>
      <c r="N308" s="1" t="str">
        <f>TEXT(Wofai_Eyong___Bikeshare_data___Sheet1[[#This Row],[StartDate]], "dddd")</f>
        <v>Thursday</v>
      </c>
      <c r="O308" s="1" t="str">
        <f>CONCATENATE(Wofai_Eyong___Bikeshare_data___Sheet1[[#This Row],[Start Station]], " to ", Wofai_Eyong___Bikeshare_data___Sheet1[[#This Row],[End Station]])</f>
        <v>2 Ave &amp; E 31 St to 6 Ave &amp; W 33 St</v>
      </c>
    </row>
    <row r="309" spans="1:15" x14ac:dyDescent="0.25">
      <c r="A309">
        <v>4037086</v>
      </c>
      <c r="B309" s="7">
        <v>42865</v>
      </c>
      <c r="C309" s="2">
        <v>0.62708333333333333</v>
      </c>
      <c r="D309" s="5">
        <v>42865</v>
      </c>
      <c r="E309" s="2">
        <v>0.6381944444444444</v>
      </c>
      <c r="F309">
        <v>943</v>
      </c>
      <c r="G309" s="1" t="s">
        <v>324</v>
      </c>
      <c r="H309" s="1" t="s">
        <v>142</v>
      </c>
      <c r="I309" s="1" t="s">
        <v>9</v>
      </c>
      <c r="J309" s="1" t="s">
        <v>10</v>
      </c>
      <c r="K309">
        <v>1987</v>
      </c>
      <c r="L309" s="1">
        <f>current_year-Wofai_Eyong___Bikeshare_data___Sheet1[[#This Row],[Birth Year]]</f>
        <v>35</v>
      </c>
      <c r="M309" s="1" t="str">
        <f>LOOKUP(L309,{0,"0-19";20,"20-29";30,"30-39";40,"40-49";50,"50-59";60,"60-69";70,"70-79";80,"80-89"})</f>
        <v>30-39</v>
      </c>
      <c r="N309" s="1" t="str">
        <f>TEXT(Wofai_Eyong___Bikeshare_data___Sheet1[[#This Row],[StartDate]], "dddd")</f>
        <v>Wednesday</v>
      </c>
      <c r="O309" s="1" t="str">
        <f>CONCATENATE(Wofai_Eyong___Bikeshare_data___Sheet1[[#This Row],[Start Station]], " to ", Wofai_Eyong___Bikeshare_data___Sheet1[[#This Row],[End Station]])</f>
        <v>E 2 St &amp; Avenue B to Barclay St &amp; Church St</v>
      </c>
    </row>
    <row r="310" spans="1:15" x14ac:dyDescent="0.25">
      <c r="A310">
        <v>6328501</v>
      </c>
      <c r="B310" s="7">
        <v>42908</v>
      </c>
      <c r="C310" s="2">
        <v>0.85069444444444453</v>
      </c>
      <c r="D310" s="5">
        <v>42908</v>
      </c>
      <c r="E310" s="2">
        <v>0.87430555555555556</v>
      </c>
      <c r="F310">
        <v>2056</v>
      </c>
      <c r="G310" s="1" t="s">
        <v>325</v>
      </c>
      <c r="H310" s="1" t="s">
        <v>111</v>
      </c>
      <c r="I310" s="8" t="s">
        <v>458</v>
      </c>
      <c r="J310" s="8" t="s">
        <v>10</v>
      </c>
      <c r="K310" s="8">
        <v>1981</v>
      </c>
      <c r="L310" s="1">
        <f>current_year-Wofai_Eyong___Bikeshare_data___Sheet1[[#This Row],[Birth Year]]</f>
        <v>41</v>
      </c>
      <c r="M310" s="1" t="str">
        <f>LOOKUP(L310,{0,"0-19";20,"20-29";30,"30-39";40,"40-49";50,"50-59";60,"60-69";70,"70-79";80,"80-89"})</f>
        <v>40-49</v>
      </c>
      <c r="N310" s="1" t="str">
        <f>TEXT(Wofai_Eyong___Bikeshare_data___Sheet1[[#This Row],[StartDate]], "dddd")</f>
        <v>Thursday</v>
      </c>
      <c r="O310" s="1" t="str">
        <f>CONCATENATE(Wofai_Eyong___Bikeshare_data___Sheet1[[#This Row],[Start Station]], " to ", Wofai_Eyong___Bikeshare_data___Sheet1[[#This Row],[End Station]])</f>
        <v>Riverside Dr &amp; W 72 St to West St &amp; Chambers St</v>
      </c>
    </row>
    <row r="311" spans="1:15" x14ac:dyDescent="0.25">
      <c r="A311">
        <v>1873481</v>
      </c>
      <c r="B311" s="7">
        <v>42807</v>
      </c>
      <c r="C311" s="2">
        <v>0.73402777777777783</v>
      </c>
      <c r="D311" s="5">
        <v>42807</v>
      </c>
      <c r="E311" s="2">
        <v>0.74097222222222225</v>
      </c>
      <c r="F311">
        <v>600</v>
      </c>
      <c r="G311" s="1" t="s">
        <v>83</v>
      </c>
      <c r="H311" s="1" t="s">
        <v>326</v>
      </c>
      <c r="I311" s="1" t="s">
        <v>9</v>
      </c>
      <c r="J311" s="1" t="s">
        <v>10</v>
      </c>
      <c r="K311">
        <v>1954</v>
      </c>
      <c r="L311" s="1">
        <f>current_year-Wofai_Eyong___Bikeshare_data___Sheet1[[#This Row],[Birth Year]]</f>
        <v>68</v>
      </c>
      <c r="M311" s="1" t="str">
        <f>LOOKUP(L311,{0,"0-19";20,"20-29";30,"30-39";40,"40-49";50,"50-59";60,"60-69";70,"70-79";80,"80-89"})</f>
        <v>60-69</v>
      </c>
      <c r="N311" s="1" t="str">
        <f>TEXT(Wofai_Eyong___Bikeshare_data___Sheet1[[#This Row],[StartDate]], "dddd")</f>
        <v>Monday</v>
      </c>
      <c r="O311" s="1" t="str">
        <f>CONCATENATE(Wofai_Eyong___Bikeshare_data___Sheet1[[#This Row],[Start Station]], " to ", Wofai_Eyong___Bikeshare_data___Sheet1[[#This Row],[End Station]])</f>
        <v>Carmine St &amp; 6 Ave to E 19 St &amp; 3 Ave</v>
      </c>
    </row>
    <row r="312" spans="1:15" x14ac:dyDescent="0.25">
      <c r="A312">
        <v>6145337</v>
      </c>
      <c r="B312" s="7">
        <v>42906</v>
      </c>
      <c r="C312" s="2">
        <v>0.34027777777777773</v>
      </c>
      <c r="D312" s="5">
        <v>42906</v>
      </c>
      <c r="E312" s="2">
        <v>0.35486111111111113</v>
      </c>
      <c r="F312">
        <v>1239</v>
      </c>
      <c r="G312" s="1" t="s">
        <v>327</v>
      </c>
      <c r="H312" s="1" t="s">
        <v>328</v>
      </c>
      <c r="I312" s="1" t="s">
        <v>9</v>
      </c>
      <c r="J312" s="1" t="s">
        <v>10</v>
      </c>
      <c r="K312">
        <v>1981</v>
      </c>
      <c r="L312" s="1">
        <f>current_year-Wofai_Eyong___Bikeshare_data___Sheet1[[#This Row],[Birth Year]]</f>
        <v>41</v>
      </c>
      <c r="M312" s="1" t="str">
        <f>LOOKUP(L312,{0,"0-19";20,"20-29";30,"30-39";40,"40-49";50,"50-59";60,"60-69";70,"70-79";80,"80-89"})</f>
        <v>40-49</v>
      </c>
      <c r="N312" s="1" t="str">
        <f>TEXT(Wofai_Eyong___Bikeshare_data___Sheet1[[#This Row],[StartDate]], "dddd")</f>
        <v>Tuesday</v>
      </c>
      <c r="O312" s="1" t="str">
        <f>CONCATENATE(Wofai_Eyong___Bikeshare_data___Sheet1[[#This Row],[Start Station]], " to ", Wofai_Eyong___Bikeshare_data___Sheet1[[#This Row],[End Station]])</f>
        <v>E 13 St &amp; Avenue A to E 40 St &amp; 5 Ave</v>
      </c>
    </row>
    <row r="313" spans="1:15" x14ac:dyDescent="0.25">
      <c r="A313">
        <v>60804</v>
      </c>
      <c r="B313" s="7">
        <v>42739</v>
      </c>
      <c r="C313" s="2">
        <v>0.70624999999999993</v>
      </c>
      <c r="D313" s="5">
        <v>42739</v>
      </c>
      <c r="E313" s="2">
        <v>0.71250000000000002</v>
      </c>
      <c r="F313">
        <v>582</v>
      </c>
      <c r="G313" s="1" t="s">
        <v>318</v>
      </c>
      <c r="H313" s="1" t="s">
        <v>227</v>
      </c>
      <c r="I313" s="1" t="s">
        <v>9</v>
      </c>
      <c r="J313" s="1" t="s">
        <v>10</v>
      </c>
      <c r="K313">
        <v>1987</v>
      </c>
      <c r="L313" s="1">
        <f>current_year-Wofai_Eyong___Bikeshare_data___Sheet1[[#This Row],[Birth Year]]</f>
        <v>35</v>
      </c>
      <c r="M313" s="1" t="str">
        <f>LOOKUP(L313,{0,"0-19";20,"20-29";30,"30-39";40,"40-49";50,"50-59";60,"60-69";70,"70-79";80,"80-89"})</f>
        <v>30-39</v>
      </c>
      <c r="N313" s="1" t="str">
        <f>TEXT(Wofai_Eyong___Bikeshare_data___Sheet1[[#This Row],[StartDate]], "dddd")</f>
        <v>Wednesday</v>
      </c>
      <c r="O313" s="1" t="str">
        <f>CONCATENATE(Wofai_Eyong___Bikeshare_data___Sheet1[[#This Row],[Start Station]], " to ", Wofai_Eyong___Bikeshare_data___Sheet1[[#This Row],[End Station]])</f>
        <v>5 Ave &amp; E 78 St to E 65 St &amp; 2 Ave</v>
      </c>
    </row>
    <row r="314" spans="1:15" x14ac:dyDescent="0.25">
      <c r="A314">
        <v>6157470</v>
      </c>
      <c r="B314" s="7">
        <v>42906</v>
      </c>
      <c r="C314" s="2">
        <v>0.48680555555555555</v>
      </c>
      <c r="D314" s="5">
        <v>42906</v>
      </c>
      <c r="E314" s="2">
        <v>0.50902777777777775</v>
      </c>
      <c r="F314">
        <v>1909</v>
      </c>
      <c r="G314" s="1" t="s">
        <v>267</v>
      </c>
      <c r="H314" s="1" t="s">
        <v>329</v>
      </c>
      <c r="I314" s="1" t="s">
        <v>9</v>
      </c>
      <c r="J314" s="1" t="s">
        <v>17</v>
      </c>
      <c r="K314">
        <v>1973</v>
      </c>
      <c r="L314" s="1">
        <f>current_year-Wofai_Eyong___Bikeshare_data___Sheet1[[#This Row],[Birth Year]]</f>
        <v>49</v>
      </c>
      <c r="M314" s="1" t="str">
        <f>LOOKUP(L314,{0,"0-19";20,"20-29";30,"30-39";40,"40-49";50,"50-59";60,"60-69";70,"70-79";80,"80-89"})</f>
        <v>40-49</v>
      </c>
      <c r="N314" s="1" t="str">
        <f>TEXT(Wofai_Eyong___Bikeshare_data___Sheet1[[#This Row],[StartDate]], "dddd")</f>
        <v>Tuesday</v>
      </c>
      <c r="O314" s="1" t="str">
        <f>CONCATENATE(Wofai_Eyong___Bikeshare_data___Sheet1[[#This Row],[Start Station]], " to ", Wofai_Eyong___Bikeshare_data___Sheet1[[#This Row],[End Station]])</f>
        <v>E 55 St &amp; 2 Ave to E 81 St &amp; 3 Ave</v>
      </c>
    </row>
    <row r="315" spans="1:15" x14ac:dyDescent="0.25">
      <c r="A315">
        <v>97974</v>
      </c>
      <c r="B315" s="7">
        <v>42740</v>
      </c>
      <c r="C315" s="2">
        <v>0.81111111111111101</v>
      </c>
      <c r="D315" s="5">
        <v>42740</v>
      </c>
      <c r="E315" s="2">
        <v>0.81597222222222221</v>
      </c>
      <c r="F315">
        <v>398</v>
      </c>
      <c r="G315" s="1" t="s">
        <v>95</v>
      </c>
      <c r="H315" s="1" t="s">
        <v>286</v>
      </c>
      <c r="I315" s="1" t="s">
        <v>9</v>
      </c>
      <c r="J315" s="1" t="s">
        <v>10</v>
      </c>
      <c r="K315">
        <v>1964</v>
      </c>
      <c r="L315" s="1">
        <f>current_year-Wofai_Eyong___Bikeshare_data___Sheet1[[#This Row],[Birth Year]]</f>
        <v>58</v>
      </c>
      <c r="M315" s="1" t="str">
        <f>LOOKUP(L315,{0,"0-19";20,"20-29";30,"30-39";40,"40-49";50,"50-59";60,"60-69";70,"70-79";80,"80-89"})</f>
        <v>50-59</v>
      </c>
      <c r="N315" s="1" t="str">
        <f>TEXT(Wofai_Eyong___Bikeshare_data___Sheet1[[#This Row],[StartDate]], "dddd")</f>
        <v>Thursday</v>
      </c>
      <c r="O315" s="1" t="str">
        <f>CONCATENATE(Wofai_Eyong___Bikeshare_data___Sheet1[[#This Row],[Start Station]], " to ", Wofai_Eyong___Bikeshare_data___Sheet1[[#This Row],[End Station]])</f>
        <v>W 43 St &amp; 6 Ave to W 33 St &amp; 7 Ave</v>
      </c>
    </row>
    <row r="316" spans="1:15" x14ac:dyDescent="0.25">
      <c r="A316">
        <v>1531863</v>
      </c>
      <c r="B316" s="7">
        <v>42795</v>
      </c>
      <c r="C316" s="2">
        <v>0.3979166666666667</v>
      </c>
      <c r="D316" s="5">
        <v>42795</v>
      </c>
      <c r="E316" s="2">
        <v>0.39999999999999997</v>
      </c>
      <c r="F316">
        <v>174</v>
      </c>
      <c r="G316" s="1" t="s">
        <v>189</v>
      </c>
      <c r="H316" s="1" t="s">
        <v>66</v>
      </c>
      <c r="I316" s="1" t="s">
        <v>9</v>
      </c>
      <c r="J316" s="1" t="s">
        <v>10</v>
      </c>
      <c r="K316">
        <v>1977</v>
      </c>
      <c r="L316" s="1">
        <f>current_year-Wofai_Eyong___Bikeshare_data___Sheet1[[#This Row],[Birth Year]]</f>
        <v>45</v>
      </c>
      <c r="M316" s="1" t="str">
        <f>LOOKUP(L316,{0,"0-19";20,"20-29";30,"30-39";40,"40-49";50,"50-59";60,"60-69";70,"70-79";80,"80-89"})</f>
        <v>40-49</v>
      </c>
      <c r="N316" s="1" t="str">
        <f>TEXT(Wofai_Eyong___Bikeshare_data___Sheet1[[#This Row],[StartDate]], "dddd")</f>
        <v>Wednesday</v>
      </c>
      <c r="O316" s="1" t="str">
        <f>CONCATENATE(Wofai_Eyong___Bikeshare_data___Sheet1[[#This Row],[Start Station]], " to ", Wofai_Eyong___Bikeshare_data___Sheet1[[#This Row],[End Station]])</f>
        <v>York St &amp; Jay St to Old Fulton St</v>
      </c>
    </row>
    <row r="317" spans="1:15" x14ac:dyDescent="0.25">
      <c r="A317">
        <v>3836835</v>
      </c>
      <c r="B317" s="7">
        <v>42861</v>
      </c>
      <c r="C317" s="2">
        <v>0.56041666666666667</v>
      </c>
      <c r="D317" s="5">
        <v>42861</v>
      </c>
      <c r="E317" s="2">
        <v>0.57847222222222217</v>
      </c>
      <c r="F317">
        <v>1559</v>
      </c>
      <c r="G317" s="1" t="s">
        <v>140</v>
      </c>
      <c r="H317" s="1" t="s">
        <v>158</v>
      </c>
      <c r="I317" s="1" t="s">
        <v>9</v>
      </c>
      <c r="J317" s="1" t="s">
        <v>10</v>
      </c>
      <c r="K317">
        <v>1971</v>
      </c>
      <c r="L317" s="1">
        <f>current_year-Wofai_Eyong___Bikeshare_data___Sheet1[[#This Row],[Birth Year]]</f>
        <v>51</v>
      </c>
      <c r="M317" s="1" t="str">
        <f>LOOKUP(L317,{0,"0-19";20,"20-29";30,"30-39";40,"40-49";50,"50-59";60,"60-69";70,"70-79";80,"80-89"})</f>
        <v>50-59</v>
      </c>
      <c r="N317" s="1" t="str">
        <f>TEXT(Wofai_Eyong___Bikeshare_data___Sheet1[[#This Row],[StartDate]], "dddd")</f>
        <v>Saturday</v>
      </c>
      <c r="O317" s="1" t="str">
        <f>CONCATENATE(Wofai_Eyong___Bikeshare_data___Sheet1[[#This Row],[Start Station]], " to ", Wofai_Eyong___Bikeshare_data___Sheet1[[#This Row],[End Station]])</f>
        <v>E 10 St &amp; Avenue A to W 45 St &amp; 8 Ave</v>
      </c>
    </row>
    <row r="318" spans="1:15" x14ac:dyDescent="0.25">
      <c r="A318">
        <v>4603213</v>
      </c>
      <c r="B318" s="7">
        <v>42876</v>
      </c>
      <c r="C318" s="2">
        <v>0.55763888888888891</v>
      </c>
      <c r="D318" s="5">
        <v>42876</v>
      </c>
      <c r="E318" s="2">
        <v>0.57013888888888886</v>
      </c>
      <c r="F318">
        <v>1061</v>
      </c>
      <c r="G318" s="1" t="s">
        <v>135</v>
      </c>
      <c r="H318" s="1" t="s">
        <v>148</v>
      </c>
      <c r="I318" s="1" t="s">
        <v>9</v>
      </c>
      <c r="J318" s="1" t="s">
        <v>17</v>
      </c>
      <c r="K318">
        <v>1985</v>
      </c>
      <c r="L318" s="1">
        <f>current_year-Wofai_Eyong___Bikeshare_data___Sheet1[[#This Row],[Birth Year]]</f>
        <v>37</v>
      </c>
      <c r="M318" s="1" t="str">
        <f>LOOKUP(L318,{0,"0-19";20,"20-29";30,"30-39";40,"40-49";50,"50-59";60,"60-69";70,"70-79";80,"80-89"})</f>
        <v>30-39</v>
      </c>
      <c r="N318" s="1" t="str">
        <f>TEXT(Wofai_Eyong___Bikeshare_data___Sheet1[[#This Row],[StartDate]], "dddd")</f>
        <v>Sunday</v>
      </c>
      <c r="O318" s="1" t="str">
        <f>CONCATENATE(Wofai_Eyong___Bikeshare_data___Sheet1[[#This Row],[Start Station]], " to ", Wofai_Eyong___Bikeshare_data___Sheet1[[#This Row],[End Station]])</f>
        <v>Myrtle Ave &amp; Lewis Ave to DeKalb Ave &amp; S Portland Ave</v>
      </c>
    </row>
    <row r="319" spans="1:15" x14ac:dyDescent="0.25">
      <c r="A319">
        <v>5578346</v>
      </c>
      <c r="B319" s="7">
        <v>42895</v>
      </c>
      <c r="C319" s="2">
        <v>0.67986111111111114</v>
      </c>
      <c r="D319" s="5">
        <v>42895</v>
      </c>
      <c r="E319" s="2">
        <v>0.68472222222222223</v>
      </c>
      <c r="F319">
        <v>394</v>
      </c>
      <c r="G319" s="1" t="s">
        <v>330</v>
      </c>
      <c r="H319" s="1" t="s">
        <v>31</v>
      </c>
      <c r="I319" s="1" t="s">
        <v>9</v>
      </c>
      <c r="J319" s="1" t="s">
        <v>10</v>
      </c>
      <c r="K319">
        <v>1963</v>
      </c>
      <c r="L319" s="1">
        <f>current_year-Wofai_Eyong___Bikeshare_data___Sheet1[[#This Row],[Birth Year]]</f>
        <v>59</v>
      </c>
      <c r="M319" s="1" t="str">
        <f>LOOKUP(L319,{0,"0-19";20,"20-29";30,"30-39";40,"40-49";50,"50-59";60,"60-69";70,"70-79";80,"80-89"})</f>
        <v>50-59</v>
      </c>
      <c r="N319" s="1" t="str">
        <f>TEXT(Wofai_Eyong___Bikeshare_data___Sheet1[[#This Row],[StartDate]], "dddd")</f>
        <v>Friday</v>
      </c>
      <c r="O319" s="1" t="str">
        <f>CONCATENATE(Wofai_Eyong___Bikeshare_data___Sheet1[[#This Row],[Start Station]], " to ", Wofai_Eyong___Bikeshare_data___Sheet1[[#This Row],[End Station]])</f>
        <v>Murray St &amp; Greenwich St to Front St &amp; Maiden Ln</v>
      </c>
    </row>
    <row r="320" spans="1:15" x14ac:dyDescent="0.25">
      <c r="A320">
        <v>6727845</v>
      </c>
      <c r="B320" s="7">
        <v>42915</v>
      </c>
      <c r="C320" s="2">
        <v>0.67361111111111116</v>
      </c>
      <c r="D320" s="5">
        <v>42915</v>
      </c>
      <c r="E320" s="2">
        <v>0.67986111111111114</v>
      </c>
      <c r="F320">
        <v>558</v>
      </c>
      <c r="G320" s="1" t="s">
        <v>331</v>
      </c>
      <c r="H320" s="1" t="s">
        <v>46</v>
      </c>
      <c r="I320" s="1" t="s">
        <v>9</v>
      </c>
      <c r="J320" s="1" t="s">
        <v>10</v>
      </c>
      <c r="K320">
        <v>1965</v>
      </c>
      <c r="L320" s="1">
        <f>current_year-Wofai_Eyong___Bikeshare_data___Sheet1[[#This Row],[Birth Year]]</f>
        <v>57</v>
      </c>
      <c r="M320" s="1" t="str">
        <f>LOOKUP(L320,{0,"0-19";20,"20-29";30,"30-39";40,"40-49";50,"50-59";60,"60-69";70,"70-79";80,"80-89"})</f>
        <v>50-59</v>
      </c>
      <c r="N320" s="1" t="str">
        <f>TEXT(Wofai_Eyong___Bikeshare_data___Sheet1[[#This Row],[StartDate]], "dddd")</f>
        <v>Thursday</v>
      </c>
      <c r="O320" s="1" t="str">
        <f>CONCATENATE(Wofai_Eyong___Bikeshare_data___Sheet1[[#This Row],[Start Station]], " to ", Wofai_Eyong___Bikeshare_data___Sheet1[[#This Row],[End Station]])</f>
        <v>E 33 St &amp; 5 Ave to W 22 St &amp; 8 Ave</v>
      </c>
    </row>
    <row r="321" spans="1:15" x14ac:dyDescent="0.25">
      <c r="A321">
        <v>638046</v>
      </c>
      <c r="B321" s="7">
        <v>42763</v>
      </c>
      <c r="C321" s="2">
        <v>0.57777777777777783</v>
      </c>
      <c r="D321" s="5">
        <v>42763</v>
      </c>
      <c r="E321" s="2">
        <v>0.5805555555555556</v>
      </c>
      <c r="F321">
        <v>218</v>
      </c>
      <c r="G321" s="1" t="s">
        <v>176</v>
      </c>
      <c r="H321" s="1" t="s">
        <v>332</v>
      </c>
      <c r="I321" s="1" t="s">
        <v>9</v>
      </c>
      <c r="J321" s="1" t="s">
        <v>17</v>
      </c>
      <c r="K321">
        <v>1968</v>
      </c>
      <c r="L321" s="1">
        <f>current_year-Wofai_Eyong___Bikeshare_data___Sheet1[[#This Row],[Birth Year]]</f>
        <v>54</v>
      </c>
      <c r="M321" s="1" t="str">
        <f>LOOKUP(L321,{0,"0-19";20,"20-29";30,"30-39";40,"40-49";50,"50-59";60,"60-69";70,"70-79";80,"80-89"})</f>
        <v>50-59</v>
      </c>
      <c r="N321" s="1" t="str">
        <f>TEXT(Wofai_Eyong___Bikeshare_data___Sheet1[[#This Row],[StartDate]], "dddd")</f>
        <v>Saturday</v>
      </c>
      <c r="O321" s="1" t="str">
        <f>CONCATENATE(Wofai_Eyong___Bikeshare_data___Sheet1[[#This Row],[Start Station]], " to ", Wofai_Eyong___Bikeshare_data___Sheet1[[#This Row],[End Station]])</f>
        <v>9 Ave &amp; W 22 St to W 20 St &amp; 7 Ave</v>
      </c>
    </row>
    <row r="322" spans="1:15" x14ac:dyDescent="0.25">
      <c r="A322">
        <v>5767534</v>
      </c>
      <c r="B322" s="7">
        <v>42898</v>
      </c>
      <c r="C322" s="2">
        <v>0.86458333333333337</v>
      </c>
      <c r="D322" s="5">
        <v>42898</v>
      </c>
      <c r="E322" s="2">
        <v>0.87222222222222223</v>
      </c>
      <c r="F322">
        <v>713</v>
      </c>
      <c r="G322" s="1" t="s">
        <v>64</v>
      </c>
      <c r="H322" s="1" t="s">
        <v>194</v>
      </c>
      <c r="I322" s="1" t="s">
        <v>9</v>
      </c>
      <c r="J322" s="1" t="s">
        <v>10</v>
      </c>
      <c r="K322">
        <v>1985</v>
      </c>
      <c r="L322" s="1">
        <f>current_year-Wofai_Eyong___Bikeshare_data___Sheet1[[#This Row],[Birth Year]]</f>
        <v>37</v>
      </c>
      <c r="M322" s="1" t="str">
        <f>LOOKUP(L322,{0,"0-19";20,"20-29";30,"30-39";40,"40-49";50,"50-59";60,"60-69";70,"70-79";80,"80-89"})</f>
        <v>30-39</v>
      </c>
      <c r="N322" s="1" t="str">
        <f>TEXT(Wofai_Eyong___Bikeshare_data___Sheet1[[#This Row],[StartDate]], "dddd")</f>
        <v>Monday</v>
      </c>
      <c r="O322" s="1" t="str">
        <f>CONCATENATE(Wofai_Eyong___Bikeshare_data___Sheet1[[#This Row],[Start Station]], " to ", Wofai_Eyong___Bikeshare_data___Sheet1[[#This Row],[End Station]])</f>
        <v>W 20 St &amp; 11 Ave to 6 Ave &amp; Canal St</v>
      </c>
    </row>
    <row r="323" spans="1:15" x14ac:dyDescent="0.25">
      <c r="A323">
        <v>5610896</v>
      </c>
      <c r="B323" s="7">
        <v>42896</v>
      </c>
      <c r="C323" s="2">
        <v>0.37083333333333335</v>
      </c>
      <c r="D323" s="5">
        <v>42896</v>
      </c>
      <c r="E323" s="2">
        <v>0.37291666666666662</v>
      </c>
      <c r="F323">
        <v>205</v>
      </c>
      <c r="G323" s="1" t="s">
        <v>333</v>
      </c>
      <c r="H323" s="1" t="s">
        <v>321</v>
      </c>
      <c r="I323" s="1" t="s">
        <v>9</v>
      </c>
      <c r="J323" s="1" t="s">
        <v>10</v>
      </c>
      <c r="K323">
        <v>1981</v>
      </c>
      <c r="L323" s="1">
        <f>current_year-Wofai_Eyong___Bikeshare_data___Sheet1[[#This Row],[Birth Year]]</f>
        <v>41</v>
      </c>
      <c r="M323" s="1" t="str">
        <f>LOOKUP(L323,{0,"0-19";20,"20-29";30,"30-39";40,"40-49";50,"50-59";60,"60-69";70,"70-79";80,"80-89"})</f>
        <v>40-49</v>
      </c>
      <c r="N323" s="1" t="str">
        <f>TEXT(Wofai_Eyong___Bikeshare_data___Sheet1[[#This Row],[StartDate]], "dddd")</f>
        <v>Saturday</v>
      </c>
      <c r="O323" s="1" t="str">
        <f>CONCATENATE(Wofai_Eyong___Bikeshare_data___Sheet1[[#This Row],[Start Station]], " to ", Wofai_Eyong___Bikeshare_data___Sheet1[[#This Row],[End Station]])</f>
        <v>Henry St &amp; Poplar St to Hicks St &amp; Montague St</v>
      </c>
    </row>
    <row r="324" spans="1:15" x14ac:dyDescent="0.25">
      <c r="A324">
        <v>6675217</v>
      </c>
      <c r="B324" s="7">
        <v>42914</v>
      </c>
      <c r="C324" s="2">
        <v>0.76666666666666661</v>
      </c>
      <c r="D324" s="5">
        <v>42914</v>
      </c>
      <c r="E324" s="2">
        <v>0.77222222222222225</v>
      </c>
      <c r="F324">
        <v>451</v>
      </c>
      <c r="G324" s="1" t="s">
        <v>49</v>
      </c>
      <c r="H324" s="1" t="s">
        <v>306</v>
      </c>
      <c r="I324" s="1" t="s">
        <v>9</v>
      </c>
      <c r="J324" s="1" t="s">
        <v>10</v>
      </c>
      <c r="K324">
        <v>1956</v>
      </c>
      <c r="L324" s="1">
        <f>current_year-Wofai_Eyong___Bikeshare_data___Sheet1[[#This Row],[Birth Year]]</f>
        <v>66</v>
      </c>
      <c r="M324" s="1" t="str">
        <f>LOOKUP(L324,{0,"0-19";20,"20-29";30,"30-39";40,"40-49";50,"50-59";60,"60-69";70,"70-79";80,"80-89"})</f>
        <v>60-69</v>
      </c>
      <c r="N324" s="1" t="str">
        <f>TEXT(Wofai_Eyong___Bikeshare_data___Sheet1[[#This Row],[StartDate]], "dddd")</f>
        <v>Wednesday</v>
      </c>
      <c r="O324" s="1" t="str">
        <f>CONCATENATE(Wofai_Eyong___Bikeshare_data___Sheet1[[#This Row],[Start Station]], " to ", Wofai_Eyong___Bikeshare_data___Sheet1[[#This Row],[End Station]])</f>
        <v>University Pl &amp; E 14 St to Mercer St &amp; Bleecker St</v>
      </c>
    </row>
    <row r="325" spans="1:15" x14ac:dyDescent="0.25">
      <c r="A325">
        <v>5292881</v>
      </c>
      <c r="B325" s="7">
        <v>42890</v>
      </c>
      <c r="C325" s="2">
        <v>0.54236111111111118</v>
      </c>
      <c r="D325" s="5">
        <v>42890</v>
      </c>
      <c r="E325" s="2">
        <v>0.54791666666666672</v>
      </c>
      <c r="F325">
        <v>480</v>
      </c>
      <c r="G325" s="1" t="s">
        <v>192</v>
      </c>
      <c r="H325" s="1" t="s">
        <v>334</v>
      </c>
      <c r="I325" s="1" t="s">
        <v>9</v>
      </c>
      <c r="J325" s="1" t="s">
        <v>10</v>
      </c>
      <c r="K325">
        <v>1998</v>
      </c>
      <c r="L325" s="1">
        <f>current_year-Wofai_Eyong___Bikeshare_data___Sheet1[[#This Row],[Birth Year]]</f>
        <v>24</v>
      </c>
      <c r="M325" s="1" t="str">
        <f>LOOKUP(L325,{0,"0-19";20,"20-29";30,"30-39";40,"40-49";50,"50-59";60,"60-69";70,"70-79";80,"80-89"})</f>
        <v>20-29</v>
      </c>
      <c r="N325" s="1" t="str">
        <f>TEXT(Wofai_Eyong___Bikeshare_data___Sheet1[[#This Row],[StartDate]], "dddd")</f>
        <v>Sunday</v>
      </c>
      <c r="O325" s="1" t="str">
        <f>CONCATENATE(Wofai_Eyong___Bikeshare_data___Sheet1[[#This Row],[Start Station]], " to ", Wofai_Eyong___Bikeshare_data___Sheet1[[#This Row],[End Station]])</f>
        <v>E 91 St &amp; Park Ave to Central Park W &amp; W 96 St</v>
      </c>
    </row>
    <row r="326" spans="1:15" x14ac:dyDescent="0.25">
      <c r="A326">
        <v>508616</v>
      </c>
      <c r="B326" s="7">
        <v>42758</v>
      </c>
      <c r="C326" s="2">
        <v>0.57916666666666672</v>
      </c>
      <c r="D326" s="5">
        <v>42758</v>
      </c>
      <c r="E326" s="2">
        <v>0.58333333333333337</v>
      </c>
      <c r="F326">
        <v>364</v>
      </c>
      <c r="G326" s="1" t="s">
        <v>39</v>
      </c>
      <c r="H326" s="1" t="s">
        <v>187</v>
      </c>
      <c r="I326" s="1" t="s">
        <v>9</v>
      </c>
      <c r="J326" s="1" t="s">
        <v>10</v>
      </c>
      <c r="K326">
        <v>1980</v>
      </c>
      <c r="L326" s="1">
        <f>current_year-Wofai_Eyong___Bikeshare_data___Sheet1[[#This Row],[Birth Year]]</f>
        <v>42</v>
      </c>
      <c r="M326" s="1" t="str">
        <f>LOOKUP(L326,{0,"0-19";20,"20-29";30,"30-39";40,"40-49";50,"50-59";60,"60-69";70,"70-79";80,"80-89"})</f>
        <v>40-49</v>
      </c>
      <c r="N326" s="1" t="str">
        <f>TEXT(Wofai_Eyong___Bikeshare_data___Sheet1[[#This Row],[StartDate]], "dddd")</f>
        <v>Monday</v>
      </c>
      <c r="O326" s="1" t="str">
        <f>CONCATENATE(Wofai_Eyong___Bikeshare_data___Sheet1[[#This Row],[Start Station]], " to ", Wofai_Eyong___Bikeshare_data___Sheet1[[#This Row],[End Station]])</f>
        <v>E 17 St &amp; Broadway to W 4 St &amp; 7 Ave S</v>
      </c>
    </row>
    <row r="327" spans="1:15" x14ac:dyDescent="0.25">
      <c r="A327">
        <v>6094716</v>
      </c>
      <c r="B327" s="7">
        <v>42904</v>
      </c>
      <c r="C327" s="2">
        <v>0.8618055555555556</v>
      </c>
      <c r="D327" s="5">
        <v>42904</v>
      </c>
      <c r="E327" s="2">
        <v>0.87222222222222223</v>
      </c>
      <c r="F327">
        <v>879</v>
      </c>
      <c r="G327" s="1" t="s">
        <v>335</v>
      </c>
      <c r="H327" s="1" t="s">
        <v>336</v>
      </c>
      <c r="I327" s="1" t="s">
        <v>9</v>
      </c>
      <c r="J327" s="1" t="s">
        <v>17</v>
      </c>
      <c r="K327">
        <v>1982</v>
      </c>
      <c r="L327" s="1">
        <f>current_year-Wofai_Eyong___Bikeshare_data___Sheet1[[#This Row],[Birth Year]]</f>
        <v>40</v>
      </c>
      <c r="M327" s="1" t="str">
        <f>LOOKUP(L327,{0,"0-19";20,"20-29";30,"30-39";40,"40-49";50,"50-59";60,"60-69";70,"70-79";80,"80-89"})</f>
        <v>40-49</v>
      </c>
      <c r="N327" s="1" t="str">
        <f>TEXT(Wofai_Eyong___Bikeshare_data___Sheet1[[#This Row],[StartDate]], "dddd")</f>
        <v>Sunday</v>
      </c>
      <c r="O327" s="1" t="str">
        <f>CONCATENATE(Wofai_Eyong___Bikeshare_data___Sheet1[[#This Row],[Start Station]], " to ", Wofai_Eyong___Bikeshare_data___Sheet1[[#This Row],[End Station]])</f>
        <v>DeKalb Ave &amp; Hudson Ave to Emerson Pl &amp; Myrtle Ave</v>
      </c>
    </row>
    <row r="328" spans="1:15" x14ac:dyDescent="0.25">
      <c r="A328">
        <v>13019</v>
      </c>
      <c r="B328" s="7">
        <v>42736</v>
      </c>
      <c r="C328" s="2">
        <v>0.7680555555555556</v>
      </c>
      <c r="D328" s="5">
        <v>42736</v>
      </c>
      <c r="E328" s="2">
        <v>0.77638888888888891</v>
      </c>
      <c r="F328">
        <v>732</v>
      </c>
      <c r="G328" s="1" t="s">
        <v>60</v>
      </c>
      <c r="H328" s="1" t="s">
        <v>242</v>
      </c>
      <c r="I328" s="1" t="s">
        <v>9</v>
      </c>
      <c r="J328" s="1" t="s">
        <v>10</v>
      </c>
      <c r="K328">
        <v>1967</v>
      </c>
      <c r="L328" s="1">
        <f>current_year-Wofai_Eyong___Bikeshare_data___Sheet1[[#This Row],[Birth Year]]</f>
        <v>55</v>
      </c>
      <c r="M328" s="1" t="str">
        <f>LOOKUP(L328,{0,"0-19";20,"20-29";30,"30-39";40,"40-49";50,"50-59";60,"60-69";70,"70-79";80,"80-89"})</f>
        <v>50-59</v>
      </c>
      <c r="N328" s="1" t="str">
        <f>TEXT(Wofai_Eyong___Bikeshare_data___Sheet1[[#This Row],[StartDate]], "dddd")</f>
        <v>Sunday</v>
      </c>
      <c r="O328" s="1" t="str">
        <f>CONCATENATE(Wofai_Eyong___Bikeshare_data___Sheet1[[#This Row],[Start Station]], " to ", Wofai_Eyong___Bikeshare_data___Sheet1[[#This Row],[End Station]])</f>
        <v>W 43 St &amp; 10 Ave to W 24 St &amp; 7 Ave</v>
      </c>
    </row>
    <row r="329" spans="1:15" x14ac:dyDescent="0.25">
      <c r="A329">
        <v>4841890</v>
      </c>
      <c r="B329" s="7">
        <v>42881</v>
      </c>
      <c r="C329" s="2">
        <v>0.74375000000000002</v>
      </c>
      <c r="D329" s="5">
        <v>42881</v>
      </c>
      <c r="E329" s="2">
        <v>0.74791666666666667</v>
      </c>
      <c r="F329">
        <v>383</v>
      </c>
      <c r="G329" s="1" t="s">
        <v>337</v>
      </c>
      <c r="H329" s="1" t="s">
        <v>324</v>
      </c>
      <c r="I329" s="8" t="s">
        <v>458</v>
      </c>
      <c r="J329" s="8" t="s">
        <v>10</v>
      </c>
      <c r="K329" s="8">
        <v>1981</v>
      </c>
      <c r="L329" s="1">
        <f>current_year-Wofai_Eyong___Bikeshare_data___Sheet1[[#This Row],[Birth Year]]</f>
        <v>41</v>
      </c>
      <c r="M329" s="1" t="str">
        <f>LOOKUP(L329,{0,"0-19";20,"20-29";30,"30-39";40,"40-49";50,"50-59";60,"60-69";70,"70-79";80,"80-89"})</f>
        <v>40-49</v>
      </c>
      <c r="N329" s="1" t="str">
        <f>TEXT(Wofai_Eyong___Bikeshare_data___Sheet1[[#This Row],[StartDate]], "dddd")</f>
        <v>Friday</v>
      </c>
      <c r="O329" s="1" t="str">
        <f>CONCATENATE(Wofai_Eyong___Bikeshare_data___Sheet1[[#This Row],[Start Station]], " to ", Wofai_Eyong___Bikeshare_data___Sheet1[[#This Row],[End Station]])</f>
        <v>E 2 St &amp; 2 Ave to E 2 St &amp; Avenue B</v>
      </c>
    </row>
    <row r="330" spans="1:15" x14ac:dyDescent="0.25">
      <c r="A330">
        <v>164991</v>
      </c>
      <c r="B330" s="7">
        <v>42745</v>
      </c>
      <c r="C330" s="2">
        <v>0.67361111111111116</v>
      </c>
      <c r="D330" s="5">
        <v>42745</v>
      </c>
      <c r="E330" s="2">
        <v>0.6777777777777777</v>
      </c>
      <c r="F330">
        <v>412</v>
      </c>
      <c r="G330" s="1" t="s">
        <v>272</v>
      </c>
      <c r="H330" s="1" t="s">
        <v>235</v>
      </c>
      <c r="I330" s="1" t="s">
        <v>9</v>
      </c>
      <c r="J330" s="1" t="s">
        <v>10</v>
      </c>
      <c r="K330">
        <v>1987</v>
      </c>
      <c r="L330" s="1">
        <f>current_year-Wofai_Eyong___Bikeshare_data___Sheet1[[#This Row],[Birth Year]]</f>
        <v>35</v>
      </c>
      <c r="M330" s="1" t="str">
        <f>LOOKUP(L330,{0,"0-19";20,"20-29";30,"30-39";40,"40-49";50,"50-59";60,"60-69";70,"70-79";80,"80-89"})</f>
        <v>30-39</v>
      </c>
      <c r="N330" s="1" t="str">
        <f>TEXT(Wofai_Eyong___Bikeshare_data___Sheet1[[#This Row],[StartDate]], "dddd")</f>
        <v>Tuesday</v>
      </c>
      <c r="O330" s="1" t="str">
        <f>CONCATENATE(Wofai_Eyong___Bikeshare_data___Sheet1[[#This Row],[Start Station]], " to ", Wofai_Eyong___Bikeshare_data___Sheet1[[#This Row],[End Station]])</f>
        <v>W 18 St &amp; 6 Ave to Washington Pl &amp; 6 Ave</v>
      </c>
    </row>
    <row r="331" spans="1:15" x14ac:dyDescent="0.25">
      <c r="A331">
        <v>6485193</v>
      </c>
      <c r="B331" s="7">
        <v>42911</v>
      </c>
      <c r="C331" s="2">
        <v>0.77569444444444446</v>
      </c>
      <c r="D331" s="5">
        <v>42911</v>
      </c>
      <c r="E331" s="2">
        <v>0.79722222222222217</v>
      </c>
      <c r="F331">
        <v>1898</v>
      </c>
      <c r="G331" s="1" t="s">
        <v>176</v>
      </c>
      <c r="H331" s="1" t="s">
        <v>330</v>
      </c>
      <c r="I331" s="8" t="s">
        <v>458</v>
      </c>
      <c r="J331" s="8" t="s">
        <v>10</v>
      </c>
      <c r="K331" s="8">
        <v>1981</v>
      </c>
      <c r="L331" s="1">
        <f>current_year-Wofai_Eyong___Bikeshare_data___Sheet1[[#This Row],[Birth Year]]</f>
        <v>41</v>
      </c>
      <c r="M331" s="1" t="str">
        <f>LOOKUP(L331,{0,"0-19";20,"20-29";30,"30-39";40,"40-49";50,"50-59";60,"60-69";70,"70-79";80,"80-89"})</f>
        <v>40-49</v>
      </c>
      <c r="N331" s="1" t="str">
        <f>TEXT(Wofai_Eyong___Bikeshare_data___Sheet1[[#This Row],[StartDate]], "dddd")</f>
        <v>Sunday</v>
      </c>
      <c r="O331" s="1" t="str">
        <f>CONCATENATE(Wofai_Eyong___Bikeshare_data___Sheet1[[#This Row],[Start Station]], " to ", Wofai_Eyong___Bikeshare_data___Sheet1[[#This Row],[End Station]])</f>
        <v>9 Ave &amp; W 22 St to Murray St &amp; Greenwich St</v>
      </c>
    </row>
    <row r="332" spans="1:15" x14ac:dyDescent="0.25">
      <c r="A332">
        <v>2708797</v>
      </c>
      <c r="B332" s="7">
        <v>42837</v>
      </c>
      <c r="C332" s="2">
        <v>0.76250000000000007</v>
      </c>
      <c r="D332" s="5">
        <v>42837</v>
      </c>
      <c r="E332" s="2">
        <v>0.76597222222222217</v>
      </c>
      <c r="F332">
        <v>286</v>
      </c>
      <c r="G332" s="1" t="s">
        <v>338</v>
      </c>
      <c r="H332" s="1" t="s">
        <v>339</v>
      </c>
      <c r="I332" s="1" t="s">
        <v>9</v>
      </c>
      <c r="J332" s="1" t="s">
        <v>10</v>
      </c>
      <c r="K332">
        <v>1967</v>
      </c>
      <c r="L332" s="1">
        <f>current_year-Wofai_Eyong___Bikeshare_data___Sheet1[[#This Row],[Birth Year]]</f>
        <v>55</v>
      </c>
      <c r="M332" s="1" t="str">
        <f>LOOKUP(L332,{0,"0-19";20,"20-29";30,"30-39";40,"40-49";50,"50-59";60,"60-69";70,"70-79";80,"80-89"})</f>
        <v>50-59</v>
      </c>
      <c r="N332" s="1" t="str">
        <f>TEXT(Wofai_Eyong___Bikeshare_data___Sheet1[[#This Row],[StartDate]], "dddd")</f>
        <v>Wednesday</v>
      </c>
      <c r="O332" s="1" t="str">
        <f>CONCATENATE(Wofai_Eyong___Bikeshare_data___Sheet1[[#This Row],[Start Station]], " to ", Wofai_Eyong___Bikeshare_data___Sheet1[[#This Row],[End Station]])</f>
        <v>Willoughby St &amp; Fleet St to Clinton Ave &amp; Myrtle Ave</v>
      </c>
    </row>
    <row r="333" spans="1:15" x14ac:dyDescent="0.25">
      <c r="A333">
        <v>5437998</v>
      </c>
      <c r="B333" s="7">
        <v>42893</v>
      </c>
      <c r="C333" s="2">
        <v>0.55555555555555558</v>
      </c>
      <c r="D333" s="5">
        <v>42893</v>
      </c>
      <c r="E333" s="2">
        <v>0.56111111111111112</v>
      </c>
      <c r="F333">
        <v>444</v>
      </c>
      <c r="G333" s="1" t="s">
        <v>315</v>
      </c>
      <c r="H333" s="1" t="s">
        <v>141</v>
      </c>
      <c r="I333" s="1" t="s">
        <v>9</v>
      </c>
      <c r="J333" s="1" t="s">
        <v>10</v>
      </c>
      <c r="K333">
        <v>1992</v>
      </c>
      <c r="L333" s="1">
        <f>current_year-Wofai_Eyong___Bikeshare_data___Sheet1[[#This Row],[Birth Year]]</f>
        <v>30</v>
      </c>
      <c r="M333" s="1" t="str">
        <f>LOOKUP(L333,{0,"0-19";20,"20-29";30,"30-39";40,"40-49";50,"50-59";60,"60-69";70,"70-79";80,"80-89"})</f>
        <v>30-39</v>
      </c>
      <c r="N333" s="1" t="str">
        <f>TEXT(Wofai_Eyong___Bikeshare_data___Sheet1[[#This Row],[StartDate]], "dddd")</f>
        <v>Wednesday</v>
      </c>
      <c r="O333" s="1" t="str">
        <f>CONCATENATE(Wofai_Eyong___Bikeshare_data___Sheet1[[#This Row],[Start Station]], " to ", Wofai_Eyong___Bikeshare_data___Sheet1[[#This Row],[End Station]])</f>
        <v>Watts St &amp; Greenwich St to Greenwich Ave &amp; 8 Ave</v>
      </c>
    </row>
    <row r="334" spans="1:15" x14ac:dyDescent="0.25">
      <c r="A334">
        <v>333045</v>
      </c>
      <c r="B334" s="7">
        <v>42751</v>
      </c>
      <c r="C334" s="2">
        <v>0.79791666666666661</v>
      </c>
      <c r="D334" s="5">
        <v>42751</v>
      </c>
      <c r="E334" s="2">
        <v>0.80625000000000002</v>
      </c>
      <c r="F334">
        <v>689</v>
      </c>
      <c r="G334" s="1" t="s">
        <v>314</v>
      </c>
      <c r="H334" s="1" t="s">
        <v>237</v>
      </c>
      <c r="I334" s="1" t="s">
        <v>9</v>
      </c>
      <c r="J334" s="1" t="s">
        <v>10</v>
      </c>
      <c r="K334">
        <v>1989</v>
      </c>
      <c r="L334" s="1">
        <f>current_year-Wofai_Eyong___Bikeshare_data___Sheet1[[#This Row],[Birth Year]]</f>
        <v>33</v>
      </c>
      <c r="M334" s="1" t="str">
        <f>LOOKUP(L334,{0,"0-19";20,"20-29";30,"30-39";40,"40-49";50,"50-59";60,"60-69";70,"70-79";80,"80-89"})</f>
        <v>30-39</v>
      </c>
      <c r="N334" s="1" t="str">
        <f>TEXT(Wofai_Eyong___Bikeshare_data___Sheet1[[#This Row],[StartDate]], "dddd")</f>
        <v>Monday</v>
      </c>
      <c r="O334" s="1" t="str">
        <f>CONCATENATE(Wofai_Eyong___Bikeshare_data___Sheet1[[#This Row],[Start Station]], " to ", Wofai_Eyong___Bikeshare_data___Sheet1[[#This Row],[End Station]])</f>
        <v>E 27 St &amp; 1 Ave to E 7 St &amp; Avenue A</v>
      </c>
    </row>
    <row r="335" spans="1:15" x14ac:dyDescent="0.25">
      <c r="A335">
        <v>2914400</v>
      </c>
      <c r="B335" s="7">
        <v>42841</v>
      </c>
      <c r="C335" s="2">
        <v>0.84166666666666667</v>
      </c>
      <c r="D335" s="5">
        <v>42841</v>
      </c>
      <c r="E335" s="2">
        <v>0.85486111111111107</v>
      </c>
      <c r="F335">
        <v>1123</v>
      </c>
      <c r="G335" s="1" t="s">
        <v>98</v>
      </c>
      <c r="H335" s="1" t="s">
        <v>106</v>
      </c>
      <c r="I335" s="8" t="s">
        <v>458</v>
      </c>
      <c r="J335" s="8" t="s">
        <v>10</v>
      </c>
      <c r="K335" s="8">
        <v>1981</v>
      </c>
      <c r="L335" s="1">
        <f>current_year-Wofai_Eyong___Bikeshare_data___Sheet1[[#This Row],[Birth Year]]</f>
        <v>41</v>
      </c>
      <c r="M335" s="1" t="str">
        <f>LOOKUP(L335,{0,"0-19";20,"20-29";30,"30-39";40,"40-49";50,"50-59";60,"60-69";70,"70-79";80,"80-89"})</f>
        <v>40-49</v>
      </c>
      <c r="N335" s="1" t="str">
        <f>TEXT(Wofai_Eyong___Bikeshare_data___Sheet1[[#This Row],[StartDate]], "dddd")</f>
        <v>Sunday</v>
      </c>
      <c r="O335" s="1" t="str">
        <f>CONCATENATE(Wofai_Eyong___Bikeshare_data___Sheet1[[#This Row],[Start Station]], " to ", Wofai_Eyong___Bikeshare_data___Sheet1[[#This Row],[End Station]])</f>
        <v>Cleveland Pl &amp; Spring St to Vesey Pl &amp; River Terrace</v>
      </c>
    </row>
    <row r="336" spans="1:15" x14ac:dyDescent="0.25">
      <c r="A336">
        <v>5612834</v>
      </c>
      <c r="B336" s="7">
        <v>42896</v>
      </c>
      <c r="C336" s="2">
        <v>0.40486111111111112</v>
      </c>
      <c r="D336" s="5">
        <v>42896</v>
      </c>
      <c r="E336" s="2">
        <v>0.40833333333333338</v>
      </c>
      <c r="F336">
        <v>306</v>
      </c>
      <c r="G336" s="1" t="s">
        <v>32</v>
      </c>
      <c r="H336" s="1" t="s">
        <v>111</v>
      </c>
      <c r="I336" s="1" t="s">
        <v>9</v>
      </c>
      <c r="J336" s="1" t="s">
        <v>17</v>
      </c>
      <c r="K336">
        <v>1966</v>
      </c>
      <c r="L336" s="1">
        <f>current_year-Wofai_Eyong___Bikeshare_data___Sheet1[[#This Row],[Birth Year]]</f>
        <v>56</v>
      </c>
      <c r="M336" s="1" t="str">
        <f>LOOKUP(L336,{0,"0-19";20,"20-29";30,"30-39";40,"40-49";50,"50-59";60,"60-69";70,"70-79";80,"80-89"})</f>
        <v>50-59</v>
      </c>
      <c r="N336" s="1" t="str">
        <f>TEXT(Wofai_Eyong___Bikeshare_data___Sheet1[[#This Row],[StartDate]], "dddd")</f>
        <v>Saturday</v>
      </c>
      <c r="O336" s="1" t="str">
        <f>CONCATENATE(Wofai_Eyong___Bikeshare_data___Sheet1[[#This Row],[Start Station]], " to ", Wofai_Eyong___Bikeshare_data___Sheet1[[#This Row],[End Station]])</f>
        <v>Liberty St &amp; Broadway to West St &amp; Chambers St</v>
      </c>
    </row>
    <row r="337" spans="1:15" x14ac:dyDescent="0.25">
      <c r="A337">
        <v>1656022</v>
      </c>
      <c r="B337" s="7">
        <v>42799</v>
      </c>
      <c r="C337" s="2">
        <v>0.8534722222222223</v>
      </c>
      <c r="D337" s="5">
        <v>42799</v>
      </c>
      <c r="E337" s="2">
        <v>0.8569444444444444</v>
      </c>
      <c r="F337">
        <v>335</v>
      </c>
      <c r="G337" s="1" t="s">
        <v>15</v>
      </c>
      <c r="H337" s="1" t="s">
        <v>282</v>
      </c>
      <c r="I337" s="1" t="s">
        <v>9</v>
      </c>
      <c r="J337" s="1" t="s">
        <v>17</v>
      </c>
      <c r="K337">
        <v>1973</v>
      </c>
      <c r="L337" s="1">
        <f>current_year-Wofai_Eyong___Bikeshare_data___Sheet1[[#This Row],[Birth Year]]</f>
        <v>49</v>
      </c>
      <c r="M337" s="1" t="str">
        <f>LOOKUP(L337,{0,"0-19";20,"20-29";30,"30-39";40,"40-49";50,"50-59";60,"60-69";70,"70-79";80,"80-89"})</f>
        <v>40-49</v>
      </c>
      <c r="N337" s="1" t="str">
        <f>TEXT(Wofai_Eyong___Bikeshare_data___Sheet1[[#This Row],[StartDate]], "dddd")</f>
        <v>Sunday</v>
      </c>
      <c r="O337" s="1" t="str">
        <f>CONCATENATE(Wofai_Eyong___Bikeshare_data___Sheet1[[#This Row],[Start Station]], " to ", Wofai_Eyong___Bikeshare_data___Sheet1[[#This Row],[End Station]])</f>
        <v>Barrow St &amp; Hudson St to Greenwich St &amp; Hubert St</v>
      </c>
    </row>
    <row r="338" spans="1:15" x14ac:dyDescent="0.25">
      <c r="A338">
        <v>5519049</v>
      </c>
      <c r="B338" s="7">
        <v>42894</v>
      </c>
      <c r="C338" s="2">
        <v>0.73472222222222217</v>
      </c>
      <c r="D338" s="5">
        <v>42894</v>
      </c>
      <c r="E338" s="2">
        <v>0.7416666666666667</v>
      </c>
      <c r="F338">
        <v>586</v>
      </c>
      <c r="G338" s="1" t="s">
        <v>167</v>
      </c>
      <c r="H338" s="1" t="s">
        <v>248</v>
      </c>
      <c r="I338" s="1" t="s">
        <v>9</v>
      </c>
      <c r="J338" s="1" t="s">
        <v>10</v>
      </c>
      <c r="K338">
        <v>1981</v>
      </c>
      <c r="L338" s="1">
        <f>current_year-Wofai_Eyong___Bikeshare_data___Sheet1[[#This Row],[Birth Year]]</f>
        <v>41</v>
      </c>
      <c r="M338" s="1" t="str">
        <f>LOOKUP(L338,{0,"0-19";20,"20-29";30,"30-39";40,"40-49";50,"50-59";60,"60-69";70,"70-79";80,"80-89"})</f>
        <v>40-49</v>
      </c>
      <c r="N338" s="1" t="str">
        <f>TEXT(Wofai_Eyong___Bikeshare_data___Sheet1[[#This Row],[StartDate]], "dddd")</f>
        <v>Thursday</v>
      </c>
      <c r="O338" s="1" t="str">
        <f>CONCATENATE(Wofai_Eyong___Bikeshare_data___Sheet1[[#This Row],[Start Station]], " to ", Wofai_Eyong___Bikeshare_data___Sheet1[[#This Row],[End Station]])</f>
        <v>W 52 St &amp; 6 Ave to 1 Ave &amp; E 62 St</v>
      </c>
    </row>
    <row r="339" spans="1:15" x14ac:dyDescent="0.25">
      <c r="A339">
        <v>3311490</v>
      </c>
      <c r="B339" s="7">
        <v>42851</v>
      </c>
      <c r="C339" s="2">
        <v>0.3520833333333333</v>
      </c>
      <c r="D339" s="5">
        <v>42851</v>
      </c>
      <c r="E339" s="2">
        <v>0.35555555555555557</v>
      </c>
      <c r="F339">
        <v>331</v>
      </c>
      <c r="G339" s="1" t="s">
        <v>77</v>
      </c>
      <c r="H339" s="1" t="s">
        <v>340</v>
      </c>
      <c r="I339" s="1" t="s">
        <v>9</v>
      </c>
      <c r="J339" s="1" t="s">
        <v>17</v>
      </c>
      <c r="K339">
        <v>1981</v>
      </c>
      <c r="L339" s="1">
        <f>current_year-Wofai_Eyong___Bikeshare_data___Sheet1[[#This Row],[Birth Year]]</f>
        <v>41</v>
      </c>
      <c r="M339" s="1" t="str">
        <f>LOOKUP(L339,{0,"0-19";20,"20-29";30,"30-39";40,"40-49";50,"50-59";60,"60-69";70,"70-79";80,"80-89"})</f>
        <v>40-49</v>
      </c>
      <c r="N339" s="1" t="str">
        <f>TEXT(Wofai_Eyong___Bikeshare_data___Sheet1[[#This Row],[StartDate]], "dddd")</f>
        <v>Wednesday</v>
      </c>
      <c r="O339" s="1" t="str">
        <f>CONCATENATE(Wofai_Eyong___Bikeshare_data___Sheet1[[#This Row],[Start Station]], " to ", Wofai_Eyong___Bikeshare_data___Sheet1[[#This Row],[End Station]])</f>
        <v>Driggs Ave &amp; N Henry St to Graham Ave &amp; Conselyea St</v>
      </c>
    </row>
    <row r="340" spans="1:15" x14ac:dyDescent="0.25">
      <c r="A340">
        <v>1992476</v>
      </c>
      <c r="B340" s="7">
        <v>42816</v>
      </c>
      <c r="C340" s="2">
        <v>0.81319444444444444</v>
      </c>
      <c r="D340" s="5">
        <v>42816</v>
      </c>
      <c r="E340" s="2">
        <v>0.81666666666666676</v>
      </c>
      <c r="F340">
        <v>323</v>
      </c>
      <c r="G340" s="1" t="s">
        <v>7</v>
      </c>
      <c r="H340" s="1" t="s">
        <v>198</v>
      </c>
      <c r="I340" s="1" t="s">
        <v>9</v>
      </c>
      <c r="J340" s="1" t="s">
        <v>17</v>
      </c>
      <c r="K340">
        <v>1979</v>
      </c>
      <c r="L340" s="1">
        <f>current_year-Wofai_Eyong___Bikeshare_data___Sheet1[[#This Row],[Birth Year]]</f>
        <v>43</v>
      </c>
      <c r="M340" s="1" t="str">
        <f>LOOKUP(L340,{0,"0-19";20,"20-29";30,"30-39";40,"40-49";50,"50-59";60,"60-69";70,"70-79";80,"80-89"})</f>
        <v>40-49</v>
      </c>
      <c r="N340" s="1" t="str">
        <f>TEXT(Wofai_Eyong___Bikeshare_data___Sheet1[[#This Row],[StartDate]], "dddd")</f>
        <v>Wednesday</v>
      </c>
      <c r="O340" s="1" t="str">
        <f>CONCATENATE(Wofai_Eyong___Bikeshare_data___Sheet1[[#This Row],[Start Station]], " to ", Wofai_Eyong___Bikeshare_data___Sheet1[[#This Row],[End Station]])</f>
        <v>Suffolk St &amp; Stanton St to Henry St &amp; Grand St</v>
      </c>
    </row>
    <row r="341" spans="1:15" x14ac:dyDescent="0.25">
      <c r="A341">
        <v>1228070</v>
      </c>
      <c r="B341" s="7">
        <v>42787</v>
      </c>
      <c r="C341" s="2">
        <v>0.3611111111111111</v>
      </c>
      <c r="D341" s="5">
        <v>42787</v>
      </c>
      <c r="E341" s="2">
        <v>0.37916666666666665</v>
      </c>
      <c r="F341">
        <v>1534</v>
      </c>
      <c r="G341" s="1" t="s">
        <v>112</v>
      </c>
      <c r="H341" s="1" t="s">
        <v>58</v>
      </c>
      <c r="I341" s="1" t="s">
        <v>9</v>
      </c>
      <c r="J341" s="8" t="s">
        <v>10</v>
      </c>
      <c r="K341" s="8">
        <v>1981</v>
      </c>
      <c r="L341" s="1">
        <f>current_year-Wofai_Eyong___Bikeshare_data___Sheet1[[#This Row],[Birth Year]]</f>
        <v>41</v>
      </c>
      <c r="M341" s="1" t="str">
        <f>LOOKUP(L341,{0,"0-19";20,"20-29";30,"30-39";40,"40-49";50,"50-59";60,"60-69";70,"70-79";80,"80-89"})</f>
        <v>40-49</v>
      </c>
      <c r="N341" s="1" t="str">
        <f>TEXT(Wofai_Eyong___Bikeshare_data___Sheet1[[#This Row],[StartDate]], "dddd")</f>
        <v>Tuesday</v>
      </c>
      <c r="O341" s="1" t="str">
        <f>CONCATENATE(Wofai_Eyong___Bikeshare_data___Sheet1[[#This Row],[Start Station]], " to ", Wofai_Eyong___Bikeshare_data___Sheet1[[#This Row],[End Station]])</f>
        <v>E 85 St &amp; 3 Ave to W 38 St &amp; 8 Ave</v>
      </c>
    </row>
    <row r="342" spans="1:15" x14ac:dyDescent="0.25">
      <c r="A342">
        <v>4838030</v>
      </c>
      <c r="B342" s="7">
        <v>42881</v>
      </c>
      <c r="C342" s="2">
        <v>0.71111111111111114</v>
      </c>
      <c r="D342" s="5">
        <v>42881</v>
      </c>
      <c r="E342" s="2">
        <v>0.73263888888888884</v>
      </c>
      <c r="F342">
        <v>1844</v>
      </c>
      <c r="G342" s="1" t="s">
        <v>141</v>
      </c>
      <c r="H342" s="1" t="s">
        <v>341</v>
      </c>
      <c r="I342" s="1" t="s">
        <v>9</v>
      </c>
      <c r="J342" s="1" t="s">
        <v>10</v>
      </c>
      <c r="K342">
        <v>1969</v>
      </c>
      <c r="L342" s="1">
        <f>current_year-Wofai_Eyong___Bikeshare_data___Sheet1[[#This Row],[Birth Year]]</f>
        <v>53</v>
      </c>
      <c r="M342" s="1" t="str">
        <f>LOOKUP(L342,{0,"0-19";20,"20-29";30,"30-39";40,"40-49";50,"50-59";60,"60-69";70,"70-79";80,"80-89"})</f>
        <v>50-59</v>
      </c>
      <c r="N342" s="1" t="str">
        <f>TEXT(Wofai_Eyong___Bikeshare_data___Sheet1[[#This Row],[StartDate]], "dddd")</f>
        <v>Friday</v>
      </c>
      <c r="O342" s="1" t="str">
        <f>CONCATENATE(Wofai_Eyong___Bikeshare_data___Sheet1[[#This Row],[Start Station]], " to ", Wofai_Eyong___Bikeshare_data___Sheet1[[#This Row],[End Station]])</f>
        <v>Greenwich Ave &amp; 8 Ave to Amsterdam Ave &amp; W 82 St</v>
      </c>
    </row>
    <row r="343" spans="1:15" x14ac:dyDescent="0.25">
      <c r="A343">
        <v>3730330</v>
      </c>
      <c r="B343" s="7">
        <v>42858</v>
      </c>
      <c r="C343" s="2">
        <v>0.81458333333333333</v>
      </c>
      <c r="D343" s="5">
        <v>42858</v>
      </c>
      <c r="E343" s="2">
        <v>0.81597222222222221</v>
      </c>
      <c r="F343">
        <v>127</v>
      </c>
      <c r="G343" s="1" t="s">
        <v>342</v>
      </c>
      <c r="H343" s="1" t="s">
        <v>77</v>
      </c>
      <c r="I343" s="1" t="s">
        <v>9</v>
      </c>
      <c r="J343" s="1" t="s">
        <v>10</v>
      </c>
      <c r="K343">
        <v>1986</v>
      </c>
      <c r="L343" s="1">
        <f>current_year-Wofai_Eyong___Bikeshare_data___Sheet1[[#This Row],[Birth Year]]</f>
        <v>36</v>
      </c>
      <c r="M343" s="1" t="str">
        <f>LOOKUP(L343,{0,"0-19";20,"20-29";30,"30-39";40,"40-49";50,"50-59";60,"60-69";70,"70-79";80,"80-89"})</f>
        <v>30-39</v>
      </c>
      <c r="N343" s="1" t="str">
        <f>TEXT(Wofai_Eyong___Bikeshare_data___Sheet1[[#This Row],[StartDate]], "dddd")</f>
        <v>Wednesday</v>
      </c>
      <c r="O343" s="1" t="str">
        <f>CONCATENATE(Wofai_Eyong___Bikeshare_data___Sheet1[[#This Row],[Start Station]], " to ", Wofai_Eyong___Bikeshare_data___Sheet1[[#This Row],[End Station]])</f>
        <v>Richardson St &amp; N Henry St to Driggs Ave &amp; N Henry St</v>
      </c>
    </row>
    <row r="344" spans="1:15" x14ac:dyDescent="0.25">
      <c r="A344">
        <v>4744323</v>
      </c>
      <c r="B344" s="7">
        <v>42879</v>
      </c>
      <c r="C344" s="2">
        <v>0.51250000000000007</v>
      </c>
      <c r="D344" s="5">
        <v>42879</v>
      </c>
      <c r="E344" s="2">
        <v>0.51527777777777783</v>
      </c>
      <c r="F344">
        <v>250</v>
      </c>
      <c r="G344" s="1" t="s">
        <v>152</v>
      </c>
      <c r="H344" s="1" t="s">
        <v>101</v>
      </c>
      <c r="I344" s="1" t="s">
        <v>9</v>
      </c>
      <c r="J344" s="1" t="s">
        <v>10</v>
      </c>
      <c r="K344">
        <v>1968</v>
      </c>
      <c r="L344" s="1">
        <f>current_year-Wofai_Eyong___Bikeshare_data___Sheet1[[#This Row],[Birth Year]]</f>
        <v>54</v>
      </c>
      <c r="M344" s="1" t="str">
        <f>LOOKUP(L344,{0,"0-19";20,"20-29";30,"30-39";40,"40-49";50,"50-59";60,"60-69";70,"70-79";80,"80-89"})</f>
        <v>50-59</v>
      </c>
      <c r="N344" s="1" t="str">
        <f>TEXT(Wofai_Eyong___Bikeshare_data___Sheet1[[#This Row],[StartDate]], "dddd")</f>
        <v>Wednesday</v>
      </c>
      <c r="O344" s="1" t="str">
        <f>CONCATENATE(Wofai_Eyong___Bikeshare_data___Sheet1[[#This Row],[Start Station]], " to ", Wofai_Eyong___Bikeshare_data___Sheet1[[#This Row],[End Station]])</f>
        <v>8 Ave &amp; W 33 St to W 34 St &amp; 11 Ave</v>
      </c>
    </row>
    <row r="345" spans="1:15" x14ac:dyDescent="0.25">
      <c r="A345">
        <v>1336431</v>
      </c>
      <c r="B345" s="7">
        <v>42790</v>
      </c>
      <c r="C345" s="2">
        <v>0.24861111111111112</v>
      </c>
      <c r="D345" s="5">
        <v>42790</v>
      </c>
      <c r="E345" s="2">
        <v>0.25486111111111109</v>
      </c>
      <c r="F345">
        <v>548</v>
      </c>
      <c r="G345" s="1" t="s">
        <v>127</v>
      </c>
      <c r="H345" s="1" t="s">
        <v>49</v>
      </c>
      <c r="I345" s="1" t="s">
        <v>9</v>
      </c>
      <c r="J345" s="1" t="s">
        <v>10</v>
      </c>
      <c r="K345">
        <v>1991</v>
      </c>
      <c r="L345" s="1">
        <f>current_year-Wofai_Eyong___Bikeshare_data___Sheet1[[#This Row],[Birth Year]]</f>
        <v>31</v>
      </c>
      <c r="M345" s="1" t="str">
        <f>LOOKUP(L345,{0,"0-19";20,"20-29";30,"30-39";40,"40-49";50,"50-59";60,"60-69";70,"70-79";80,"80-89"})</f>
        <v>30-39</v>
      </c>
      <c r="N345" s="1" t="str">
        <f>TEXT(Wofai_Eyong___Bikeshare_data___Sheet1[[#This Row],[StartDate]], "dddd")</f>
        <v>Friday</v>
      </c>
      <c r="O345" s="1" t="str">
        <f>CONCATENATE(Wofai_Eyong___Bikeshare_data___Sheet1[[#This Row],[Start Station]], " to ", Wofai_Eyong___Bikeshare_data___Sheet1[[#This Row],[End Station]])</f>
        <v>MacDougal St &amp; Prince St to University Pl &amp; E 14 St</v>
      </c>
    </row>
    <row r="346" spans="1:15" x14ac:dyDescent="0.25">
      <c r="A346">
        <v>3499018</v>
      </c>
      <c r="B346" s="7">
        <v>42854</v>
      </c>
      <c r="C346" s="2">
        <v>0.70624999999999993</v>
      </c>
      <c r="D346" s="5">
        <v>42854</v>
      </c>
      <c r="E346" s="2">
        <v>0.7090277777777777</v>
      </c>
      <c r="F346">
        <v>251</v>
      </c>
      <c r="G346" s="1" t="s">
        <v>66</v>
      </c>
      <c r="H346" s="1" t="s">
        <v>189</v>
      </c>
      <c r="I346" s="1" t="s">
        <v>9</v>
      </c>
      <c r="J346" s="1" t="s">
        <v>17</v>
      </c>
      <c r="K346">
        <v>1993</v>
      </c>
      <c r="L346" s="1">
        <f>current_year-Wofai_Eyong___Bikeshare_data___Sheet1[[#This Row],[Birth Year]]</f>
        <v>29</v>
      </c>
      <c r="M346" s="1" t="str">
        <f>LOOKUP(L346,{0,"0-19";20,"20-29";30,"30-39";40,"40-49";50,"50-59";60,"60-69";70,"70-79";80,"80-89"})</f>
        <v>20-29</v>
      </c>
      <c r="N346" s="1" t="str">
        <f>TEXT(Wofai_Eyong___Bikeshare_data___Sheet1[[#This Row],[StartDate]], "dddd")</f>
        <v>Saturday</v>
      </c>
      <c r="O346" s="1" t="str">
        <f>CONCATENATE(Wofai_Eyong___Bikeshare_data___Sheet1[[#This Row],[Start Station]], " to ", Wofai_Eyong___Bikeshare_data___Sheet1[[#This Row],[End Station]])</f>
        <v>Old Fulton St to York St &amp; Jay St</v>
      </c>
    </row>
    <row r="347" spans="1:15" x14ac:dyDescent="0.25">
      <c r="A347">
        <v>5224207</v>
      </c>
      <c r="B347" s="7">
        <v>42889</v>
      </c>
      <c r="C347" s="2">
        <v>0.4069444444444445</v>
      </c>
      <c r="D347" s="5">
        <v>42889</v>
      </c>
      <c r="E347" s="2">
        <v>0.40902777777777777</v>
      </c>
      <c r="F347">
        <v>152</v>
      </c>
      <c r="G347" s="1" t="s">
        <v>343</v>
      </c>
      <c r="H347" s="1" t="s">
        <v>39</v>
      </c>
      <c r="I347" s="1" t="s">
        <v>9</v>
      </c>
      <c r="J347" s="1" t="s">
        <v>10</v>
      </c>
      <c r="K347">
        <v>1989</v>
      </c>
      <c r="L347" s="1">
        <f>current_year-Wofai_Eyong___Bikeshare_data___Sheet1[[#This Row],[Birth Year]]</f>
        <v>33</v>
      </c>
      <c r="M347" s="1" t="str">
        <f>LOOKUP(L347,{0,"0-19";20,"20-29";30,"30-39";40,"40-49";50,"50-59";60,"60-69";70,"70-79";80,"80-89"})</f>
        <v>30-39</v>
      </c>
      <c r="N347" s="1" t="str">
        <f>TEXT(Wofai_Eyong___Bikeshare_data___Sheet1[[#This Row],[StartDate]], "dddd")</f>
        <v>Saturday</v>
      </c>
      <c r="O347" s="1" t="str">
        <f>CONCATENATE(Wofai_Eyong___Bikeshare_data___Sheet1[[#This Row],[Start Station]], " to ", Wofai_Eyong___Bikeshare_data___Sheet1[[#This Row],[End Station]])</f>
        <v>Lexington Ave &amp; E 24 St to E 17 St &amp; Broadway</v>
      </c>
    </row>
    <row r="348" spans="1:15" x14ac:dyDescent="0.25">
      <c r="A348">
        <v>90239</v>
      </c>
      <c r="B348" s="7">
        <v>42740</v>
      </c>
      <c r="C348" s="2">
        <v>0.68680555555555556</v>
      </c>
      <c r="D348" s="5">
        <v>42740</v>
      </c>
      <c r="E348" s="2">
        <v>0.69097222222222221</v>
      </c>
      <c r="F348">
        <v>393</v>
      </c>
      <c r="G348" s="1" t="s">
        <v>124</v>
      </c>
      <c r="H348" s="1" t="s">
        <v>344</v>
      </c>
      <c r="I348" s="1" t="s">
        <v>9</v>
      </c>
      <c r="J348" s="1" t="s">
        <v>10</v>
      </c>
      <c r="K348">
        <v>1967</v>
      </c>
      <c r="L348" s="1">
        <f>current_year-Wofai_Eyong___Bikeshare_data___Sheet1[[#This Row],[Birth Year]]</f>
        <v>55</v>
      </c>
      <c r="M348" s="1" t="str">
        <f>LOOKUP(L348,{0,"0-19";20,"20-29";30,"30-39";40,"40-49";50,"50-59";60,"60-69";70,"70-79";80,"80-89"})</f>
        <v>50-59</v>
      </c>
      <c r="N348" s="1" t="str">
        <f>TEXT(Wofai_Eyong___Bikeshare_data___Sheet1[[#This Row],[StartDate]], "dddd")</f>
        <v>Thursday</v>
      </c>
      <c r="O348" s="1" t="str">
        <f>CONCATENATE(Wofai_Eyong___Bikeshare_data___Sheet1[[#This Row],[Start Station]], " to ", Wofai_Eyong___Bikeshare_data___Sheet1[[#This Row],[End Station]])</f>
        <v>Stanton St &amp; Chrystie St to Bialystoker Pl &amp; Delancey St</v>
      </c>
    </row>
    <row r="349" spans="1:15" x14ac:dyDescent="0.25">
      <c r="A349">
        <v>5028629</v>
      </c>
      <c r="B349" s="7">
        <v>42886</v>
      </c>
      <c r="C349" s="2">
        <v>0.32847222222222222</v>
      </c>
      <c r="D349" s="5">
        <v>42886</v>
      </c>
      <c r="E349" s="2">
        <v>0.34027777777777773</v>
      </c>
      <c r="F349">
        <v>1044</v>
      </c>
      <c r="G349" s="1" t="s">
        <v>90</v>
      </c>
      <c r="H349" s="1" t="s">
        <v>180</v>
      </c>
      <c r="I349" s="1" t="s">
        <v>9</v>
      </c>
      <c r="J349" s="1" t="s">
        <v>10</v>
      </c>
      <c r="K349">
        <v>1958</v>
      </c>
      <c r="L349" s="1">
        <f>current_year-Wofai_Eyong___Bikeshare_data___Sheet1[[#This Row],[Birth Year]]</f>
        <v>64</v>
      </c>
      <c r="M349" s="1" t="str">
        <f>LOOKUP(L349,{0,"0-19";20,"20-29";30,"30-39";40,"40-49";50,"50-59";60,"60-69";70,"70-79";80,"80-89"})</f>
        <v>60-69</v>
      </c>
      <c r="N349" s="1" t="str">
        <f>TEXT(Wofai_Eyong___Bikeshare_data___Sheet1[[#This Row],[StartDate]], "dddd")</f>
        <v>Wednesday</v>
      </c>
      <c r="O349" s="1" t="str">
        <f>CONCATENATE(Wofai_Eyong___Bikeshare_data___Sheet1[[#This Row],[Start Station]], " to ", Wofai_Eyong___Bikeshare_data___Sheet1[[#This Row],[End Station]])</f>
        <v>W 13 St &amp; Hudson St to Bus Slip &amp; State St</v>
      </c>
    </row>
    <row r="350" spans="1:15" x14ac:dyDescent="0.25">
      <c r="A350">
        <v>2151889</v>
      </c>
      <c r="B350" s="7">
        <v>42822</v>
      </c>
      <c r="C350" s="2">
        <v>0.73541666666666661</v>
      </c>
      <c r="D350" s="5">
        <v>42822</v>
      </c>
      <c r="E350" s="2">
        <v>0.74861111111111101</v>
      </c>
      <c r="F350">
        <v>1154</v>
      </c>
      <c r="G350" s="1" t="s">
        <v>318</v>
      </c>
      <c r="H350" s="1" t="s">
        <v>345</v>
      </c>
      <c r="I350" s="1" t="s">
        <v>9</v>
      </c>
      <c r="J350" s="1" t="s">
        <v>10</v>
      </c>
      <c r="K350">
        <v>1986</v>
      </c>
      <c r="L350" s="1">
        <f>current_year-Wofai_Eyong___Bikeshare_data___Sheet1[[#This Row],[Birth Year]]</f>
        <v>36</v>
      </c>
      <c r="M350" s="1" t="str">
        <f>LOOKUP(L350,{0,"0-19";20,"20-29";30,"30-39";40,"40-49";50,"50-59";60,"60-69";70,"70-79";80,"80-89"})</f>
        <v>30-39</v>
      </c>
      <c r="N350" s="1" t="str">
        <f>TEXT(Wofai_Eyong___Bikeshare_data___Sheet1[[#This Row],[StartDate]], "dddd")</f>
        <v>Tuesday</v>
      </c>
      <c r="O350" s="1" t="str">
        <f>CONCATENATE(Wofai_Eyong___Bikeshare_data___Sheet1[[#This Row],[Start Station]], " to ", Wofai_Eyong___Bikeshare_data___Sheet1[[#This Row],[End Station]])</f>
        <v>5 Ave &amp; E 78 St to E 55 St &amp; Lexington Ave</v>
      </c>
    </row>
    <row r="351" spans="1:15" x14ac:dyDescent="0.25">
      <c r="A351">
        <v>1614133</v>
      </c>
      <c r="B351" s="7">
        <v>42797</v>
      </c>
      <c r="C351" s="2">
        <v>0.67569444444444438</v>
      </c>
      <c r="D351" s="5">
        <v>42797</v>
      </c>
      <c r="E351" s="2">
        <v>0.6777777777777777</v>
      </c>
      <c r="F351">
        <v>157</v>
      </c>
      <c r="G351" s="1" t="s">
        <v>180</v>
      </c>
      <c r="H351" s="1" t="s">
        <v>200</v>
      </c>
      <c r="I351" s="1" t="s">
        <v>9</v>
      </c>
      <c r="J351" s="1" t="s">
        <v>10</v>
      </c>
      <c r="K351">
        <v>1959</v>
      </c>
      <c r="L351" s="1">
        <f>current_year-Wofai_Eyong___Bikeshare_data___Sheet1[[#This Row],[Birth Year]]</f>
        <v>63</v>
      </c>
      <c r="M351" s="1" t="str">
        <f>LOOKUP(L351,{0,"0-19";20,"20-29";30,"30-39";40,"40-49";50,"50-59";60,"60-69";70,"70-79";80,"80-89"})</f>
        <v>60-69</v>
      </c>
      <c r="N351" s="1" t="str">
        <f>TEXT(Wofai_Eyong___Bikeshare_data___Sheet1[[#This Row],[StartDate]], "dddd")</f>
        <v>Friday</v>
      </c>
      <c r="O351" s="1" t="str">
        <f>CONCATENATE(Wofai_Eyong___Bikeshare_data___Sheet1[[#This Row],[Start Station]], " to ", Wofai_Eyong___Bikeshare_data___Sheet1[[#This Row],[End Station]])</f>
        <v>Bus Slip &amp; State St to South St &amp; Gouverneur Ln</v>
      </c>
    </row>
    <row r="352" spans="1:15" x14ac:dyDescent="0.25">
      <c r="A352">
        <v>3679761</v>
      </c>
      <c r="B352" s="7">
        <v>42858</v>
      </c>
      <c r="C352" s="2">
        <v>0.24097222222222223</v>
      </c>
      <c r="D352" s="5">
        <v>42858</v>
      </c>
      <c r="E352" s="2">
        <v>0.24374999999999999</v>
      </c>
      <c r="F352">
        <v>263</v>
      </c>
      <c r="G352" s="1" t="s">
        <v>224</v>
      </c>
      <c r="H352" s="1" t="s">
        <v>204</v>
      </c>
      <c r="I352" s="1" t="s">
        <v>9</v>
      </c>
      <c r="J352" s="1" t="s">
        <v>10</v>
      </c>
      <c r="K352">
        <v>1983</v>
      </c>
      <c r="L352" s="1">
        <f>current_year-Wofai_Eyong___Bikeshare_data___Sheet1[[#This Row],[Birth Year]]</f>
        <v>39</v>
      </c>
      <c r="M352" s="1" t="str">
        <f>LOOKUP(L352,{0,"0-19";20,"20-29";30,"30-39";40,"40-49";50,"50-59";60,"60-69";70,"70-79";80,"80-89"})</f>
        <v>30-39</v>
      </c>
      <c r="N352" s="1" t="str">
        <f>TEXT(Wofai_Eyong___Bikeshare_data___Sheet1[[#This Row],[StartDate]], "dddd")</f>
        <v>Wednesday</v>
      </c>
      <c r="O352" s="1" t="str">
        <f>CONCATENATE(Wofai_Eyong___Bikeshare_data___Sheet1[[#This Row],[Start Station]], " to ", Wofai_Eyong___Bikeshare_data___Sheet1[[#This Row],[End Station]])</f>
        <v>W 42 St &amp; 8 Ave to W 53 St &amp; 10 Ave</v>
      </c>
    </row>
    <row r="353" spans="1:15" x14ac:dyDescent="0.25">
      <c r="A353">
        <v>2046243</v>
      </c>
      <c r="B353" s="7">
        <v>42818</v>
      </c>
      <c r="C353" s="2">
        <v>0.7104166666666667</v>
      </c>
      <c r="D353" s="5">
        <v>42818</v>
      </c>
      <c r="E353" s="2">
        <v>0.71736111111111101</v>
      </c>
      <c r="F353">
        <v>576</v>
      </c>
      <c r="G353" s="1" t="s">
        <v>67</v>
      </c>
      <c r="H353" s="1" t="s">
        <v>123</v>
      </c>
      <c r="I353" s="1" t="s">
        <v>9</v>
      </c>
      <c r="J353" s="1" t="s">
        <v>10</v>
      </c>
      <c r="K353">
        <v>1952</v>
      </c>
      <c r="L353" s="1">
        <f>current_year-Wofai_Eyong___Bikeshare_data___Sheet1[[#This Row],[Birth Year]]</f>
        <v>70</v>
      </c>
      <c r="M353" s="1" t="str">
        <f>LOOKUP(L353,{0,"0-19";20,"20-29";30,"30-39";40,"40-49";50,"50-59";60,"60-69";70,"70-79";80,"80-89"})</f>
        <v>70-79</v>
      </c>
      <c r="N353" s="1" t="str">
        <f>TEXT(Wofai_Eyong___Bikeshare_data___Sheet1[[#This Row],[StartDate]], "dddd")</f>
        <v>Friday</v>
      </c>
      <c r="O353" s="1" t="str">
        <f>CONCATENATE(Wofai_Eyong___Bikeshare_data___Sheet1[[#This Row],[Start Station]], " to ", Wofai_Eyong___Bikeshare_data___Sheet1[[#This Row],[End Station]])</f>
        <v>Broadway &amp; E 14 St to Allen St &amp; Rivington St</v>
      </c>
    </row>
    <row r="354" spans="1:15" x14ac:dyDescent="0.25">
      <c r="A354">
        <v>2797272</v>
      </c>
      <c r="B354" s="7">
        <v>42839</v>
      </c>
      <c r="C354" s="2">
        <v>0.56944444444444442</v>
      </c>
      <c r="D354" s="5">
        <v>42839</v>
      </c>
      <c r="E354" s="2">
        <v>0.57430555555555551</v>
      </c>
      <c r="F354">
        <v>425</v>
      </c>
      <c r="G354" s="1" t="s">
        <v>317</v>
      </c>
      <c r="H354" s="1" t="s">
        <v>346</v>
      </c>
      <c r="I354" s="1" t="s">
        <v>9</v>
      </c>
      <c r="J354" s="1" t="s">
        <v>10</v>
      </c>
      <c r="K354">
        <v>1983</v>
      </c>
      <c r="L354" s="1">
        <f>current_year-Wofai_Eyong___Bikeshare_data___Sheet1[[#This Row],[Birth Year]]</f>
        <v>39</v>
      </c>
      <c r="M354" s="1" t="str">
        <f>LOOKUP(L354,{0,"0-19";20,"20-29";30,"30-39";40,"40-49";50,"50-59";60,"60-69";70,"70-79";80,"80-89"})</f>
        <v>30-39</v>
      </c>
      <c r="N354" s="1" t="str">
        <f>TEXT(Wofai_Eyong___Bikeshare_data___Sheet1[[#This Row],[StartDate]], "dddd")</f>
        <v>Friday</v>
      </c>
      <c r="O354" s="1" t="str">
        <f>CONCATENATE(Wofai_Eyong___Bikeshare_data___Sheet1[[#This Row],[Start Station]], " to ", Wofai_Eyong___Bikeshare_data___Sheet1[[#This Row],[End Station]])</f>
        <v>Bond St &amp; Schermerhorn St to Concord St &amp; Bridge St</v>
      </c>
    </row>
    <row r="355" spans="1:15" x14ac:dyDescent="0.25">
      <c r="A355">
        <v>2336276</v>
      </c>
      <c r="B355" s="7">
        <v>42828</v>
      </c>
      <c r="C355" s="2">
        <v>0.70763888888888893</v>
      </c>
      <c r="D355" s="5">
        <v>42828</v>
      </c>
      <c r="E355" s="2">
        <v>0.71458333333333324</v>
      </c>
      <c r="F355">
        <v>595</v>
      </c>
      <c r="G355" s="1" t="s">
        <v>31</v>
      </c>
      <c r="H355" s="1" t="s">
        <v>347</v>
      </c>
      <c r="I355" s="1" t="s">
        <v>9</v>
      </c>
      <c r="J355" s="1" t="s">
        <v>10</v>
      </c>
      <c r="K355">
        <v>1977</v>
      </c>
      <c r="L355" s="1">
        <f>current_year-Wofai_Eyong___Bikeshare_data___Sheet1[[#This Row],[Birth Year]]</f>
        <v>45</v>
      </c>
      <c r="M355" s="1" t="str">
        <f>LOOKUP(L355,{0,"0-19";20,"20-29";30,"30-39";40,"40-49";50,"50-59";60,"60-69";70,"70-79";80,"80-89"})</f>
        <v>40-49</v>
      </c>
      <c r="N355" s="1" t="str">
        <f>TEXT(Wofai_Eyong___Bikeshare_data___Sheet1[[#This Row],[StartDate]], "dddd")</f>
        <v>Monday</v>
      </c>
      <c r="O355" s="1" t="str">
        <f>CONCATENATE(Wofai_Eyong___Bikeshare_data___Sheet1[[#This Row],[Start Station]], " to ", Wofai_Eyong___Bikeshare_data___Sheet1[[#This Row],[End Station]])</f>
        <v>Front St &amp; Maiden Ln to Leonard St &amp; Church St</v>
      </c>
    </row>
    <row r="356" spans="1:15" x14ac:dyDescent="0.25">
      <c r="A356">
        <v>1650797</v>
      </c>
      <c r="B356" s="7">
        <v>42799</v>
      </c>
      <c r="C356" s="2">
        <v>0.6645833333333333</v>
      </c>
      <c r="D356" s="5">
        <v>42799</v>
      </c>
      <c r="E356" s="2">
        <v>0.67013888888888884</v>
      </c>
      <c r="F356">
        <v>446</v>
      </c>
      <c r="G356" s="1" t="s">
        <v>72</v>
      </c>
      <c r="H356" s="1" t="s">
        <v>125</v>
      </c>
      <c r="I356" s="1" t="s">
        <v>9</v>
      </c>
      <c r="J356" s="1" t="s">
        <v>10</v>
      </c>
      <c r="K356">
        <v>1975</v>
      </c>
      <c r="L356" s="1">
        <f>current_year-Wofai_Eyong___Bikeshare_data___Sheet1[[#This Row],[Birth Year]]</f>
        <v>47</v>
      </c>
      <c r="M356" s="1" t="str">
        <f>LOOKUP(L356,{0,"0-19";20,"20-29";30,"30-39";40,"40-49";50,"50-59";60,"60-69";70,"70-79";80,"80-89"})</f>
        <v>40-49</v>
      </c>
      <c r="N356" s="1" t="str">
        <f>TEXT(Wofai_Eyong___Bikeshare_data___Sheet1[[#This Row],[StartDate]], "dddd")</f>
        <v>Sunday</v>
      </c>
      <c r="O356" s="1" t="str">
        <f>CONCATENATE(Wofai_Eyong___Bikeshare_data___Sheet1[[#This Row],[Start Station]], " to ", Wofai_Eyong___Bikeshare_data___Sheet1[[#This Row],[End Station]])</f>
        <v>8 Ave &amp; W 52 St to E 59 St &amp; Madison Ave</v>
      </c>
    </row>
    <row r="357" spans="1:15" x14ac:dyDescent="0.25">
      <c r="A357">
        <v>2222971</v>
      </c>
      <c r="B357" s="7">
        <v>42824</v>
      </c>
      <c r="C357" s="2">
        <v>0.68333333333333324</v>
      </c>
      <c r="D357" s="5">
        <v>42824</v>
      </c>
      <c r="E357" s="2">
        <v>0.69444444444444453</v>
      </c>
      <c r="F357">
        <v>953</v>
      </c>
      <c r="G357" s="1" t="s">
        <v>348</v>
      </c>
      <c r="H357" s="1" t="s">
        <v>349</v>
      </c>
      <c r="I357" s="1" t="s">
        <v>9</v>
      </c>
      <c r="J357" s="1" t="s">
        <v>17</v>
      </c>
      <c r="K357">
        <v>1976</v>
      </c>
      <c r="L357" s="1">
        <f>current_year-Wofai_Eyong___Bikeshare_data___Sheet1[[#This Row],[Birth Year]]</f>
        <v>46</v>
      </c>
      <c r="M357" s="1" t="str">
        <f>LOOKUP(L357,{0,"0-19";20,"20-29";30,"30-39";40,"40-49";50,"50-59";60,"60-69";70,"70-79";80,"80-89"})</f>
        <v>40-49</v>
      </c>
      <c r="N357" s="1" t="str">
        <f>TEXT(Wofai_Eyong___Bikeshare_data___Sheet1[[#This Row],[StartDate]], "dddd")</f>
        <v>Thursday</v>
      </c>
      <c r="O357" s="1" t="str">
        <f>CONCATENATE(Wofai_Eyong___Bikeshare_data___Sheet1[[#This Row],[Start Station]], " to ", Wofai_Eyong___Bikeshare_data___Sheet1[[#This Row],[End Station]])</f>
        <v>Cadman Plaza West &amp; Montague St to Willoughby Ave &amp; Hall St</v>
      </c>
    </row>
    <row r="358" spans="1:15" x14ac:dyDescent="0.25">
      <c r="A358">
        <v>5229439</v>
      </c>
      <c r="B358" s="7">
        <v>42889</v>
      </c>
      <c r="C358" s="2">
        <v>0.4777777777777778</v>
      </c>
      <c r="D358" s="5">
        <v>42889</v>
      </c>
      <c r="E358" s="2">
        <v>0.48055555555555557</v>
      </c>
      <c r="F358">
        <v>264</v>
      </c>
      <c r="G358" s="1" t="s">
        <v>62</v>
      </c>
      <c r="H358" s="1" t="s">
        <v>350</v>
      </c>
      <c r="I358" s="1" t="s">
        <v>9</v>
      </c>
      <c r="J358" s="1" t="s">
        <v>10</v>
      </c>
      <c r="K358">
        <v>1986</v>
      </c>
      <c r="L358" s="1">
        <f>current_year-Wofai_Eyong___Bikeshare_data___Sheet1[[#This Row],[Birth Year]]</f>
        <v>36</v>
      </c>
      <c r="M358" s="1" t="str">
        <f>LOOKUP(L358,{0,"0-19";20,"20-29";30,"30-39";40,"40-49";50,"50-59";60,"60-69";70,"70-79";80,"80-89"})</f>
        <v>30-39</v>
      </c>
      <c r="N358" s="1" t="str">
        <f>TEXT(Wofai_Eyong___Bikeshare_data___Sheet1[[#This Row],[StartDate]], "dddd")</f>
        <v>Saturday</v>
      </c>
      <c r="O358" s="1" t="str">
        <f>CONCATENATE(Wofai_Eyong___Bikeshare_data___Sheet1[[#This Row],[Start Station]], " to ", Wofai_Eyong___Bikeshare_data___Sheet1[[#This Row],[End Station]])</f>
        <v>Grand St &amp; Elizabeth St to St James Pl &amp; Oliver St</v>
      </c>
    </row>
    <row r="359" spans="1:15" x14ac:dyDescent="0.25">
      <c r="A359">
        <v>6124133</v>
      </c>
      <c r="B359" s="7">
        <v>42905</v>
      </c>
      <c r="C359" s="2">
        <v>0.59444444444444444</v>
      </c>
      <c r="D359" s="5">
        <v>42905</v>
      </c>
      <c r="E359" s="2">
        <v>0.60138888888888886</v>
      </c>
      <c r="F359">
        <v>626</v>
      </c>
      <c r="G359" s="1" t="s">
        <v>306</v>
      </c>
      <c r="H359" s="1" t="s">
        <v>42</v>
      </c>
      <c r="I359" s="1" t="s">
        <v>9</v>
      </c>
      <c r="J359" s="1" t="s">
        <v>17</v>
      </c>
      <c r="K359">
        <v>1978</v>
      </c>
      <c r="L359" s="1">
        <f>current_year-Wofai_Eyong___Bikeshare_data___Sheet1[[#This Row],[Birth Year]]</f>
        <v>44</v>
      </c>
      <c r="M359" s="1" t="str">
        <f>LOOKUP(L359,{0,"0-19";20,"20-29";30,"30-39";40,"40-49";50,"50-59";60,"60-69";70,"70-79";80,"80-89"})</f>
        <v>40-49</v>
      </c>
      <c r="N359" s="1" t="str">
        <f>TEXT(Wofai_Eyong___Bikeshare_data___Sheet1[[#This Row],[StartDate]], "dddd")</f>
        <v>Monday</v>
      </c>
      <c r="O359" s="1" t="str">
        <f>CONCATENATE(Wofai_Eyong___Bikeshare_data___Sheet1[[#This Row],[Start Station]], " to ", Wofai_Eyong___Bikeshare_data___Sheet1[[#This Row],[End Station]])</f>
        <v>Mercer St &amp; Bleecker St to E 2 St &amp; Avenue C</v>
      </c>
    </row>
    <row r="360" spans="1:15" x14ac:dyDescent="0.25">
      <c r="A360">
        <v>2986961</v>
      </c>
      <c r="B360" s="7">
        <v>42843</v>
      </c>
      <c r="C360" s="2">
        <v>0.41111111111111115</v>
      </c>
      <c r="D360" s="5">
        <v>42843</v>
      </c>
      <c r="E360" s="2">
        <v>0.41388888888888892</v>
      </c>
      <c r="F360">
        <v>255</v>
      </c>
      <c r="G360" s="1" t="s">
        <v>69</v>
      </c>
      <c r="H360" s="1" t="s">
        <v>8</v>
      </c>
      <c r="I360" s="1" t="s">
        <v>9</v>
      </c>
      <c r="J360" s="1" t="s">
        <v>10</v>
      </c>
      <c r="K360">
        <v>1990</v>
      </c>
      <c r="L360" s="1">
        <f>current_year-Wofai_Eyong___Bikeshare_data___Sheet1[[#This Row],[Birth Year]]</f>
        <v>32</v>
      </c>
      <c r="M360" s="1" t="str">
        <f>LOOKUP(L360,{0,"0-19";20,"20-29";30,"30-39";40,"40-49";50,"50-59";60,"60-69";70,"70-79";80,"80-89"})</f>
        <v>30-39</v>
      </c>
      <c r="N360" s="1" t="str">
        <f>TEXT(Wofai_Eyong___Bikeshare_data___Sheet1[[#This Row],[StartDate]], "dddd")</f>
        <v>Tuesday</v>
      </c>
      <c r="O360" s="1" t="str">
        <f>CONCATENATE(Wofai_Eyong___Bikeshare_data___Sheet1[[#This Row],[Start Station]], " to ", Wofai_Eyong___Bikeshare_data___Sheet1[[#This Row],[End Station]])</f>
        <v>Rivington St &amp; Chrystie St to W Broadway &amp; Spring St</v>
      </c>
    </row>
    <row r="361" spans="1:15" x14ac:dyDescent="0.25">
      <c r="A361">
        <v>484619</v>
      </c>
      <c r="B361" s="7">
        <v>42757</v>
      </c>
      <c r="C361" s="2">
        <v>0.54097222222222219</v>
      </c>
      <c r="D361" s="5">
        <v>42757</v>
      </c>
      <c r="E361" s="2">
        <v>0.55347222222222225</v>
      </c>
      <c r="F361">
        <v>1104</v>
      </c>
      <c r="G361" s="1" t="s">
        <v>334</v>
      </c>
      <c r="H361" s="1" t="s">
        <v>44</v>
      </c>
      <c r="I361" s="8" t="s">
        <v>458</v>
      </c>
      <c r="J361" s="8" t="s">
        <v>10</v>
      </c>
      <c r="K361" s="8">
        <v>1981</v>
      </c>
      <c r="L361" s="1">
        <f>current_year-Wofai_Eyong___Bikeshare_data___Sheet1[[#This Row],[Birth Year]]</f>
        <v>41</v>
      </c>
      <c r="M361" s="1" t="str">
        <f>LOOKUP(L361,{0,"0-19";20,"20-29";30,"30-39";40,"40-49";50,"50-59";60,"60-69";70,"70-79";80,"80-89"})</f>
        <v>40-49</v>
      </c>
      <c r="N361" s="1" t="str">
        <f>TEXT(Wofai_Eyong___Bikeshare_data___Sheet1[[#This Row],[StartDate]], "dddd")</f>
        <v>Sunday</v>
      </c>
      <c r="O361" s="1" t="str">
        <f>CONCATENATE(Wofai_Eyong___Bikeshare_data___Sheet1[[#This Row],[Start Station]], " to ", Wofai_Eyong___Bikeshare_data___Sheet1[[#This Row],[End Station]])</f>
        <v>Central Park W &amp; W 96 St to Central Park West &amp; W 76 St</v>
      </c>
    </row>
    <row r="362" spans="1:15" x14ac:dyDescent="0.25">
      <c r="A362">
        <v>6513933</v>
      </c>
      <c r="B362" s="7">
        <v>42912</v>
      </c>
      <c r="C362" s="2">
        <v>0.42222222222222222</v>
      </c>
      <c r="D362" s="5">
        <v>42912</v>
      </c>
      <c r="E362" s="2">
        <v>0.42430555555555555</v>
      </c>
      <c r="F362">
        <v>210</v>
      </c>
      <c r="G362" s="1" t="s">
        <v>272</v>
      </c>
      <c r="H362" s="1" t="s">
        <v>351</v>
      </c>
      <c r="I362" s="1" t="s">
        <v>9</v>
      </c>
      <c r="J362" s="1" t="s">
        <v>10</v>
      </c>
      <c r="K362">
        <v>1986</v>
      </c>
      <c r="L362" s="1">
        <f>current_year-Wofai_Eyong___Bikeshare_data___Sheet1[[#This Row],[Birth Year]]</f>
        <v>36</v>
      </c>
      <c r="M362" s="1" t="str">
        <f>LOOKUP(L362,{0,"0-19";20,"20-29";30,"30-39";40,"40-49";50,"50-59";60,"60-69";70,"70-79";80,"80-89"})</f>
        <v>30-39</v>
      </c>
      <c r="N362" s="1" t="str">
        <f>TEXT(Wofai_Eyong___Bikeshare_data___Sheet1[[#This Row],[StartDate]], "dddd")</f>
        <v>Monday</v>
      </c>
      <c r="O362" s="1" t="str">
        <f>CONCATENATE(Wofai_Eyong___Bikeshare_data___Sheet1[[#This Row],[Start Station]], " to ", Wofai_Eyong___Bikeshare_data___Sheet1[[#This Row],[End Station]])</f>
        <v>W 18 St &amp; 6 Ave to W 25 St &amp; 6 Ave</v>
      </c>
    </row>
    <row r="363" spans="1:15" x14ac:dyDescent="0.25">
      <c r="A363">
        <v>4066898</v>
      </c>
      <c r="B363" s="7">
        <v>42866</v>
      </c>
      <c r="C363" s="2">
        <v>1.3888888888888889E-3</v>
      </c>
      <c r="D363" s="5">
        <v>42866</v>
      </c>
      <c r="E363" s="2">
        <v>6.2499999999999995E-3</v>
      </c>
      <c r="F363">
        <v>443</v>
      </c>
      <c r="G363" s="1" t="s">
        <v>76</v>
      </c>
      <c r="H363" s="1" t="s">
        <v>132</v>
      </c>
      <c r="I363" s="1" t="s">
        <v>9</v>
      </c>
      <c r="J363" s="1" t="s">
        <v>10</v>
      </c>
      <c r="K363">
        <v>1990</v>
      </c>
      <c r="L363" s="1">
        <f>current_year-Wofai_Eyong___Bikeshare_data___Sheet1[[#This Row],[Birth Year]]</f>
        <v>32</v>
      </c>
      <c r="M363" s="1" t="str">
        <f>LOOKUP(L363,{0,"0-19";20,"20-29";30,"30-39";40,"40-49";50,"50-59";60,"60-69";70,"70-79";80,"80-89"})</f>
        <v>30-39</v>
      </c>
      <c r="N363" s="1" t="str">
        <f>TEXT(Wofai_Eyong___Bikeshare_data___Sheet1[[#This Row],[StartDate]], "dddd")</f>
        <v>Thursday</v>
      </c>
      <c r="O363" s="1" t="str">
        <f>CONCATENATE(Wofai_Eyong___Bikeshare_data___Sheet1[[#This Row],[Start Station]], " to ", Wofai_Eyong___Bikeshare_data___Sheet1[[#This Row],[End Station]])</f>
        <v>Bayard St &amp; Baxter St to Duane St &amp; Greenwich St</v>
      </c>
    </row>
    <row r="364" spans="1:15" x14ac:dyDescent="0.25">
      <c r="A364">
        <v>5910105</v>
      </c>
      <c r="B364" s="7">
        <v>42901</v>
      </c>
      <c r="C364" s="2">
        <v>0.4055555555555555</v>
      </c>
      <c r="D364" s="5">
        <v>42901</v>
      </c>
      <c r="E364" s="2">
        <v>0.4145833333333333</v>
      </c>
      <c r="F364">
        <v>778</v>
      </c>
      <c r="G364" s="1" t="s">
        <v>157</v>
      </c>
      <c r="H364" s="1" t="s">
        <v>352</v>
      </c>
      <c r="I364" s="1" t="s">
        <v>9</v>
      </c>
      <c r="J364" s="1" t="s">
        <v>10</v>
      </c>
      <c r="K364">
        <v>1983</v>
      </c>
      <c r="L364" s="1">
        <f>current_year-Wofai_Eyong___Bikeshare_data___Sheet1[[#This Row],[Birth Year]]</f>
        <v>39</v>
      </c>
      <c r="M364" s="1" t="str">
        <f>LOOKUP(L364,{0,"0-19";20,"20-29";30,"30-39";40,"40-49";50,"50-59";60,"60-69";70,"70-79";80,"80-89"})</f>
        <v>30-39</v>
      </c>
      <c r="N364" s="1" t="str">
        <f>TEXT(Wofai_Eyong___Bikeshare_data___Sheet1[[#This Row],[StartDate]], "dddd")</f>
        <v>Thursday</v>
      </c>
      <c r="O364" s="1" t="str">
        <f>CONCATENATE(Wofai_Eyong___Bikeshare_data___Sheet1[[#This Row],[Start Station]], " to ", Wofai_Eyong___Bikeshare_data___Sheet1[[#This Row],[End Station]])</f>
        <v>Lafayette St &amp; E 8 St to W 37 St &amp; Broadway</v>
      </c>
    </row>
    <row r="365" spans="1:15" x14ac:dyDescent="0.25">
      <c r="A365">
        <v>525383</v>
      </c>
      <c r="B365" s="7">
        <v>42759</v>
      </c>
      <c r="C365" s="2">
        <v>0.94166666666666676</v>
      </c>
      <c r="D365" s="5">
        <v>42759</v>
      </c>
      <c r="E365" s="2">
        <v>0.95208333333333339</v>
      </c>
      <c r="F365">
        <v>935</v>
      </c>
      <c r="G365" s="1" t="s">
        <v>353</v>
      </c>
      <c r="H365" s="1" t="s">
        <v>353</v>
      </c>
      <c r="I365" s="1" t="s">
        <v>9</v>
      </c>
      <c r="J365" s="1" t="s">
        <v>17</v>
      </c>
      <c r="K365">
        <v>1971</v>
      </c>
      <c r="L365" s="1">
        <f>current_year-Wofai_Eyong___Bikeshare_data___Sheet1[[#This Row],[Birth Year]]</f>
        <v>51</v>
      </c>
      <c r="M365" s="1" t="str">
        <f>LOOKUP(L365,{0,"0-19";20,"20-29";30,"30-39";40,"40-49";50,"50-59";60,"60-69";70,"70-79";80,"80-89"})</f>
        <v>50-59</v>
      </c>
      <c r="N365" s="1" t="str">
        <f>TEXT(Wofai_Eyong___Bikeshare_data___Sheet1[[#This Row],[StartDate]], "dddd")</f>
        <v>Tuesday</v>
      </c>
      <c r="O365" s="1" t="str">
        <f>CONCATENATE(Wofai_Eyong___Bikeshare_data___Sheet1[[#This Row],[Start Station]], " to ", Wofai_Eyong___Bikeshare_data___Sheet1[[#This Row],[End Station]])</f>
        <v>W 100 St &amp; Manhattan Ave to W 100 St &amp; Manhattan Ave</v>
      </c>
    </row>
    <row r="366" spans="1:15" x14ac:dyDescent="0.25">
      <c r="A366">
        <v>4476647</v>
      </c>
      <c r="B366" s="7">
        <v>42874</v>
      </c>
      <c r="C366" s="2">
        <v>0.28125</v>
      </c>
      <c r="D366" s="5">
        <v>42874</v>
      </c>
      <c r="E366" s="2">
        <v>0.28958333333333336</v>
      </c>
      <c r="F366">
        <v>693</v>
      </c>
      <c r="G366" s="1" t="s">
        <v>176</v>
      </c>
      <c r="H366" s="1" t="s">
        <v>314</v>
      </c>
      <c r="I366" s="1" t="s">
        <v>9</v>
      </c>
      <c r="J366" s="8" t="s">
        <v>10</v>
      </c>
      <c r="K366" s="8">
        <v>1981</v>
      </c>
      <c r="L366" s="1">
        <f>current_year-Wofai_Eyong___Bikeshare_data___Sheet1[[#This Row],[Birth Year]]</f>
        <v>41</v>
      </c>
      <c r="M366" s="1" t="str">
        <f>LOOKUP(L366,{0,"0-19";20,"20-29";30,"30-39";40,"40-49";50,"50-59";60,"60-69";70,"70-79";80,"80-89"})</f>
        <v>40-49</v>
      </c>
      <c r="N366" s="1" t="str">
        <f>TEXT(Wofai_Eyong___Bikeshare_data___Sheet1[[#This Row],[StartDate]], "dddd")</f>
        <v>Friday</v>
      </c>
      <c r="O366" s="1" t="str">
        <f>CONCATENATE(Wofai_Eyong___Bikeshare_data___Sheet1[[#This Row],[Start Station]], " to ", Wofai_Eyong___Bikeshare_data___Sheet1[[#This Row],[End Station]])</f>
        <v>9 Ave &amp; W 22 St to E 27 St &amp; 1 Ave</v>
      </c>
    </row>
    <row r="367" spans="1:15" x14ac:dyDescent="0.25">
      <c r="A367">
        <v>6202918</v>
      </c>
      <c r="B367" s="7">
        <v>42907</v>
      </c>
      <c r="C367" s="2">
        <v>3.5416666666666666E-2</v>
      </c>
      <c r="D367" s="5">
        <v>42907</v>
      </c>
      <c r="E367" s="2">
        <v>4.0972222222222222E-2</v>
      </c>
      <c r="F367">
        <v>478</v>
      </c>
      <c r="G367" s="1" t="s">
        <v>354</v>
      </c>
      <c r="H367" s="1" t="s">
        <v>355</v>
      </c>
      <c r="I367" s="1" t="s">
        <v>9</v>
      </c>
      <c r="J367" s="1" t="s">
        <v>10</v>
      </c>
      <c r="K367">
        <v>1981</v>
      </c>
      <c r="L367" s="1">
        <f>current_year-Wofai_Eyong___Bikeshare_data___Sheet1[[#This Row],[Birth Year]]</f>
        <v>41</v>
      </c>
      <c r="M367" s="1" t="str">
        <f>LOOKUP(L367,{0,"0-19";20,"20-29";30,"30-39";40,"40-49";50,"50-59";60,"60-69";70,"70-79";80,"80-89"})</f>
        <v>40-49</v>
      </c>
      <c r="N367" s="1" t="str">
        <f>TEXT(Wofai_Eyong___Bikeshare_data___Sheet1[[#This Row],[StartDate]], "dddd")</f>
        <v>Wednesday</v>
      </c>
      <c r="O367" s="1" t="str">
        <f>CONCATENATE(Wofai_Eyong___Bikeshare_data___Sheet1[[#This Row],[Start Station]], " to ", Wofai_Eyong___Bikeshare_data___Sheet1[[#This Row],[End Station]])</f>
        <v>Graham Ave &amp; Withers St to Leonard St &amp; Boerum St</v>
      </c>
    </row>
    <row r="368" spans="1:15" x14ac:dyDescent="0.25">
      <c r="A368">
        <v>2700762</v>
      </c>
      <c r="B368" s="7">
        <v>42837</v>
      </c>
      <c r="C368" s="2">
        <v>0.70694444444444438</v>
      </c>
      <c r="D368" s="5">
        <v>42837</v>
      </c>
      <c r="E368" s="2">
        <v>0.71388888888888891</v>
      </c>
      <c r="F368">
        <v>629</v>
      </c>
      <c r="G368" s="1" t="s">
        <v>356</v>
      </c>
      <c r="H368" s="1" t="s">
        <v>214</v>
      </c>
      <c r="I368" s="8" t="s">
        <v>458</v>
      </c>
      <c r="J368" s="8" t="s">
        <v>10</v>
      </c>
      <c r="K368" s="8">
        <v>1981</v>
      </c>
      <c r="L368" s="1">
        <f>current_year-Wofai_Eyong___Bikeshare_data___Sheet1[[#This Row],[Birth Year]]</f>
        <v>41</v>
      </c>
      <c r="M368" s="1" t="str">
        <f>LOOKUP(L368,{0,"0-19";20,"20-29";30,"30-39";40,"40-49";50,"50-59";60,"60-69";70,"70-79";80,"80-89"})</f>
        <v>40-49</v>
      </c>
      <c r="N368" s="1" t="str">
        <f>TEXT(Wofai_Eyong___Bikeshare_data___Sheet1[[#This Row],[StartDate]], "dddd")</f>
        <v>Wednesday</v>
      </c>
      <c r="O368" s="1" t="str">
        <f>CONCATENATE(Wofai_Eyong___Bikeshare_data___Sheet1[[#This Row],[Start Station]], " to ", Wofai_Eyong___Bikeshare_data___Sheet1[[#This Row],[End Station]])</f>
        <v>W 26 St &amp; 10 Ave to W 46 St &amp; 11 Ave</v>
      </c>
    </row>
    <row r="369" spans="1:15" x14ac:dyDescent="0.25">
      <c r="A369">
        <v>2521692</v>
      </c>
      <c r="B369" s="7">
        <v>42834</v>
      </c>
      <c r="C369" s="2">
        <v>0.27916666666666667</v>
      </c>
      <c r="D369" s="5">
        <v>42834</v>
      </c>
      <c r="E369" s="2">
        <v>0.28333333333333333</v>
      </c>
      <c r="F369">
        <v>373</v>
      </c>
      <c r="G369" s="1" t="s">
        <v>357</v>
      </c>
      <c r="H369" s="1" t="s">
        <v>124</v>
      </c>
      <c r="I369" s="1" t="s">
        <v>9</v>
      </c>
      <c r="J369" s="1" t="s">
        <v>10</v>
      </c>
      <c r="K369">
        <v>1988</v>
      </c>
      <c r="L369" s="1">
        <f>current_year-Wofai_Eyong___Bikeshare_data___Sheet1[[#This Row],[Birth Year]]</f>
        <v>34</v>
      </c>
      <c r="M369" s="1" t="str">
        <f>LOOKUP(L369,{0,"0-19";20,"20-29";30,"30-39";40,"40-49";50,"50-59";60,"60-69";70,"70-79";80,"80-89"})</f>
        <v>30-39</v>
      </c>
      <c r="N369" s="1" t="str">
        <f>TEXT(Wofai_Eyong___Bikeshare_data___Sheet1[[#This Row],[StartDate]], "dddd")</f>
        <v>Sunday</v>
      </c>
      <c r="O369" s="1" t="str">
        <f>CONCATENATE(Wofai_Eyong___Bikeshare_data___Sheet1[[#This Row],[Start Station]], " to ", Wofai_Eyong___Bikeshare_data___Sheet1[[#This Row],[End Station]])</f>
        <v>Catherine St &amp; Monroe St to Stanton St &amp; Chrystie St</v>
      </c>
    </row>
    <row r="370" spans="1:15" x14ac:dyDescent="0.25">
      <c r="A370">
        <v>5032247</v>
      </c>
      <c r="B370" s="7">
        <v>42886</v>
      </c>
      <c r="C370" s="2">
        <v>0.3611111111111111</v>
      </c>
      <c r="D370" s="5">
        <v>42886</v>
      </c>
      <c r="E370" s="2">
        <v>0.37777777777777777</v>
      </c>
      <c r="F370">
        <v>1427</v>
      </c>
      <c r="G370" s="1" t="s">
        <v>316</v>
      </c>
      <c r="H370" s="1" t="s">
        <v>143</v>
      </c>
      <c r="I370" s="1" t="s">
        <v>9</v>
      </c>
      <c r="J370" s="1" t="s">
        <v>17</v>
      </c>
      <c r="K370">
        <v>1981</v>
      </c>
      <c r="L370" s="1">
        <f>current_year-Wofai_Eyong___Bikeshare_data___Sheet1[[#This Row],[Birth Year]]</f>
        <v>41</v>
      </c>
      <c r="M370" s="1" t="str">
        <f>LOOKUP(L370,{0,"0-19";20,"20-29";30,"30-39";40,"40-49";50,"50-59";60,"60-69";70,"70-79";80,"80-89"})</f>
        <v>40-49</v>
      </c>
      <c r="N370" s="1" t="str">
        <f>TEXT(Wofai_Eyong___Bikeshare_data___Sheet1[[#This Row],[StartDate]], "dddd")</f>
        <v>Wednesday</v>
      </c>
      <c r="O370" s="1" t="str">
        <f>CONCATENATE(Wofai_Eyong___Bikeshare_data___Sheet1[[#This Row],[Start Station]], " to ", Wofai_Eyong___Bikeshare_data___Sheet1[[#This Row],[End Station]])</f>
        <v>E 5 St &amp; Avenue C to South End Ave &amp; Liberty St</v>
      </c>
    </row>
    <row r="371" spans="1:15" x14ac:dyDescent="0.25">
      <c r="A371">
        <v>5644424</v>
      </c>
      <c r="B371" s="7">
        <v>42896</v>
      </c>
      <c r="C371" s="2">
        <v>0.71319444444444446</v>
      </c>
      <c r="D371" s="5">
        <v>42896</v>
      </c>
      <c r="E371" s="2">
        <v>0.74583333333333324</v>
      </c>
      <c r="F371">
        <v>2812</v>
      </c>
      <c r="G371" s="1" t="s">
        <v>214</v>
      </c>
      <c r="H371" s="1" t="s">
        <v>334</v>
      </c>
      <c r="I371" s="8" t="s">
        <v>458</v>
      </c>
      <c r="J371" s="8" t="s">
        <v>10</v>
      </c>
      <c r="K371" s="8">
        <v>1981</v>
      </c>
      <c r="L371" s="1">
        <f>current_year-Wofai_Eyong___Bikeshare_data___Sheet1[[#This Row],[Birth Year]]</f>
        <v>41</v>
      </c>
      <c r="M371" s="1" t="str">
        <f>LOOKUP(L371,{0,"0-19";20,"20-29";30,"30-39";40,"40-49";50,"50-59";60,"60-69";70,"70-79";80,"80-89"})</f>
        <v>40-49</v>
      </c>
      <c r="N371" s="1" t="str">
        <f>TEXT(Wofai_Eyong___Bikeshare_data___Sheet1[[#This Row],[StartDate]], "dddd")</f>
        <v>Saturday</v>
      </c>
      <c r="O371" s="1" t="str">
        <f>CONCATENATE(Wofai_Eyong___Bikeshare_data___Sheet1[[#This Row],[Start Station]], " to ", Wofai_Eyong___Bikeshare_data___Sheet1[[#This Row],[End Station]])</f>
        <v>W 46 St &amp; 11 Ave to Central Park W &amp; W 96 St</v>
      </c>
    </row>
    <row r="372" spans="1:15" x14ac:dyDescent="0.25">
      <c r="A372">
        <v>2653382</v>
      </c>
      <c r="B372" s="7">
        <v>42836</v>
      </c>
      <c r="C372" s="2">
        <v>0.7368055555555556</v>
      </c>
      <c r="D372" s="5">
        <v>42836</v>
      </c>
      <c r="E372" s="2">
        <v>0.74652777777777779</v>
      </c>
      <c r="F372">
        <v>833</v>
      </c>
      <c r="G372" s="1" t="s">
        <v>95</v>
      </c>
      <c r="H372" s="1" t="s">
        <v>358</v>
      </c>
      <c r="I372" s="8" t="s">
        <v>458</v>
      </c>
      <c r="J372" s="8" t="s">
        <v>10</v>
      </c>
      <c r="K372" s="8">
        <v>1981</v>
      </c>
      <c r="L372" s="1">
        <f>current_year-Wofai_Eyong___Bikeshare_data___Sheet1[[#This Row],[Birth Year]]</f>
        <v>41</v>
      </c>
      <c r="M372" s="1" t="str">
        <f>LOOKUP(L372,{0,"0-19";20,"20-29";30,"30-39";40,"40-49";50,"50-59";60,"60-69";70,"70-79";80,"80-89"})</f>
        <v>40-49</v>
      </c>
      <c r="N372" s="1" t="str">
        <f>TEXT(Wofai_Eyong___Bikeshare_data___Sheet1[[#This Row],[StartDate]], "dddd")</f>
        <v>Tuesday</v>
      </c>
      <c r="O372" s="1" t="str">
        <f>CONCATENATE(Wofai_Eyong___Bikeshare_data___Sheet1[[#This Row],[Start Station]], " to ", Wofai_Eyong___Bikeshare_data___Sheet1[[#This Row],[End Station]])</f>
        <v>W 43 St &amp; 6 Ave to Central Park West &amp; W 68 St</v>
      </c>
    </row>
    <row r="373" spans="1:15" x14ac:dyDescent="0.25">
      <c r="A373">
        <v>5709658</v>
      </c>
      <c r="B373" s="7">
        <v>42897</v>
      </c>
      <c r="C373" s="2">
        <v>0.8618055555555556</v>
      </c>
      <c r="D373" s="5">
        <v>42897</v>
      </c>
      <c r="E373" s="2">
        <v>0.86597222222222225</v>
      </c>
      <c r="F373">
        <v>354</v>
      </c>
      <c r="G373" s="1" t="s">
        <v>340</v>
      </c>
      <c r="H373" s="1" t="s">
        <v>150</v>
      </c>
      <c r="I373" s="1" t="s">
        <v>9</v>
      </c>
      <c r="J373" s="1" t="s">
        <v>10</v>
      </c>
      <c r="K373">
        <v>1985</v>
      </c>
      <c r="L373" s="1">
        <f>current_year-Wofai_Eyong___Bikeshare_data___Sheet1[[#This Row],[Birth Year]]</f>
        <v>37</v>
      </c>
      <c r="M373" s="1" t="str">
        <f>LOOKUP(L373,{0,"0-19";20,"20-29";30,"30-39";40,"40-49";50,"50-59";60,"60-69";70,"70-79";80,"80-89"})</f>
        <v>30-39</v>
      </c>
      <c r="N373" s="1" t="str">
        <f>TEXT(Wofai_Eyong___Bikeshare_data___Sheet1[[#This Row],[StartDate]], "dddd")</f>
        <v>Sunday</v>
      </c>
      <c r="O373" s="1" t="str">
        <f>CONCATENATE(Wofai_Eyong___Bikeshare_data___Sheet1[[#This Row],[Start Station]], " to ", Wofai_Eyong___Bikeshare_data___Sheet1[[#This Row],[End Station]])</f>
        <v>Graham Ave &amp; Conselyea St to Bedford Ave &amp; Nassau Ave</v>
      </c>
    </row>
    <row r="374" spans="1:15" x14ac:dyDescent="0.25">
      <c r="A374">
        <v>6424275</v>
      </c>
      <c r="B374" s="7">
        <v>42910</v>
      </c>
      <c r="C374" s="2">
        <v>0.71458333333333324</v>
      </c>
      <c r="D374" s="5">
        <v>42910</v>
      </c>
      <c r="E374" s="2">
        <v>0.72499999999999998</v>
      </c>
      <c r="F374">
        <v>905</v>
      </c>
      <c r="G374" s="1" t="s">
        <v>163</v>
      </c>
      <c r="H374" s="1" t="s">
        <v>285</v>
      </c>
      <c r="I374" s="1" t="s">
        <v>9</v>
      </c>
      <c r="J374" s="1" t="s">
        <v>10</v>
      </c>
      <c r="K374">
        <v>1982</v>
      </c>
      <c r="L374" s="1">
        <f>current_year-Wofai_Eyong___Bikeshare_data___Sheet1[[#This Row],[Birth Year]]</f>
        <v>40</v>
      </c>
      <c r="M374" s="1" t="str">
        <f>LOOKUP(L374,{0,"0-19";20,"20-29";30,"30-39";40,"40-49";50,"50-59";60,"60-69";70,"70-79";80,"80-89"})</f>
        <v>40-49</v>
      </c>
      <c r="N374" s="1" t="str">
        <f>TEXT(Wofai_Eyong___Bikeshare_data___Sheet1[[#This Row],[StartDate]], "dddd")</f>
        <v>Saturday</v>
      </c>
      <c r="O374" s="1" t="str">
        <f>CONCATENATE(Wofai_Eyong___Bikeshare_data___Sheet1[[#This Row],[Start Station]], " to ", Wofai_Eyong___Bikeshare_data___Sheet1[[#This Row],[End Station]])</f>
        <v>W 92 St &amp; Broadway to Broadway &amp; W 60 St</v>
      </c>
    </row>
    <row r="375" spans="1:15" x14ac:dyDescent="0.25">
      <c r="A375">
        <v>4072316</v>
      </c>
      <c r="B375" s="7">
        <v>42866</v>
      </c>
      <c r="C375" s="2">
        <v>0.32708333333333334</v>
      </c>
      <c r="D375" s="5">
        <v>42866</v>
      </c>
      <c r="E375" s="2">
        <v>0.33888888888888885</v>
      </c>
      <c r="F375">
        <v>1052</v>
      </c>
      <c r="G375" s="1" t="s">
        <v>359</v>
      </c>
      <c r="H375" s="1" t="s">
        <v>360</v>
      </c>
      <c r="I375" s="1" t="s">
        <v>9</v>
      </c>
      <c r="J375" s="1" t="s">
        <v>10</v>
      </c>
      <c r="K375">
        <v>1994</v>
      </c>
      <c r="L375" s="1">
        <f>current_year-Wofai_Eyong___Bikeshare_data___Sheet1[[#This Row],[Birth Year]]</f>
        <v>28</v>
      </c>
      <c r="M375" s="1" t="str">
        <f>LOOKUP(L375,{0,"0-19";20,"20-29";30,"30-39";40,"40-49";50,"50-59";60,"60-69";70,"70-79";80,"80-89"})</f>
        <v>20-29</v>
      </c>
      <c r="N375" s="1" t="str">
        <f>TEXT(Wofai_Eyong___Bikeshare_data___Sheet1[[#This Row],[StartDate]], "dddd")</f>
        <v>Thursday</v>
      </c>
      <c r="O375" s="1" t="str">
        <f>CONCATENATE(Wofai_Eyong___Bikeshare_data___Sheet1[[#This Row],[Start Station]], " to ", Wofai_Eyong___Bikeshare_data___Sheet1[[#This Row],[End Station]])</f>
        <v>E 75 St &amp; 3 Ave to Broadway &amp; W 41 St</v>
      </c>
    </row>
    <row r="376" spans="1:15" x14ac:dyDescent="0.25">
      <c r="A376">
        <v>3134923</v>
      </c>
      <c r="B376" s="7">
        <v>42846</v>
      </c>
      <c r="C376" s="2">
        <v>0.63124999999999998</v>
      </c>
      <c r="D376" s="5">
        <v>42846</v>
      </c>
      <c r="E376" s="2">
        <v>0.63611111111111118</v>
      </c>
      <c r="F376">
        <v>414</v>
      </c>
      <c r="G376" s="1" t="s">
        <v>361</v>
      </c>
      <c r="H376" s="1" t="s">
        <v>356</v>
      </c>
      <c r="I376" s="1" t="s">
        <v>9</v>
      </c>
      <c r="J376" s="1" t="s">
        <v>10</v>
      </c>
      <c r="K376">
        <v>1962</v>
      </c>
      <c r="L376" s="1">
        <f>current_year-Wofai_Eyong___Bikeshare_data___Sheet1[[#This Row],[Birth Year]]</f>
        <v>60</v>
      </c>
      <c r="M376" s="1" t="str">
        <f>LOOKUP(L376,{0,"0-19";20,"20-29";30,"30-39";40,"40-49";50,"50-59";60,"60-69";70,"70-79";80,"80-89"})</f>
        <v>60-69</v>
      </c>
      <c r="N376" s="1" t="str">
        <f>TEXT(Wofai_Eyong___Bikeshare_data___Sheet1[[#This Row],[StartDate]], "dddd")</f>
        <v>Friday</v>
      </c>
      <c r="O376" s="1" t="str">
        <f>CONCATENATE(Wofai_Eyong___Bikeshare_data___Sheet1[[#This Row],[Start Station]], " to ", Wofai_Eyong___Bikeshare_data___Sheet1[[#This Row],[End Station]])</f>
        <v>W 27 St &amp; 7 Ave to W 26 St &amp; 10 Ave</v>
      </c>
    </row>
    <row r="377" spans="1:15" x14ac:dyDescent="0.25">
      <c r="A377">
        <v>5912605</v>
      </c>
      <c r="B377" s="7">
        <v>42901</v>
      </c>
      <c r="C377" s="2">
        <v>0.44305555555555554</v>
      </c>
      <c r="D377" s="5">
        <v>42901</v>
      </c>
      <c r="E377" s="2">
        <v>0.44791666666666669</v>
      </c>
      <c r="F377">
        <v>382</v>
      </c>
      <c r="G377" s="1" t="s">
        <v>28</v>
      </c>
      <c r="H377" s="1" t="s">
        <v>323</v>
      </c>
      <c r="I377" s="1" t="s">
        <v>9</v>
      </c>
      <c r="J377" s="1" t="s">
        <v>10</v>
      </c>
      <c r="K377">
        <v>1983</v>
      </c>
      <c r="L377" s="1">
        <f>current_year-Wofai_Eyong___Bikeshare_data___Sheet1[[#This Row],[Birth Year]]</f>
        <v>39</v>
      </c>
      <c r="M377" s="1" t="str">
        <f>LOOKUP(L377,{0,"0-19";20,"20-29";30,"30-39";40,"40-49";50,"50-59";60,"60-69";70,"70-79";80,"80-89"})</f>
        <v>30-39</v>
      </c>
      <c r="N377" s="1" t="str">
        <f>TEXT(Wofai_Eyong___Bikeshare_data___Sheet1[[#This Row],[StartDate]], "dddd")</f>
        <v>Thursday</v>
      </c>
      <c r="O377" s="1" t="str">
        <f>CONCATENATE(Wofai_Eyong___Bikeshare_data___Sheet1[[#This Row],[Start Station]], " to ", Wofai_Eyong___Bikeshare_data___Sheet1[[#This Row],[End Station]])</f>
        <v>E 25 St &amp; 2 Ave to 5 Ave &amp; E 29 St</v>
      </c>
    </row>
    <row r="378" spans="1:15" x14ac:dyDescent="0.25">
      <c r="A378">
        <v>3429349</v>
      </c>
      <c r="B378" s="7">
        <v>42853</v>
      </c>
      <c r="C378" s="2">
        <v>0.63611111111111118</v>
      </c>
      <c r="D378" s="5">
        <v>42853</v>
      </c>
      <c r="E378" s="2">
        <v>0.6381944444444444</v>
      </c>
      <c r="F378">
        <v>167</v>
      </c>
      <c r="G378" s="1" t="s">
        <v>111</v>
      </c>
      <c r="H378" s="1" t="s">
        <v>362</v>
      </c>
      <c r="I378" s="1" t="s">
        <v>9</v>
      </c>
      <c r="J378" s="1" t="s">
        <v>10</v>
      </c>
      <c r="K378">
        <v>1975</v>
      </c>
      <c r="L378" s="1">
        <f>current_year-Wofai_Eyong___Bikeshare_data___Sheet1[[#This Row],[Birth Year]]</f>
        <v>47</v>
      </c>
      <c r="M378" s="1" t="str">
        <f>LOOKUP(L378,{0,"0-19";20,"20-29";30,"30-39";40,"40-49";50,"50-59";60,"60-69";70,"70-79";80,"80-89"})</f>
        <v>40-49</v>
      </c>
      <c r="N378" s="1" t="str">
        <f>TEXT(Wofai_Eyong___Bikeshare_data___Sheet1[[#This Row],[StartDate]], "dddd")</f>
        <v>Friday</v>
      </c>
      <c r="O378" s="1" t="str">
        <f>CONCATENATE(Wofai_Eyong___Bikeshare_data___Sheet1[[#This Row],[Start Station]], " to ", Wofai_Eyong___Bikeshare_data___Sheet1[[#This Row],[End Station]])</f>
        <v>West St &amp; Chambers St to Warren St &amp; Church St</v>
      </c>
    </row>
    <row r="379" spans="1:15" x14ac:dyDescent="0.25">
      <c r="A379">
        <v>2335375</v>
      </c>
      <c r="B379" s="7">
        <v>42828</v>
      </c>
      <c r="C379" s="2">
        <v>0.6972222222222223</v>
      </c>
      <c r="D379" s="5">
        <v>42828</v>
      </c>
      <c r="E379" s="2">
        <v>0.7090277777777777</v>
      </c>
      <c r="F379">
        <v>1036</v>
      </c>
      <c r="G379" s="1" t="s">
        <v>104</v>
      </c>
      <c r="H379" s="1" t="s">
        <v>112</v>
      </c>
      <c r="I379" s="1" t="s">
        <v>9</v>
      </c>
      <c r="J379" s="1" t="s">
        <v>10</v>
      </c>
      <c r="K379">
        <v>1961</v>
      </c>
      <c r="L379" s="1">
        <f>current_year-Wofai_Eyong___Bikeshare_data___Sheet1[[#This Row],[Birth Year]]</f>
        <v>61</v>
      </c>
      <c r="M379" s="1" t="str">
        <f>LOOKUP(L379,{0,"0-19";20,"20-29";30,"30-39";40,"40-49";50,"50-59";60,"60-69";70,"70-79";80,"80-89"})</f>
        <v>60-69</v>
      </c>
      <c r="N379" s="1" t="str">
        <f>TEXT(Wofai_Eyong___Bikeshare_data___Sheet1[[#This Row],[StartDate]], "dddd")</f>
        <v>Monday</v>
      </c>
      <c r="O379" s="1" t="str">
        <f>CONCATENATE(Wofai_Eyong___Bikeshare_data___Sheet1[[#This Row],[Start Station]], " to ", Wofai_Eyong___Bikeshare_data___Sheet1[[#This Row],[End Station]])</f>
        <v>E 39 St &amp; 3 Ave to E 85 St &amp; 3 Ave</v>
      </c>
    </row>
    <row r="380" spans="1:15" x14ac:dyDescent="0.25">
      <c r="A380">
        <v>5212058</v>
      </c>
      <c r="B380" s="7">
        <v>42888</v>
      </c>
      <c r="C380" s="2">
        <v>0.83680555555555547</v>
      </c>
      <c r="D380" s="5">
        <v>42888</v>
      </c>
      <c r="E380" s="2">
        <v>0.84027777777777779</v>
      </c>
      <c r="F380">
        <v>347</v>
      </c>
      <c r="G380" s="1" t="s">
        <v>280</v>
      </c>
      <c r="H380" s="1" t="s">
        <v>73</v>
      </c>
      <c r="I380" s="1" t="s">
        <v>9</v>
      </c>
      <c r="J380" s="1" t="s">
        <v>17</v>
      </c>
      <c r="K380">
        <v>1972</v>
      </c>
      <c r="L380" s="1">
        <f>current_year-Wofai_Eyong___Bikeshare_data___Sheet1[[#This Row],[Birth Year]]</f>
        <v>50</v>
      </c>
      <c r="M380" s="1" t="str">
        <f>LOOKUP(L380,{0,"0-19";20,"20-29";30,"30-39";40,"40-49";50,"50-59";60,"60-69";70,"70-79";80,"80-89"})</f>
        <v>50-59</v>
      </c>
      <c r="N380" s="1" t="str">
        <f>TEXT(Wofai_Eyong___Bikeshare_data___Sheet1[[#This Row],[StartDate]], "dddd")</f>
        <v>Friday</v>
      </c>
      <c r="O380" s="1" t="str">
        <f>CONCATENATE(Wofai_Eyong___Bikeshare_data___Sheet1[[#This Row],[Start Station]], " to ", Wofai_Eyong___Bikeshare_data___Sheet1[[#This Row],[End Station]])</f>
        <v>W 67 St &amp; Broadway to W 54 St &amp; 9 Ave</v>
      </c>
    </row>
    <row r="381" spans="1:15" x14ac:dyDescent="0.25">
      <c r="A381">
        <v>6632689</v>
      </c>
      <c r="B381" s="7">
        <v>42914</v>
      </c>
      <c r="C381" s="2">
        <v>0.33333333333333331</v>
      </c>
      <c r="D381" s="5">
        <v>42914</v>
      </c>
      <c r="E381" s="2">
        <v>0.33680555555555558</v>
      </c>
      <c r="F381">
        <v>285</v>
      </c>
      <c r="G381" s="1" t="s">
        <v>244</v>
      </c>
      <c r="H381" s="1" t="s">
        <v>363</v>
      </c>
      <c r="I381" s="1" t="s">
        <v>9</v>
      </c>
      <c r="J381" s="1" t="s">
        <v>17</v>
      </c>
      <c r="K381">
        <v>1952</v>
      </c>
      <c r="L381" s="1">
        <f>current_year-Wofai_Eyong___Bikeshare_data___Sheet1[[#This Row],[Birth Year]]</f>
        <v>70</v>
      </c>
      <c r="M381" s="1" t="str">
        <f>LOOKUP(L381,{0,"0-19";20,"20-29";30,"30-39";40,"40-49";50,"50-59";60,"60-69";70,"70-79";80,"80-89"})</f>
        <v>70-79</v>
      </c>
      <c r="N381" s="1" t="str">
        <f>TEXT(Wofai_Eyong___Bikeshare_data___Sheet1[[#This Row],[StartDate]], "dddd")</f>
        <v>Wednesday</v>
      </c>
      <c r="O381" s="1" t="str">
        <f>CONCATENATE(Wofai_Eyong___Bikeshare_data___Sheet1[[#This Row],[Start Station]], " to ", Wofai_Eyong___Bikeshare_data___Sheet1[[#This Row],[End Station]])</f>
        <v>Central Park West &amp; W 85 St to Riverside Dr &amp; W 82 St</v>
      </c>
    </row>
    <row r="382" spans="1:15" x14ac:dyDescent="0.25">
      <c r="A382">
        <v>6577293</v>
      </c>
      <c r="B382" s="7">
        <v>42913</v>
      </c>
      <c r="C382" s="2">
        <v>0.42152777777777778</v>
      </c>
      <c r="D382" s="5">
        <v>42913</v>
      </c>
      <c r="E382" s="2">
        <v>0.42430555555555555</v>
      </c>
      <c r="F382">
        <v>240</v>
      </c>
      <c r="G382" s="1" t="s">
        <v>328</v>
      </c>
      <c r="H382" s="1" t="s">
        <v>96</v>
      </c>
      <c r="I382" s="1" t="s">
        <v>9</v>
      </c>
      <c r="J382" s="1" t="s">
        <v>10</v>
      </c>
      <c r="K382">
        <v>1986</v>
      </c>
      <c r="L382" s="1">
        <f>current_year-Wofai_Eyong___Bikeshare_data___Sheet1[[#This Row],[Birth Year]]</f>
        <v>36</v>
      </c>
      <c r="M382" s="1" t="str">
        <f>LOOKUP(L382,{0,"0-19";20,"20-29";30,"30-39";40,"40-49";50,"50-59";60,"60-69";70,"70-79";80,"80-89"})</f>
        <v>30-39</v>
      </c>
      <c r="N382" s="1" t="str">
        <f>TEXT(Wofai_Eyong___Bikeshare_data___Sheet1[[#This Row],[StartDate]], "dddd")</f>
        <v>Tuesday</v>
      </c>
      <c r="O382" s="1" t="str">
        <f>CONCATENATE(Wofai_Eyong___Bikeshare_data___Sheet1[[#This Row],[Start Station]], " to ", Wofai_Eyong___Bikeshare_data___Sheet1[[#This Row],[End Station]])</f>
        <v>E 40 St &amp; 5 Ave to Broadway &amp; W 36 St</v>
      </c>
    </row>
    <row r="383" spans="1:15" x14ac:dyDescent="0.25">
      <c r="A383">
        <v>789042</v>
      </c>
      <c r="B383" s="7">
        <v>42768</v>
      </c>
      <c r="C383" s="2">
        <v>0.77083333333333337</v>
      </c>
      <c r="D383" s="5">
        <v>42768</v>
      </c>
      <c r="E383" s="2">
        <v>0.77638888888888891</v>
      </c>
      <c r="F383">
        <v>480</v>
      </c>
      <c r="G383" s="1" t="s">
        <v>104</v>
      </c>
      <c r="H383" s="1" t="s">
        <v>96</v>
      </c>
      <c r="I383" s="1" t="s">
        <v>9</v>
      </c>
      <c r="J383" s="1" t="s">
        <v>17</v>
      </c>
      <c r="K383">
        <v>1988</v>
      </c>
      <c r="L383" s="1">
        <f>current_year-Wofai_Eyong___Bikeshare_data___Sheet1[[#This Row],[Birth Year]]</f>
        <v>34</v>
      </c>
      <c r="M383" s="1" t="str">
        <f>LOOKUP(L383,{0,"0-19";20,"20-29";30,"30-39";40,"40-49";50,"50-59";60,"60-69";70,"70-79";80,"80-89"})</f>
        <v>30-39</v>
      </c>
      <c r="N383" s="1" t="str">
        <f>TEXT(Wofai_Eyong___Bikeshare_data___Sheet1[[#This Row],[StartDate]], "dddd")</f>
        <v>Thursday</v>
      </c>
      <c r="O383" s="1" t="str">
        <f>CONCATENATE(Wofai_Eyong___Bikeshare_data___Sheet1[[#This Row],[Start Station]], " to ", Wofai_Eyong___Bikeshare_data___Sheet1[[#This Row],[End Station]])</f>
        <v>E 39 St &amp; 3 Ave to Broadway &amp; W 36 St</v>
      </c>
    </row>
    <row r="384" spans="1:15" x14ac:dyDescent="0.25">
      <c r="A384">
        <v>533071</v>
      </c>
      <c r="B384" s="7">
        <v>42760</v>
      </c>
      <c r="C384" s="2">
        <v>0.37083333333333335</v>
      </c>
      <c r="D384" s="5">
        <v>42760</v>
      </c>
      <c r="E384" s="2">
        <v>0.37708333333333338</v>
      </c>
      <c r="F384">
        <v>563</v>
      </c>
      <c r="G384" s="1" t="s">
        <v>287</v>
      </c>
      <c r="H384" s="1" t="s">
        <v>89</v>
      </c>
      <c r="I384" s="1" t="s">
        <v>9</v>
      </c>
      <c r="J384" s="1" t="s">
        <v>10</v>
      </c>
      <c r="K384">
        <v>1988</v>
      </c>
      <c r="L384" s="1">
        <f>current_year-Wofai_Eyong___Bikeshare_data___Sheet1[[#This Row],[Birth Year]]</f>
        <v>34</v>
      </c>
      <c r="M384" s="1" t="str">
        <f>LOOKUP(L384,{0,"0-19";20,"20-29";30,"30-39";40,"40-49";50,"50-59";60,"60-69";70,"70-79";80,"80-89"})</f>
        <v>30-39</v>
      </c>
      <c r="N384" s="1" t="str">
        <f>TEXT(Wofai_Eyong___Bikeshare_data___Sheet1[[#This Row],[StartDate]], "dddd")</f>
        <v>Wednesday</v>
      </c>
      <c r="O384" s="1" t="str">
        <f>CONCATENATE(Wofai_Eyong___Bikeshare_data___Sheet1[[#This Row],[Start Station]], " to ", Wofai_Eyong___Bikeshare_data___Sheet1[[#This Row],[End Station]])</f>
        <v>1 Ave &amp; E 18 St to 8 Ave &amp; W 16 St</v>
      </c>
    </row>
    <row r="385" spans="1:15" x14ac:dyDescent="0.25">
      <c r="A385">
        <v>1161267</v>
      </c>
      <c r="B385" s="7">
        <v>42785</v>
      </c>
      <c r="C385" s="2">
        <v>0.50347222222222221</v>
      </c>
      <c r="D385" s="5">
        <v>42785</v>
      </c>
      <c r="E385" s="2">
        <v>0.5131944444444444</v>
      </c>
      <c r="F385">
        <v>809</v>
      </c>
      <c r="G385" s="1" t="s">
        <v>364</v>
      </c>
      <c r="H385" s="1" t="s">
        <v>59</v>
      </c>
      <c r="I385" s="1" t="s">
        <v>9</v>
      </c>
      <c r="J385" s="1" t="s">
        <v>17</v>
      </c>
      <c r="K385">
        <v>1987</v>
      </c>
      <c r="L385" s="1">
        <f>current_year-Wofai_Eyong___Bikeshare_data___Sheet1[[#This Row],[Birth Year]]</f>
        <v>35</v>
      </c>
      <c r="M385" s="1" t="str">
        <f>LOOKUP(L385,{0,"0-19";20,"20-29";30,"30-39";40,"40-49";50,"50-59";60,"60-69";70,"70-79";80,"80-89"})</f>
        <v>30-39</v>
      </c>
      <c r="N385" s="1" t="str">
        <f>TEXT(Wofai_Eyong___Bikeshare_data___Sheet1[[#This Row],[StartDate]], "dddd")</f>
        <v>Sunday</v>
      </c>
      <c r="O385" s="1" t="str">
        <f>CONCATENATE(Wofai_Eyong___Bikeshare_data___Sheet1[[#This Row],[Start Station]], " to ", Wofai_Eyong___Bikeshare_data___Sheet1[[#This Row],[End Station]])</f>
        <v>E 11 St &amp; 1 Ave to Great Jones St</v>
      </c>
    </row>
    <row r="386" spans="1:15" x14ac:dyDescent="0.25">
      <c r="A386">
        <v>1460540</v>
      </c>
      <c r="B386" s="7">
        <v>42793</v>
      </c>
      <c r="C386" s="2">
        <v>0.68333333333333324</v>
      </c>
      <c r="D386" s="5">
        <v>42793</v>
      </c>
      <c r="E386" s="2">
        <v>0.68958333333333333</v>
      </c>
      <c r="F386">
        <v>482</v>
      </c>
      <c r="G386" s="1" t="s">
        <v>60</v>
      </c>
      <c r="H386" s="1" t="s">
        <v>72</v>
      </c>
      <c r="I386" s="1" t="s">
        <v>9</v>
      </c>
      <c r="J386" s="1" t="s">
        <v>17</v>
      </c>
      <c r="K386">
        <v>1985</v>
      </c>
      <c r="L386" s="1">
        <f>current_year-Wofai_Eyong___Bikeshare_data___Sheet1[[#This Row],[Birth Year]]</f>
        <v>37</v>
      </c>
      <c r="M386" s="1" t="str">
        <f>LOOKUP(L386,{0,"0-19";20,"20-29";30,"30-39";40,"40-49";50,"50-59";60,"60-69";70,"70-79";80,"80-89"})</f>
        <v>30-39</v>
      </c>
      <c r="N386" s="1" t="str">
        <f>TEXT(Wofai_Eyong___Bikeshare_data___Sheet1[[#This Row],[StartDate]], "dddd")</f>
        <v>Monday</v>
      </c>
      <c r="O386" s="1" t="str">
        <f>CONCATENATE(Wofai_Eyong___Bikeshare_data___Sheet1[[#This Row],[Start Station]], " to ", Wofai_Eyong___Bikeshare_data___Sheet1[[#This Row],[End Station]])</f>
        <v>W 43 St &amp; 10 Ave to 8 Ave &amp; W 52 St</v>
      </c>
    </row>
    <row r="387" spans="1:15" x14ac:dyDescent="0.25">
      <c r="A387">
        <v>413501</v>
      </c>
      <c r="B387" s="7">
        <v>42754</v>
      </c>
      <c r="C387" s="2">
        <v>0.75347222222222221</v>
      </c>
      <c r="D387" s="5">
        <v>42754</v>
      </c>
      <c r="E387" s="2">
        <v>0.7631944444444444</v>
      </c>
      <c r="F387">
        <v>843</v>
      </c>
      <c r="G387" s="1" t="s">
        <v>209</v>
      </c>
      <c r="H387" s="1" t="s">
        <v>67</v>
      </c>
      <c r="I387" s="1" t="s">
        <v>9</v>
      </c>
      <c r="J387" s="1" t="s">
        <v>10</v>
      </c>
      <c r="K387">
        <v>1998</v>
      </c>
      <c r="L387" s="1">
        <f>current_year-Wofai_Eyong___Bikeshare_data___Sheet1[[#This Row],[Birth Year]]</f>
        <v>24</v>
      </c>
      <c r="M387" s="1" t="str">
        <f>LOOKUP(L387,{0,"0-19";20,"20-29";30,"30-39";40,"40-49";50,"50-59";60,"60-69";70,"70-79";80,"80-89"})</f>
        <v>20-29</v>
      </c>
      <c r="N387" s="1" t="str">
        <f>TEXT(Wofai_Eyong___Bikeshare_data___Sheet1[[#This Row],[StartDate]], "dddd")</f>
        <v>Thursday</v>
      </c>
      <c r="O387" s="1" t="str">
        <f>CONCATENATE(Wofai_Eyong___Bikeshare_data___Sheet1[[#This Row],[Start Station]], " to ", Wofai_Eyong___Bikeshare_data___Sheet1[[#This Row],[End Station]])</f>
        <v>Division St &amp; Bowery to Broadway &amp; E 14 St</v>
      </c>
    </row>
    <row r="388" spans="1:15" x14ac:dyDescent="0.25">
      <c r="A388">
        <v>1774470</v>
      </c>
      <c r="B388" s="7">
        <v>42803</v>
      </c>
      <c r="C388" s="2">
        <v>0.3888888888888889</v>
      </c>
      <c r="D388" s="5">
        <v>42803</v>
      </c>
      <c r="E388" s="2">
        <v>0.40138888888888885</v>
      </c>
      <c r="F388">
        <v>1071</v>
      </c>
      <c r="G388" s="1" t="s">
        <v>365</v>
      </c>
      <c r="H388" s="1" t="s">
        <v>126</v>
      </c>
      <c r="I388" s="1" t="s">
        <v>9</v>
      </c>
      <c r="J388" s="1" t="s">
        <v>10</v>
      </c>
      <c r="K388">
        <v>1994</v>
      </c>
      <c r="L388" s="1">
        <f>current_year-Wofai_Eyong___Bikeshare_data___Sheet1[[#This Row],[Birth Year]]</f>
        <v>28</v>
      </c>
      <c r="M388" s="1" t="str">
        <f>LOOKUP(L388,{0,"0-19";20,"20-29";30,"30-39";40,"40-49";50,"50-59";60,"60-69";70,"70-79";80,"80-89"})</f>
        <v>20-29</v>
      </c>
      <c r="N388" s="1" t="str">
        <f>TEXT(Wofai_Eyong___Bikeshare_data___Sheet1[[#This Row],[StartDate]], "dddd")</f>
        <v>Thursday</v>
      </c>
      <c r="O388" s="1" t="str">
        <f>CONCATENATE(Wofai_Eyong___Bikeshare_data___Sheet1[[#This Row],[Start Station]], " to ", Wofai_Eyong___Bikeshare_data___Sheet1[[#This Row],[End Station]])</f>
        <v>William St &amp; Pine St to W 14 St &amp; The High Line</v>
      </c>
    </row>
    <row r="389" spans="1:15" x14ac:dyDescent="0.25">
      <c r="A389">
        <v>4245289</v>
      </c>
      <c r="B389" s="7">
        <v>42870</v>
      </c>
      <c r="C389" s="2">
        <v>0.53749999999999998</v>
      </c>
      <c r="D389" s="5">
        <v>42870</v>
      </c>
      <c r="E389" s="2">
        <v>0.54027777777777775</v>
      </c>
      <c r="F389">
        <v>247</v>
      </c>
      <c r="G389" s="1" t="s">
        <v>366</v>
      </c>
      <c r="H389" s="1" t="s">
        <v>14</v>
      </c>
      <c r="I389" s="1" t="s">
        <v>9</v>
      </c>
      <c r="J389" s="1" t="s">
        <v>10</v>
      </c>
      <c r="K389">
        <v>1981</v>
      </c>
      <c r="L389" s="1">
        <f>current_year-Wofai_Eyong___Bikeshare_data___Sheet1[[#This Row],[Birth Year]]</f>
        <v>41</v>
      </c>
      <c r="M389" s="1" t="str">
        <f>LOOKUP(L389,{0,"0-19";20,"20-29";30,"30-39";40,"40-49";50,"50-59";60,"60-69";70,"70-79";80,"80-89"})</f>
        <v>40-49</v>
      </c>
      <c r="N389" s="1" t="str">
        <f>TEXT(Wofai_Eyong___Bikeshare_data___Sheet1[[#This Row],[StartDate]], "dddd")</f>
        <v>Monday</v>
      </c>
      <c r="O389" s="1" t="str">
        <f>CONCATENATE(Wofai_Eyong___Bikeshare_data___Sheet1[[#This Row],[Start Station]], " to ", Wofai_Eyong___Bikeshare_data___Sheet1[[#This Row],[End Station]])</f>
        <v>Court St &amp; State St to Henry St &amp; Degraw St</v>
      </c>
    </row>
    <row r="390" spans="1:15" x14ac:dyDescent="0.25">
      <c r="A390">
        <v>6636090</v>
      </c>
      <c r="B390" s="7">
        <v>42914</v>
      </c>
      <c r="C390" s="2">
        <v>0.3576388888888889</v>
      </c>
      <c r="D390" s="5">
        <v>42914</v>
      </c>
      <c r="E390" s="2">
        <v>0.36041666666666666</v>
      </c>
      <c r="F390">
        <v>224</v>
      </c>
      <c r="G390" s="1" t="s">
        <v>360</v>
      </c>
      <c r="H390" s="1" t="s">
        <v>252</v>
      </c>
      <c r="I390" s="1" t="s">
        <v>9</v>
      </c>
      <c r="J390" s="1" t="s">
        <v>10</v>
      </c>
      <c r="K390">
        <v>1991</v>
      </c>
      <c r="L390" s="1">
        <f>current_year-Wofai_Eyong___Bikeshare_data___Sheet1[[#This Row],[Birth Year]]</f>
        <v>31</v>
      </c>
      <c r="M390" s="1" t="str">
        <f>LOOKUP(L390,{0,"0-19";20,"20-29";30,"30-39";40,"40-49";50,"50-59";60,"60-69";70,"70-79";80,"80-89"})</f>
        <v>30-39</v>
      </c>
      <c r="N390" s="1" t="str">
        <f>TEXT(Wofai_Eyong___Bikeshare_data___Sheet1[[#This Row],[StartDate]], "dddd")</f>
        <v>Wednesday</v>
      </c>
      <c r="O390" s="1" t="str">
        <f>CONCATENATE(Wofai_Eyong___Bikeshare_data___Sheet1[[#This Row],[Start Station]], " to ", Wofai_Eyong___Bikeshare_data___Sheet1[[#This Row],[End Station]])</f>
        <v>Broadway &amp; W 41 St to Pershing Square North</v>
      </c>
    </row>
    <row r="391" spans="1:15" x14ac:dyDescent="0.25">
      <c r="A391">
        <v>4347329</v>
      </c>
      <c r="B391" s="7">
        <v>42872</v>
      </c>
      <c r="C391" s="2">
        <v>0.28750000000000003</v>
      </c>
      <c r="D391" s="5">
        <v>42872</v>
      </c>
      <c r="E391" s="2">
        <v>0.29097222222222224</v>
      </c>
      <c r="F391">
        <v>344</v>
      </c>
      <c r="G391" s="1" t="s">
        <v>179</v>
      </c>
      <c r="H391" s="1" t="s">
        <v>261</v>
      </c>
      <c r="I391" s="1" t="s">
        <v>9</v>
      </c>
      <c r="J391" s="1" t="s">
        <v>10</v>
      </c>
      <c r="K391">
        <v>1985</v>
      </c>
      <c r="L391" s="1">
        <f>current_year-Wofai_Eyong___Bikeshare_data___Sheet1[[#This Row],[Birth Year]]</f>
        <v>37</v>
      </c>
      <c r="M391" s="1" t="str">
        <f>LOOKUP(L391,{0,"0-19";20,"20-29";30,"30-39";40,"40-49";50,"50-59";60,"60-69";70,"70-79";80,"80-89"})</f>
        <v>30-39</v>
      </c>
      <c r="N391" s="1" t="str">
        <f>TEXT(Wofai_Eyong___Bikeshare_data___Sheet1[[#This Row],[StartDate]], "dddd")</f>
        <v>Wednesday</v>
      </c>
      <c r="O391" s="1" t="str">
        <f>CONCATENATE(Wofai_Eyong___Bikeshare_data___Sheet1[[#This Row],[Start Station]], " to ", Wofai_Eyong___Bikeshare_data___Sheet1[[#This Row],[End Station]])</f>
        <v>2 Ave &amp; E 96 St to Madison Ave &amp; E 99 St</v>
      </c>
    </row>
    <row r="392" spans="1:15" x14ac:dyDescent="0.25">
      <c r="A392">
        <v>1723451</v>
      </c>
      <c r="B392" s="7">
        <v>42802</v>
      </c>
      <c r="C392" s="2">
        <v>0.3354166666666667</v>
      </c>
      <c r="D392" s="5">
        <v>42802</v>
      </c>
      <c r="E392" s="2">
        <v>0.34166666666666662</v>
      </c>
      <c r="F392">
        <v>542</v>
      </c>
      <c r="G392" s="1" t="s">
        <v>163</v>
      </c>
      <c r="H392" s="1" t="s">
        <v>75</v>
      </c>
      <c r="I392" s="1" t="s">
        <v>9</v>
      </c>
      <c r="J392" s="1" t="s">
        <v>10</v>
      </c>
      <c r="K392">
        <v>1950</v>
      </c>
      <c r="L392" s="1">
        <f>current_year-Wofai_Eyong___Bikeshare_data___Sheet1[[#This Row],[Birth Year]]</f>
        <v>72</v>
      </c>
      <c r="M392" s="1" t="str">
        <f>LOOKUP(L392,{0,"0-19";20,"20-29";30,"30-39";40,"40-49";50,"50-59";60,"60-69";70,"70-79";80,"80-89"})</f>
        <v>70-79</v>
      </c>
      <c r="N392" s="1" t="str">
        <f>TEXT(Wofai_Eyong___Bikeshare_data___Sheet1[[#This Row],[StartDate]], "dddd")</f>
        <v>Wednesday</v>
      </c>
      <c r="O392" s="1" t="str">
        <f>CONCATENATE(Wofai_Eyong___Bikeshare_data___Sheet1[[#This Row],[Start Station]], " to ", Wofai_Eyong___Bikeshare_data___Sheet1[[#This Row],[End Station]])</f>
        <v>W 92 St &amp; Broadway to Cathedral Pkwy &amp; Broadway</v>
      </c>
    </row>
    <row r="393" spans="1:15" x14ac:dyDescent="0.25">
      <c r="A393">
        <v>5370049</v>
      </c>
      <c r="B393" s="7">
        <v>42891</v>
      </c>
      <c r="C393" s="2">
        <v>0.93541666666666667</v>
      </c>
      <c r="D393" s="5">
        <v>42891</v>
      </c>
      <c r="E393" s="2">
        <v>0.9472222222222223</v>
      </c>
      <c r="F393">
        <v>1007</v>
      </c>
      <c r="G393" s="1" t="s">
        <v>367</v>
      </c>
      <c r="H393" s="1" t="s">
        <v>23</v>
      </c>
      <c r="I393" s="1" t="s">
        <v>9</v>
      </c>
      <c r="J393" s="1" t="s">
        <v>10</v>
      </c>
      <c r="K393">
        <v>1984</v>
      </c>
      <c r="L393" s="1">
        <f>current_year-Wofai_Eyong___Bikeshare_data___Sheet1[[#This Row],[Birth Year]]</f>
        <v>38</v>
      </c>
      <c r="M393" s="1" t="str">
        <f>LOOKUP(L393,{0,"0-19";20,"20-29";30,"30-39";40,"40-49";50,"50-59";60,"60-69";70,"70-79";80,"80-89"})</f>
        <v>30-39</v>
      </c>
      <c r="N393" s="1" t="str">
        <f>TEXT(Wofai_Eyong___Bikeshare_data___Sheet1[[#This Row],[StartDate]], "dddd")</f>
        <v>Monday</v>
      </c>
      <c r="O393" s="1" t="str">
        <f>CONCATENATE(Wofai_Eyong___Bikeshare_data___Sheet1[[#This Row],[Start Station]], " to ", Wofai_Eyong___Bikeshare_data___Sheet1[[#This Row],[End Station]])</f>
        <v>Broadway &amp; Berry St to Lafayette Ave &amp; Fort Greene Pl</v>
      </c>
    </row>
    <row r="394" spans="1:15" x14ac:dyDescent="0.25">
      <c r="A394">
        <v>5990561</v>
      </c>
      <c r="B394" s="7">
        <v>42902</v>
      </c>
      <c r="C394" s="2">
        <v>0.66666666666666663</v>
      </c>
      <c r="D394" s="5">
        <v>42902</v>
      </c>
      <c r="E394" s="2">
        <v>0.68611111111111101</v>
      </c>
      <c r="F394">
        <v>1641</v>
      </c>
      <c r="G394" s="1" t="s">
        <v>197</v>
      </c>
      <c r="H394" s="1" t="s">
        <v>228</v>
      </c>
      <c r="I394" s="1" t="s">
        <v>9</v>
      </c>
      <c r="J394" s="1" t="s">
        <v>10</v>
      </c>
      <c r="K394">
        <v>1971</v>
      </c>
      <c r="L394" s="1">
        <f>current_year-Wofai_Eyong___Bikeshare_data___Sheet1[[#This Row],[Birth Year]]</f>
        <v>51</v>
      </c>
      <c r="M394" s="1" t="str">
        <f>LOOKUP(L394,{0,"0-19";20,"20-29";30,"30-39";40,"40-49";50,"50-59";60,"60-69";70,"70-79";80,"80-89"})</f>
        <v>50-59</v>
      </c>
      <c r="N394" s="1" t="str">
        <f>TEXT(Wofai_Eyong___Bikeshare_data___Sheet1[[#This Row],[StartDate]], "dddd")</f>
        <v>Friday</v>
      </c>
      <c r="O394" s="1" t="str">
        <f>CONCATENATE(Wofai_Eyong___Bikeshare_data___Sheet1[[#This Row],[Start Station]], " to ", Wofai_Eyong___Bikeshare_data___Sheet1[[#This Row],[End Station]])</f>
        <v>Broadway &amp; W 49 St to Murray St &amp; West St</v>
      </c>
    </row>
    <row r="395" spans="1:15" x14ac:dyDescent="0.25">
      <c r="A395">
        <v>945491</v>
      </c>
      <c r="B395" s="7">
        <v>42774</v>
      </c>
      <c r="C395" s="2">
        <v>0.6777777777777777</v>
      </c>
      <c r="D395" s="5">
        <v>42774</v>
      </c>
      <c r="E395" s="2">
        <v>0.68125000000000002</v>
      </c>
      <c r="F395">
        <v>346</v>
      </c>
      <c r="G395" s="1" t="s">
        <v>143</v>
      </c>
      <c r="H395" s="1" t="s">
        <v>180</v>
      </c>
      <c r="I395" s="1" t="s">
        <v>9</v>
      </c>
      <c r="J395" s="1" t="s">
        <v>17</v>
      </c>
      <c r="K395">
        <v>1966</v>
      </c>
      <c r="L395" s="1">
        <f>current_year-Wofai_Eyong___Bikeshare_data___Sheet1[[#This Row],[Birth Year]]</f>
        <v>56</v>
      </c>
      <c r="M395" s="1" t="str">
        <f>LOOKUP(L395,{0,"0-19";20,"20-29";30,"30-39";40,"40-49";50,"50-59";60,"60-69";70,"70-79";80,"80-89"})</f>
        <v>50-59</v>
      </c>
      <c r="N395" s="1" t="str">
        <f>TEXT(Wofai_Eyong___Bikeshare_data___Sheet1[[#This Row],[StartDate]], "dddd")</f>
        <v>Wednesday</v>
      </c>
      <c r="O395" s="1" t="str">
        <f>CONCATENATE(Wofai_Eyong___Bikeshare_data___Sheet1[[#This Row],[Start Station]], " to ", Wofai_Eyong___Bikeshare_data___Sheet1[[#This Row],[End Station]])</f>
        <v>South End Ave &amp; Liberty St to Bus Slip &amp; State St</v>
      </c>
    </row>
    <row r="396" spans="1:15" x14ac:dyDescent="0.25">
      <c r="A396">
        <v>4605460</v>
      </c>
      <c r="B396" s="7">
        <v>42876</v>
      </c>
      <c r="C396" s="2">
        <v>0.5756944444444444</v>
      </c>
      <c r="D396" s="5">
        <v>42876</v>
      </c>
      <c r="E396" s="2">
        <v>0.58333333333333337</v>
      </c>
      <c r="F396">
        <v>613</v>
      </c>
      <c r="G396" s="1" t="s">
        <v>123</v>
      </c>
      <c r="H396" s="1" t="s">
        <v>184</v>
      </c>
      <c r="I396" s="1" t="s">
        <v>9</v>
      </c>
      <c r="J396" s="1" t="s">
        <v>10</v>
      </c>
      <c r="K396">
        <v>1971</v>
      </c>
      <c r="L396" s="1">
        <f>current_year-Wofai_Eyong___Bikeshare_data___Sheet1[[#This Row],[Birth Year]]</f>
        <v>51</v>
      </c>
      <c r="M396" s="1" t="str">
        <f>LOOKUP(L396,{0,"0-19";20,"20-29";30,"30-39";40,"40-49";50,"50-59";60,"60-69";70,"70-79";80,"80-89"})</f>
        <v>50-59</v>
      </c>
      <c r="N396" s="1" t="str">
        <f>TEXT(Wofai_Eyong___Bikeshare_data___Sheet1[[#This Row],[StartDate]], "dddd")</f>
        <v>Sunday</v>
      </c>
      <c r="O396" s="1" t="str">
        <f>CONCATENATE(Wofai_Eyong___Bikeshare_data___Sheet1[[#This Row],[Start Station]], " to ", Wofai_Eyong___Bikeshare_data___Sheet1[[#This Row],[End Station]])</f>
        <v>Allen St &amp; Rivington St to E 23 St &amp; 1 Ave</v>
      </c>
    </row>
    <row r="397" spans="1:15" x14ac:dyDescent="0.25">
      <c r="A397">
        <v>1257792</v>
      </c>
      <c r="B397" s="7">
        <v>42788</v>
      </c>
      <c r="C397" s="2">
        <v>0.31388888888888888</v>
      </c>
      <c r="D397" s="5">
        <v>42788</v>
      </c>
      <c r="E397" s="2">
        <v>0.31736111111111115</v>
      </c>
      <c r="F397">
        <v>268</v>
      </c>
      <c r="G397" s="1" t="s">
        <v>368</v>
      </c>
      <c r="H397" s="1" t="s">
        <v>172</v>
      </c>
      <c r="I397" s="1" t="s">
        <v>9</v>
      </c>
      <c r="J397" s="1" t="s">
        <v>10</v>
      </c>
      <c r="K397">
        <v>1991</v>
      </c>
      <c r="L397" s="1">
        <f>current_year-Wofai_Eyong___Bikeshare_data___Sheet1[[#This Row],[Birth Year]]</f>
        <v>31</v>
      </c>
      <c r="M397" s="1" t="str">
        <f>LOOKUP(L397,{0,"0-19";20,"20-29";30,"30-39";40,"40-49";50,"50-59";60,"60-69";70,"70-79";80,"80-89"})</f>
        <v>30-39</v>
      </c>
      <c r="N397" s="1" t="str">
        <f>TEXT(Wofai_Eyong___Bikeshare_data___Sheet1[[#This Row],[StartDate]], "dddd")</f>
        <v>Wednesday</v>
      </c>
      <c r="O397" s="1" t="str">
        <f>CONCATENATE(Wofai_Eyong___Bikeshare_data___Sheet1[[#This Row],[Start Station]], " to ", Wofai_Eyong___Bikeshare_data___Sheet1[[#This Row],[End Station]])</f>
        <v>E 35 St &amp; 3 Ave to E 47 St &amp; 2 Ave</v>
      </c>
    </row>
    <row r="398" spans="1:15" x14ac:dyDescent="0.25">
      <c r="A398">
        <v>6471975</v>
      </c>
      <c r="B398" s="7">
        <v>42911</v>
      </c>
      <c r="C398" s="2">
        <v>0.64513888888888882</v>
      </c>
      <c r="D398" s="5">
        <v>42911</v>
      </c>
      <c r="E398" s="2">
        <v>0.65625</v>
      </c>
      <c r="F398">
        <v>989</v>
      </c>
      <c r="G398" s="1" t="s">
        <v>369</v>
      </c>
      <c r="H398" s="1" t="s">
        <v>7</v>
      </c>
      <c r="I398" s="1" t="s">
        <v>9</v>
      </c>
      <c r="J398" s="1" t="s">
        <v>17</v>
      </c>
      <c r="K398">
        <v>1971</v>
      </c>
      <c r="L398" s="1">
        <f>current_year-Wofai_Eyong___Bikeshare_data___Sheet1[[#This Row],[Birth Year]]</f>
        <v>51</v>
      </c>
      <c r="M398" s="1" t="str">
        <f>LOOKUP(L398,{0,"0-19";20,"20-29";30,"30-39";40,"40-49";50,"50-59";60,"60-69";70,"70-79";80,"80-89"})</f>
        <v>50-59</v>
      </c>
      <c r="N398" s="1" t="str">
        <f>TEXT(Wofai_Eyong___Bikeshare_data___Sheet1[[#This Row],[StartDate]], "dddd")</f>
        <v>Sunday</v>
      </c>
      <c r="O398" s="1" t="str">
        <f>CONCATENATE(Wofai_Eyong___Bikeshare_data___Sheet1[[#This Row],[Start Station]], " to ", Wofai_Eyong___Bikeshare_data___Sheet1[[#This Row],[End Station]])</f>
        <v>LaGuardia Pl &amp; W 3 St to Suffolk St &amp; Stanton St</v>
      </c>
    </row>
    <row r="399" spans="1:15" x14ac:dyDescent="0.25">
      <c r="A399">
        <v>5546689</v>
      </c>
      <c r="B399" s="7">
        <v>42895</v>
      </c>
      <c r="C399" s="2">
        <v>0.33819444444444446</v>
      </c>
      <c r="D399" s="5">
        <v>42895</v>
      </c>
      <c r="E399" s="2">
        <v>0.34166666666666662</v>
      </c>
      <c r="F399">
        <v>282</v>
      </c>
      <c r="G399" s="1" t="s">
        <v>119</v>
      </c>
      <c r="H399" s="1" t="s">
        <v>83</v>
      </c>
      <c r="I399" s="1" t="s">
        <v>9</v>
      </c>
      <c r="J399" s="1" t="s">
        <v>10</v>
      </c>
      <c r="K399">
        <v>1991</v>
      </c>
      <c r="L399" s="1">
        <f>current_year-Wofai_Eyong___Bikeshare_data___Sheet1[[#This Row],[Birth Year]]</f>
        <v>31</v>
      </c>
      <c r="M399" s="1" t="str">
        <f>LOOKUP(L399,{0,"0-19";20,"20-29";30,"30-39";40,"40-49";50,"50-59";60,"60-69";70,"70-79";80,"80-89"})</f>
        <v>30-39</v>
      </c>
      <c r="N399" s="1" t="str">
        <f>TEXT(Wofai_Eyong___Bikeshare_data___Sheet1[[#This Row],[StartDate]], "dddd")</f>
        <v>Friday</v>
      </c>
      <c r="O399" s="1" t="str">
        <f>CONCATENATE(Wofai_Eyong___Bikeshare_data___Sheet1[[#This Row],[Start Station]], " to ", Wofai_Eyong___Bikeshare_data___Sheet1[[#This Row],[End Station]])</f>
        <v>Pier 40 - Hudson River Park to Carmine St &amp; 6 Ave</v>
      </c>
    </row>
    <row r="400" spans="1:15" x14ac:dyDescent="0.25">
      <c r="A400">
        <v>2567163</v>
      </c>
      <c r="B400" s="7">
        <v>42835</v>
      </c>
      <c r="C400" s="2">
        <v>0.30833333333333335</v>
      </c>
      <c r="D400" s="5">
        <v>42835</v>
      </c>
      <c r="E400" s="2">
        <v>0.3125</v>
      </c>
      <c r="F400">
        <v>349</v>
      </c>
      <c r="G400" s="1" t="s">
        <v>252</v>
      </c>
      <c r="H400" s="1" t="s">
        <v>195</v>
      </c>
      <c r="I400" s="1" t="s">
        <v>9</v>
      </c>
      <c r="J400" s="1" t="s">
        <v>10</v>
      </c>
      <c r="K400">
        <v>1975</v>
      </c>
      <c r="L400" s="1">
        <f>current_year-Wofai_Eyong___Bikeshare_data___Sheet1[[#This Row],[Birth Year]]</f>
        <v>47</v>
      </c>
      <c r="M400" s="1" t="str">
        <f>LOOKUP(L400,{0,"0-19";20,"20-29";30,"30-39";40,"40-49";50,"50-59";60,"60-69";70,"70-79";80,"80-89"})</f>
        <v>40-49</v>
      </c>
      <c r="N400" s="1" t="str">
        <f>TEXT(Wofai_Eyong___Bikeshare_data___Sheet1[[#This Row],[StartDate]], "dddd")</f>
        <v>Monday</v>
      </c>
      <c r="O400" s="1" t="str">
        <f>CONCATENATE(Wofai_Eyong___Bikeshare_data___Sheet1[[#This Row],[Start Station]], " to ", Wofai_Eyong___Bikeshare_data___Sheet1[[#This Row],[End Station]])</f>
        <v>Pershing Square North to 2 Ave &amp; E 31 St</v>
      </c>
    </row>
    <row r="401" spans="1:15" x14ac:dyDescent="0.25">
      <c r="A401">
        <v>5400568</v>
      </c>
      <c r="B401" s="7">
        <v>42892</v>
      </c>
      <c r="C401" s="2">
        <v>0.7597222222222223</v>
      </c>
      <c r="D401" s="5">
        <v>42892</v>
      </c>
      <c r="E401" s="2">
        <v>0.77013888888888893</v>
      </c>
      <c r="F401">
        <v>893</v>
      </c>
      <c r="G401" s="1" t="s">
        <v>64</v>
      </c>
      <c r="H401" s="1" t="s">
        <v>187</v>
      </c>
      <c r="I401" s="1" t="s">
        <v>9</v>
      </c>
      <c r="J401" s="1" t="s">
        <v>17</v>
      </c>
      <c r="K401">
        <v>1970</v>
      </c>
      <c r="L401" s="1">
        <f>current_year-Wofai_Eyong___Bikeshare_data___Sheet1[[#This Row],[Birth Year]]</f>
        <v>52</v>
      </c>
      <c r="M401" s="1" t="str">
        <f>LOOKUP(L401,{0,"0-19";20,"20-29";30,"30-39";40,"40-49";50,"50-59";60,"60-69";70,"70-79";80,"80-89"})</f>
        <v>50-59</v>
      </c>
      <c r="N401" s="1" t="str">
        <f>TEXT(Wofai_Eyong___Bikeshare_data___Sheet1[[#This Row],[StartDate]], "dddd")</f>
        <v>Tuesday</v>
      </c>
      <c r="O401" s="1" t="str">
        <f>CONCATENATE(Wofai_Eyong___Bikeshare_data___Sheet1[[#This Row],[Start Station]], " to ", Wofai_Eyong___Bikeshare_data___Sheet1[[#This Row],[End Station]])</f>
        <v>W 20 St &amp; 11 Ave to W 4 St &amp; 7 Ave S</v>
      </c>
    </row>
    <row r="402" spans="1:15" x14ac:dyDescent="0.25">
      <c r="A402">
        <v>6437691</v>
      </c>
      <c r="B402" s="7">
        <v>42910</v>
      </c>
      <c r="C402" s="2">
        <v>0.86736111111111114</v>
      </c>
      <c r="D402" s="5">
        <v>42910</v>
      </c>
      <c r="E402" s="2">
        <v>0.87569444444444444</v>
      </c>
      <c r="F402">
        <v>755</v>
      </c>
      <c r="G402" s="1" t="s">
        <v>111</v>
      </c>
      <c r="H402" s="1" t="s">
        <v>141</v>
      </c>
      <c r="I402" s="1" t="s">
        <v>9</v>
      </c>
      <c r="J402" s="1" t="s">
        <v>10</v>
      </c>
      <c r="K402">
        <v>1981</v>
      </c>
      <c r="L402" s="1">
        <f>current_year-Wofai_Eyong___Bikeshare_data___Sheet1[[#This Row],[Birth Year]]</f>
        <v>41</v>
      </c>
      <c r="M402" s="1" t="str">
        <f>LOOKUP(L402,{0,"0-19";20,"20-29";30,"30-39";40,"40-49";50,"50-59";60,"60-69";70,"70-79";80,"80-89"})</f>
        <v>40-49</v>
      </c>
      <c r="N402" s="1" t="str">
        <f>TEXT(Wofai_Eyong___Bikeshare_data___Sheet1[[#This Row],[StartDate]], "dddd")</f>
        <v>Saturday</v>
      </c>
      <c r="O402" s="1" t="str">
        <f>CONCATENATE(Wofai_Eyong___Bikeshare_data___Sheet1[[#This Row],[Start Station]], " to ", Wofai_Eyong___Bikeshare_data___Sheet1[[#This Row],[End Station]])</f>
        <v>West St &amp; Chambers St to Greenwich Ave &amp; 8 Ave</v>
      </c>
    </row>
    <row r="403" spans="1:15" x14ac:dyDescent="0.25">
      <c r="A403">
        <v>594062</v>
      </c>
      <c r="B403" s="7">
        <v>42761</v>
      </c>
      <c r="C403" s="2">
        <v>0.9</v>
      </c>
      <c r="D403" s="5">
        <v>42761</v>
      </c>
      <c r="E403" s="2">
        <v>0.90208333333333324</v>
      </c>
      <c r="F403">
        <v>201</v>
      </c>
      <c r="G403" s="1" t="s">
        <v>291</v>
      </c>
      <c r="H403" s="1" t="s">
        <v>370</v>
      </c>
      <c r="I403" s="1" t="s">
        <v>9</v>
      </c>
      <c r="J403" s="1" t="s">
        <v>10</v>
      </c>
      <c r="K403">
        <v>1988</v>
      </c>
      <c r="L403" s="1">
        <f>current_year-Wofai_Eyong___Bikeshare_data___Sheet1[[#This Row],[Birth Year]]</f>
        <v>34</v>
      </c>
      <c r="M403" s="1" t="str">
        <f>LOOKUP(L403,{0,"0-19";20,"20-29";30,"30-39";40,"40-49";50,"50-59";60,"60-69";70,"70-79";80,"80-89"})</f>
        <v>30-39</v>
      </c>
      <c r="N403" s="1" t="str">
        <f>TEXT(Wofai_Eyong___Bikeshare_data___Sheet1[[#This Row],[StartDate]], "dddd")</f>
        <v>Thursday</v>
      </c>
      <c r="O403" s="1" t="str">
        <f>CONCATENATE(Wofai_Eyong___Bikeshare_data___Sheet1[[#This Row],[Start Station]], " to ", Wofai_Eyong___Bikeshare_data___Sheet1[[#This Row],[End Station]])</f>
        <v>E 76 St &amp; 3 Ave to E 80 St &amp; 2 Ave</v>
      </c>
    </row>
    <row r="404" spans="1:15" x14ac:dyDescent="0.25">
      <c r="A404">
        <v>3419616</v>
      </c>
      <c r="B404" s="7">
        <v>42853</v>
      </c>
      <c r="C404" s="2">
        <v>0.51527777777777783</v>
      </c>
      <c r="D404" s="5">
        <v>42853</v>
      </c>
      <c r="E404" s="2">
        <v>0.52361111111111114</v>
      </c>
      <c r="F404">
        <v>695</v>
      </c>
      <c r="G404" s="1" t="s">
        <v>365</v>
      </c>
      <c r="H404" s="1" t="s">
        <v>228</v>
      </c>
      <c r="I404" s="1" t="s">
        <v>9</v>
      </c>
      <c r="J404" s="1" t="s">
        <v>10</v>
      </c>
      <c r="K404">
        <v>1990</v>
      </c>
      <c r="L404" s="1">
        <f>current_year-Wofai_Eyong___Bikeshare_data___Sheet1[[#This Row],[Birth Year]]</f>
        <v>32</v>
      </c>
      <c r="M404" s="1" t="str">
        <f>LOOKUP(L404,{0,"0-19";20,"20-29";30,"30-39";40,"40-49";50,"50-59";60,"60-69";70,"70-79";80,"80-89"})</f>
        <v>30-39</v>
      </c>
      <c r="N404" s="1" t="str">
        <f>TEXT(Wofai_Eyong___Bikeshare_data___Sheet1[[#This Row],[StartDate]], "dddd")</f>
        <v>Friday</v>
      </c>
      <c r="O404" s="1" t="str">
        <f>CONCATENATE(Wofai_Eyong___Bikeshare_data___Sheet1[[#This Row],[Start Station]], " to ", Wofai_Eyong___Bikeshare_data___Sheet1[[#This Row],[End Station]])</f>
        <v>William St &amp; Pine St to Murray St &amp; West St</v>
      </c>
    </row>
    <row r="405" spans="1:15" x14ac:dyDescent="0.25">
      <c r="A405">
        <v>4432667</v>
      </c>
      <c r="B405" s="7">
        <v>42873</v>
      </c>
      <c r="C405" s="2">
        <v>0.50694444444444442</v>
      </c>
      <c r="D405" s="5">
        <v>42873</v>
      </c>
      <c r="E405" s="2">
        <v>0.51250000000000007</v>
      </c>
      <c r="F405">
        <v>461</v>
      </c>
      <c r="G405" s="1" t="s">
        <v>95</v>
      </c>
      <c r="H405" s="1" t="s">
        <v>60</v>
      </c>
      <c r="I405" s="1" t="s">
        <v>9</v>
      </c>
      <c r="J405" s="1" t="s">
        <v>10</v>
      </c>
      <c r="K405">
        <v>1947</v>
      </c>
      <c r="L405" s="1">
        <f>current_year-Wofai_Eyong___Bikeshare_data___Sheet1[[#This Row],[Birth Year]]</f>
        <v>75</v>
      </c>
      <c r="M405" s="1" t="str">
        <f>LOOKUP(L405,{0,"0-19";20,"20-29";30,"30-39";40,"40-49";50,"50-59";60,"60-69";70,"70-79";80,"80-89"})</f>
        <v>70-79</v>
      </c>
      <c r="N405" s="1" t="str">
        <f>TEXT(Wofai_Eyong___Bikeshare_data___Sheet1[[#This Row],[StartDate]], "dddd")</f>
        <v>Thursday</v>
      </c>
      <c r="O405" s="1" t="str">
        <f>CONCATENATE(Wofai_Eyong___Bikeshare_data___Sheet1[[#This Row],[Start Station]], " to ", Wofai_Eyong___Bikeshare_data___Sheet1[[#This Row],[End Station]])</f>
        <v>W 43 St &amp; 6 Ave to W 43 St &amp; 10 Ave</v>
      </c>
    </row>
    <row r="406" spans="1:15" x14ac:dyDescent="0.25">
      <c r="A406">
        <v>2783819</v>
      </c>
      <c r="B406" s="7">
        <v>42839</v>
      </c>
      <c r="C406" s="2">
        <v>0.38263888888888892</v>
      </c>
      <c r="D406" s="5">
        <v>42839</v>
      </c>
      <c r="E406" s="2">
        <v>0.38541666666666669</v>
      </c>
      <c r="F406">
        <v>223</v>
      </c>
      <c r="G406" s="1" t="s">
        <v>34</v>
      </c>
      <c r="H406" s="1" t="s">
        <v>118</v>
      </c>
      <c r="I406" s="1" t="s">
        <v>9</v>
      </c>
      <c r="J406" s="1" t="s">
        <v>10</v>
      </c>
      <c r="K406">
        <v>1974</v>
      </c>
      <c r="L406" s="1">
        <f>current_year-Wofai_Eyong___Bikeshare_data___Sheet1[[#This Row],[Birth Year]]</f>
        <v>48</v>
      </c>
      <c r="M406" s="1" t="str">
        <f>LOOKUP(L406,{0,"0-19";20,"20-29";30,"30-39";40,"40-49";50,"50-59";60,"60-69";70,"70-79";80,"80-89"})</f>
        <v>40-49</v>
      </c>
      <c r="N406" s="1" t="str">
        <f>TEXT(Wofai_Eyong___Bikeshare_data___Sheet1[[#This Row],[StartDate]], "dddd")</f>
        <v>Friday</v>
      </c>
      <c r="O406" s="1" t="str">
        <f>CONCATENATE(Wofai_Eyong___Bikeshare_data___Sheet1[[#This Row],[Start Station]], " to ", Wofai_Eyong___Bikeshare_data___Sheet1[[#This Row],[End Station]])</f>
        <v>Columbus Ave &amp; W 72 St to W 63 St &amp; Broadway</v>
      </c>
    </row>
    <row r="407" spans="1:15" x14ac:dyDescent="0.25">
      <c r="A407">
        <v>6726492</v>
      </c>
      <c r="B407" s="7">
        <v>42915</v>
      </c>
      <c r="C407" s="2">
        <v>0.65833333333333333</v>
      </c>
      <c r="D407" s="5">
        <v>42915</v>
      </c>
      <c r="E407" s="2">
        <v>0.66736111111111107</v>
      </c>
      <c r="F407">
        <v>797</v>
      </c>
      <c r="G407" s="1" t="s">
        <v>132</v>
      </c>
      <c r="H407" s="1" t="s">
        <v>143</v>
      </c>
      <c r="I407" s="8" t="s">
        <v>458</v>
      </c>
      <c r="J407" s="8" t="s">
        <v>10</v>
      </c>
      <c r="K407" s="8">
        <v>1981</v>
      </c>
      <c r="L407" s="1">
        <f>current_year-Wofai_Eyong___Bikeshare_data___Sheet1[[#This Row],[Birth Year]]</f>
        <v>41</v>
      </c>
      <c r="M407" s="1" t="str">
        <f>LOOKUP(L407,{0,"0-19";20,"20-29";30,"30-39";40,"40-49";50,"50-59";60,"60-69";70,"70-79";80,"80-89"})</f>
        <v>40-49</v>
      </c>
      <c r="N407" s="1" t="str">
        <f>TEXT(Wofai_Eyong___Bikeshare_data___Sheet1[[#This Row],[StartDate]], "dddd")</f>
        <v>Thursday</v>
      </c>
      <c r="O407" s="1" t="str">
        <f>CONCATENATE(Wofai_Eyong___Bikeshare_data___Sheet1[[#This Row],[Start Station]], " to ", Wofai_Eyong___Bikeshare_data___Sheet1[[#This Row],[End Station]])</f>
        <v>Duane St &amp; Greenwich St to South End Ave &amp; Liberty St</v>
      </c>
    </row>
    <row r="408" spans="1:15" x14ac:dyDescent="0.25">
      <c r="A408">
        <v>2315732</v>
      </c>
      <c r="B408" s="7">
        <v>42828</v>
      </c>
      <c r="C408" s="2">
        <v>0.34861111111111115</v>
      </c>
      <c r="D408" s="5">
        <v>42828</v>
      </c>
      <c r="E408" s="2">
        <v>0.35138888888888892</v>
      </c>
      <c r="F408">
        <v>262</v>
      </c>
      <c r="G408" s="1" t="s">
        <v>114</v>
      </c>
      <c r="H408" s="1" t="s">
        <v>109</v>
      </c>
      <c r="I408" s="1" t="s">
        <v>9</v>
      </c>
      <c r="J408" s="1" t="s">
        <v>10</v>
      </c>
      <c r="K408">
        <v>1985</v>
      </c>
      <c r="L408" s="1">
        <f>current_year-Wofai_Eyong___Bikeshare_data___Sheet1[[#This Row],[Birth Year]]</f>
        <v>37</v>
      </c>
      <c r="M408" s="1" t="str">
        <f>LOOKUP(L408,{0,"0-19";20,"20-29";30,"30-39";40,"40-49";50,"50-59";60,"60-69";70,"70-79";80,"80-89"})</f>
        <v>30-39</v>
      </c>
      <c r="N408" s="1" t="str">
        <f>TEXT(Wofai_Eyong___Bikeshare_data___Sheet1[[#This Row],[StartDate]], "dddd")</f>
        <v>Monday</v>
      </c>
      <c r="O408" s="1" t="str">
        <f>CONCATENATE(Wofai_Eyong___Bikeshare_data___Sheet1[[#This Row],[Start Station]], " to ", Wofai_Eyong___Bikeshare_data___Sheet1[[#This Row],[End Station]])</f>
        <v>Avenue D &amp; E 12 St to E 20 St &amp; FDR Drive</v>
      </c>
    </row>
    <row r="409" spans="1:15" x14ac:dyDescent="0.25">
      <c r="A409">
        <v>5689895</v>
      </c>
      <c r="B409" s="7">
        <v>42897</v>
      </c>
      <c r="C409" s="2">
        <v>0.63958333333333328</v>
      </c>
      <c r="D409" s="5">
        <v>42897</v>
      </c>
      <c r="E409" s="2">
        <v>0.64444444444444449</v>
      </c>
      <c r="F409">
        <v>424</v>
      </c>
      <c r="G409" s="1" t="s">
        <v>18</v>
      </c>
      <c r="H409" s="1" t="s">
        <v>267</v>
      </c>
      <c r="I409" s="1" t="s">
        <v>9</v>
      </c>
      <c r="J409" s="1" t="s">
        <v>17</v>
      </c>
      <c r="K409">
        <v>1956</v>
      </c>
      <c r="L409" s="1">
        <f>current_year-Wofai_Eyong___Bikeshare_data___Sheet1[[#This Row],[Birth Year]]</f>
        <v>66</v>
      </c>
      <c r="M409" s="1" t="str">
        <f>LOOKUP(L409,{0,"0-19";20,"20-29";30,"30-39";40,"40-49";50,"50-59";60,"60-69";70,"70-79";80,"80-89"})</f>
        <v>60-69</v>
      </c>
      <c r="N409" s="1" t="str">
        <f>TEXT(Wofai_Eyong___Bikeshare_data___Sheet1[[#This Row],[StartDate]], "dddd")</f>
        <v>Sunday</v>
      </c>
      <c r="O409" s="1" t="str">
        <f>CONCATENATE(Wofai_Eyong___Bikeshare_data___Sheet1[[#This Row],[Start Station]], " to ", Wofai_Eyong___Bikeshare_data___Sheet1[[#This Row],[End Station]])</f>
        <v>1 Ave &amp; E 44 St to E 55 St &amp; 2 Ave</v>
      </c>
    </row>
    <row r="410" spans="1:15" x14ac:dyDescent="0.25">
      <c r="A410">
        <v>5506007</v>
      </c>
      <c r="B410" s="7">
        <v>42894</v>
      </c>
      <c r="C410" s="2">
        <v>0.60277777777777775</v>
      </c>
      <c r="D410" s="5">
        <v>42894</v>
      </c>
      <c r="E410" s="2">
        <v>0.60972222222222217</v>
      </c>
      <c r="F410">
        <v>612</v>
      </c>
      <c r="G410" s="1" t="s">
        <v>165</v>
      </c>
      <c r="H410" s="1" t="s">
        <v>105</v>
      </c>
      <c r="I410" s="8" t="s">
        <v>458</v>
      </c>
      <c r="J410" s="8" t="s">
        <v>10</v>
      </c>
      <c r="K410" s="8">
        <v>1981</v>
      </c>
      <c r="L410" s="1">
        <f>current_year-Wofai_Eyong___Bikeshare_data___Sheet1[[#This Row],[Birth Year]]</f>
        <v>41</v>
      </c>
      <c r="M410" s="1" t="str">
        <f>LOOKUP(L410,{0,"0-19";20,"20-29";30,"30-39";40,"40-49";50,"50-59";60,"60-69";70,"70-79";80,"80-89"})</f>
        <v>40-49</v>
      </c>
      <c r="N410" s="1" t="str">
        <f>TEXT(Wofai_Eyong___Bikeshare_data___Sheet1[[#This Row],[StartDate]], "dddd")</f>
        <v>Thursday</v>
      </c>
      <c r="O410" s="1" t="str">
        <f>CONCATENATE(Wofai_Eyong___Bikeshare_data___Sheet1[[#This Row],[Start Station]], " to ", Wofai_Eyong___Bikeshare_data___Sheet1[[#This Row],[End Station]])</f>
        <v>5 Ave &amp; E 88 St to Central Park North &amp; Adam Clayton Powell Blvd</v>
      </c>
    </row>
    <row r="411" spans="1:15" x14ac:dyDescent="0.25">
      <c r="A411">
        <v>2394909</v>
      </c>
      <c r="B411" s="7">
        <v>42830</v>
      </c>
      <c r="C411" s="2">
        <v>0.3979166666666667</v>
      </c>
      <c r="D411" s="5">
        <v>42830</v>
      </c>
      <c r="E411" s="2">
        <v>0.41041666666666665</v>
      </c>
      <c r="F411">
        <v>1091</v>
      </c>
      <c r="G411" s="1" t="s">
        <v>111</v>
      </c>
      <c r="H411" s="1" t="s">
        <v>371</v>
      </c>
      <c r="I411" s="1" t="s">
        <v>9</v>
      </c>
      <c r="J411" s="1" t="s">
        <v>10</v>
      </c>
      <c r="K411">
        <v>1951</v>
      </c>
      <c r="L411" s="1">
        <f>current_year-Wofai_Eyong___Bikeshare_data___Sheet1[[#This Row],[Birth Year]]</f>
        <v>71</v>
      </c>
      <c r="M411" s="1" t="str">
        <f>LOOKUP(L411,{0,"0-19";20,"20-29";30,"30-39";40,"40-49";50,"50-59";60,"60-69";70,"70-79";80,"80-89"})</f>
        <v>70-79</v>
      </c>
      <c r="N411" s="1" t="str">
        <f>TEXT(Wofai_Eyong___Bikeshare_data___Sheet1[[#This Row],[StartDate]], "dddd")</f>
        <v>Wednesday</v>
      </c>
      <c r="O411" s="1" t="str">
        <f>CONCATENATE(Wofai_Eyong___Bikeshare_data___Sheet1[[#This Row],[Start Station]], " to ", Wofai_Eyong___Bikeshare_data___Sheet1[[#This Row],[End Station]])</f>
        <v>West St &amp; Chambers St to W 21 St &amp; 6 Ave</v>
      </c>
    </row>
    <row r="412" spans="1:15" x14ac:dyDescent="0.25">
      <c r="A412">
        <v>6131499</v>
      </c>
      <c r="B412" s="7">
        <v>42905</v>
      </c>
      <c r="C412" s="2">
        <v>0.7006944444444444</v>
      </c>
      <c r="D412" s="5">
        <v>42905</v>
      </c>
      <c r="E412" s="2">
        <v>0.70763888888888893</v>
      </c>
      <c r="F412">
        <v>584</v>
      </c>
      <c r="G412" s="1" t="s">
        <v>336</v>
      </c>
      <c r="H412" s="1" t="s">
        <v>135</v>
      </c>
      <c r="I412" s="1" t="s">
        <v>9</v>
      </c>
      <c r="J412" s="1" t="s">
        <v>10</v>
      </c>
      <c r="K412">
        <v>1962</v>
      </c>
      <c r="L412" s="1">
        <f>current_year-Wofai_Eyong___Bikeshare_data___Sheet1[[#This Row],[Birth Year]]</f>
        <v>60</v>
      </c>
      <c r="M412" s="1" t="str">
        <f>LOOKUP(L412,{0,"0-19";20,"20-29";30,"30-39";40,"40-49";50,"50-59";60,"60-69";70,"70-79";80,"80-89"})</f>
        <v>60-69</v>
      </c>
      <c r="N412" s="1" t="str">
        <f>TEXT(Wofai_Eyong___Bikeshare_data___Sheet1[[#This Row],[StartDate]], "dddd")</f>
        <v>Monday</v>
      </c>
      <c r="O412" s="1" t="str">
        <f>CONCATENATE(Wofai_Eyong___Bikeshare_data___Sheet1[[#This Row],[Start Station]], " to ", Wofai_Eyong___Bikeshare_data___Sheet1[[#This Row],[End Station]])</f>
        <v>Emerson Pl &amp; Myrtle Ave to Myrtle Ave &amp; Lewis Ave</v>
      </c>
    </row>
    <row r="413" spans="1:15" x14ac:dyDescent="0.25">
      <c r="A413">
        <v>273552</v>
      </c>
      <c r="B413" s="7">
        <v>42748</v>
      </c>
      <c r="C413" s="2">
        <v>0.7319444444444444</v>
      </c>
      <c r="D413" s="5">
        <v>42748</v>
      </c>
      <c r="E413" s="2">
        <v>0.73541666666666661</v>
      </c>
      <c r="F413">
        <v>290</v>
      </c>
      <c r="G413" s="1" t="s">
        <v>285</v>
      </c>
      <c r="H413" s="1" t="s">
        <v>34</v>
      </c>
      <c r="I413" s="1" t="s">
        <v>9</v>
      </c>
      <c r="J413" s="1" t="s">
        <v>10</v>
      </c>
      <c r="K413">
        <v>1972</v>
      </c>
      <c r="L413" s="1">
        <f>current_year-Wofai_Eyong___Bikeshare_data___Sheet1[[#This Row],[Birth Year]]</f>
        <v>50</v>
      </c>
      <c r="M413" s="1" t="str">
        <f>LOOKUP(L413,{0,"0-19";20,"20-29";30,"30-39";40,"40-49";50,"50-59";60,"60-69";70,"70-79";80,"80-89"})</f>
        <v>50-59</v>
      </c>
      <c r="N413" s="1" t="str">
        <f>TEXT(Wofai_Eyong___Bikeshare_data___Sheet1[[#This Row],[StartDate]], "dddd")</f>
        <v>Friday</v>
      </c>
      <c r="O413" s="1" t="str">
        <f>CONCATENATE(Wofai_Eyong___Bikeshare_data___Sheet1[[#This Row],[Start Station]], " to ", Wofai_Eyong___Bikeshare_data___Sheet1[[#This Row],[End Station]])</f>
        <v>Broadway &amp; W 60 St to Columbus Ave &amp; W 72 St</v>
      </c>
    </row>
    <row r="414" spans="1:15" x14ac:dyDescent="0.25">
      <c r="A414">
        <v>5532513</v>
      </c>
      <c r="B414" s="7">
        <v>42894</v>
      </c>
      <c r="C414" s="2">
        <v>0.8340277777777777</v>
      </c>
      <c r="D414" s="5">
        <v>42894</v>
      </c>
      <c r="E414" s="2">
        <v>0.83611111111111114</v>
      </c>
      <c r="F414">
        <v>157</v>
      </c>
      <c r="G414" s="1" t="s">
        <v>372</v>
      </c>
      <c r="H414" s="1" t="s">
        <v>373</v>
      </c>
      <c r="I414" s="1" t="s">
        <v>9</v>
      </c>
      <c r="J414" s="1" t="s">
        <v>10</v>
      </c>
      <c r="K414">
        <v>1988</v>
      </c>
      <c r="L414" s="1">
        <f>current_year-Wofai_Eyong___Bikeshare_data___Sheet1[[#This Row],[Birth Year]]</f>
        <v>34</v>
      </c>
      <c r="M414" s="1" t="str">
        <f>LOOKUP(L414,{0,"0-19";20,"20-29";30,"30-39";40,"40-49";50,"50-59";60,"60-69";70,"70-79";80,"80-89"})</f>
        <v>30-39</v>
      </c>
      <c r="N414" s="1" t="str">
        <f>TEXT(Wofai_Eyong___Bikeshare_data___Sheet1[[#This Row],[StartDate]], "dddd")</f>
        <v>Thursday</v>
      </c>
      <c r="O414" s="1" t="str">
        <f>CONCATENATE(Wofai_Eyong___Bikeshare_data___Sheet1[[#This Row],[Start Station]], " to ", Wofai_Eyong___Bikeshare_data___Sheet1[[#This Row],[End Station]])</f>
        <v>Albany Ave &amp; Fulton St to Lewis Ave &amp; Decatur St</v>
      </c>
    </row>
    <row r="415" spans="1:15" x14ac:dyDescent="0.25">
      <c r="A415">
        <v>2452997</v>
      </c>
      <c r="B415" s="7">
        <v>42832</v>
      </c>
      <c r="C415" s="2">
        <v>0.3354166666666667</v>
      </c>
      <c r="D415" s="5">
        <v>42832</v>
      </c>
      <c r="E415" s="2">
        <v>0.34652777777777777</v>
      </c>
      <c r="F415">
        <v>975</v>
      </c>
      <c r="G415" s="1" t="s">
        <v>173</v>
      </c>
      <c r="H415" s="1" t="s">
        <v>106</v>
      </c>
      <c r="I415" s="1" t="s">
        <v>9</v>
      </c>
      <c r="J415" s="1" t="s">
        <v>10</v>
      </c>
      <c r="K415">
        <v>1960</v>
      </c>
      <c r="L415" s="1">
        <f>current_year-Wofai_Eyong___Bikeshare_data___Sheet1[[#This Row],[Birth Year]]</f>
        <v>62</v>
      </c>
      <c r="M415" s="1" t="str">
        <f>LOOKUP(L415,{0,"0-19";20,"20-29";30,"30-39";40,"40-49";50,"50-59";60,"60-69";70,"70-79";80,"80-89"})</f>
        <v>60-69</v>
      </c>
      <c r="N415" s="1" t="str">
        <f>TEXT(Wofai_Eyong___Bikeshare_data___Sheet1[[#This Row],[StartDate]], "dddd")</f>
        <v>Friday</v>
      </c>
      <c r="O415" s="1" t="str">
        <f>CONCATENATE(Wofai_Eyong___Bikeshare_data___Sheet1[[#This Row],[Start Station]], " to ", Wofai_Eyong___Bikeshare_data___Sheet1[[#This Row],[End Station]])</f>
        <v>Cooper Square &amp; E 7 St to Vesey Pl &amp; River Terrace</v>
      </c>
    </row>
    <row r="416" spans="1:15" x14ac:dyDescent="0.25">
      <c r="A416">
        <v>5797031</v>
      </c>
      <c r="B416" s="7">
        <v>42899</v>
      </c>
      <c r="C416" s="2">
        <v>0.54652777777777783</v>
      </c>
      <c r="D416" s="5">
        <v>42899</v>
      </c>
      <c r="E416" s="2">
        <v>0.54999999999999993</v>
      </c>
      <c r="F416">
        <v>302</v>
      </c>
      <c r="G416" s="1" t="s">
        <v>239</v>
      </c>
      <c r="H416" s="1" t="s">
        <v>169</v>
      </c>
      <c r="I416" s="1" t="s">
        <v>9</v>
      </c>
      <c r="J416" s="1" t="s">
        <v>10</v>
      </c>
      <c r="K416">
        <v>1942</v>
      </c>
      <c r="L416" s="1">
        <f>current_year-Wofai_Eyong___Bikeshare_data___Sheet1[[#This Row],[Birth Year]]</f>
        <v>80</v>
      </c>
      <c r="M416" s="1" t="str">
        <f>LOOKUP(L416,{0,"0-19";20,"20-29";30,"30-39";40,"40-49";50,"50-59";60,"60-69";70,"70-79";80,"80-89"})</f>
        <v>80-89</v>
      </c>
      <c r="N416" s="1" t="str">
        <f>TEXT(Wofai_Eyong___Bikeshare_data___Sheet1[[#This Row],[StartDate]], "dddd")</f>
        <v>Tuesday</v>
      </c>
      <c r="O416" s="1" t="str">
        <f>CONCATENATE(Wofai_Eyong___Bikeshare_data___Sheet1[[#This Row],[Start Station]], " to ", Wofai_Eyong___Bikeshare_data___Sheet1[[#This Row],[End Station]])</f>
        <v>W 55 St &amp; 6 Ave to E 48 St &amp; 5 Ave</v>
      </c>
    </row>
    <row r="417" spans="1:15" x14ac:dyDescent="0.25">
      <c r="A417">
        <v>4165560</v>
      </c>
      <c r="B417" s="7">
        <v>42867</v>
      </c>
      <c r="C417" s="2">
        <v>0.73958333333333337</v>
      </c>
      <c r="D417" s="5">
        <v>42867</v>
      </c>
      <c r="E417" s="2">
        <v>0.75277777777777777</v>
      </c>
      <c r="F417">
        <v>1124</v>
      </c>
      <c r="G417" s="1" t="s">
        <v>30</v>
      </c>
      <c r="H417" s="1" t="s">
        <v>242</v>
      </c>
      <c r="I417" s="1" t="s">
        <v>9</v>
      </c>
      <c r="J417" s="1" t="s">
        <v>10</v>
      </c>
      <c r="K417">
        <v>1993</v>
      </c>
      <c r="L417" s="1">
        <f>current_year-Wofai_Eyong___Bikeshare_data___Sheet1[[#This Row],[Birth Year]]</f>
        <v>29</v>
      </c>
      <c r="M417" s="1" t="str">
        <f>LOOKUP(L417,{0,"0-19";20,"20-29";30,"30-39";40,"40-49";50,"50-59";60,"60-69";70,"70-79";80,"80-89"})</f>
        <v>20-29</v>
      </c>
      <c r="N417" s="1" t="str">
        <f>TEXT(Wofai_Eyong___Bikeshare_data___Sheet1[[#This Row],[StartDate]], "dddd")</f>
        <v>Friday</v>
      </c>
      <c r="O417" s="1" t="str">
        <f>CONCATENATE(Wofai_Eyong___Bikeshare_data___Sheet1[[#This Row],[Start Station]], " to ", Wofai_Eyong___Bikeshare_data___Sheet1[[#This Row],[End Station]])</f>
        <v>Little West St &amp; 1 Pl to W 24 St &amp; 7 Ave</v>
      </c>
    </row>
    <row r="418" spans="1:15" x14ac:dyDescent="0.25">
      <c r="A418">
        <v>246721</v>
      </c>
      <c r="B418" s="7">
        <v>42747</v>
      </c>
      <c r="C418" s="2">
        <v>0.93055555555555547</v>
      </c>
      <c r="D418" s="5">
        <v>42747</v>
      </c>
      <c r="E418" s="2">
        <v>0.93472222222222223</v>
      </c>
      <c r="F418">
        <v>396</v>
      </c>
      <c r="G418" s="1" t="s">
        <v>281</v>
      </c>
      <c r="H418" s="1" t="s">
        <v>298</v>
      </c>
      <c r="I418" s="1" t="s">
        <v>9</v>
      </c>
      <c r="J418" s="1" t="s">
        <v>10</v>
      </c>
      <c r="K418">
        <v>1971</v>
      </c>
      <c r="L418" s="1">
        <f>current_year-Wofai_Eyong___Bikeshare_data___Sheet1[[#This Row],[Birth Year]]</f>
        <v>51</v>
      </c>
      <c r="M418" s="1" t="str">
        <f>LOOKUP(L418,{0,"0-19";20,"20-29";30,"30-39";40,"40-49";50,"50-59";60,"60-69";70,"70-79";80,"80-89"})</f>
        <v>50-59</v>
      </c>
      <c r="N418" s="1" t="str">
        <f>TEXT(Wofai_Eyong___Bikeshare_data___Sheet1[[#This Row],[StartDate]], "dddd")</f>
        <v>Thursday</v>
      </c>
      <c r="O418" s="1" t="str">
        <f>CONCATENATE(Wofai_Eyong___Bikeshare_data___Sheet1[[#This Row],[Start Station]], " to ", Wofai_Eyong___Bikeshare_data___Sheet1[[#This Row],[End Station]])</f>
        <v>Pike St &amp; E Broadway to Peck Slip &amp; Front St</v>
      </c>
    </row>
    <row r="419" spans="1:15" x14ac:dyDescent="0.25">
      <c r="A419">
        <v>2618484</v>
      </c>
      <c r="B419" s="7">
        <v>42836</v>
      </c>
      <c r="C419" s="2">
        <v>0.31388888888888888</v>
      </c>
      <c r="D419" s="5">
        <v>42836</v>
      </c>
      <c r="E419" s="2">
        <v>0.33333333333333331</v>
      </c>
      <c r="F419">
        <v>1682</v>
      </c>
      <c r="G419" s="1" t="s">
        <v>146</v>
      </c>
      <c r="H419" s="1" t="s">
        <v>172</v>
      </c>
      <c r="I419" s="1" t="s">
        <v>9</v>
      </c>
      <c r="J419" s="1" t="s">
        <v>10</v>
      </c>
      <c r="K419">
        <v>1986</v>
      </c>
      <c r="L419" s="1">
        <f>current_year-Wofai_Eyong___Bikeshare_data___Sheet1[[#This Row],[Birth Year]]</f>
        <v>36</v>
      </c>
      <c r="M419" s="1" t="str">
        <f>LOOKUP(L419,{0,"0-19";20,"20-29";30,"30-39";40,"40-49";50,"50-59";60,"60-69";70,"70-79";80,"80-89"})</f>
        <v>30-39</v>
      </c>
      <c r="N419" s="1" t="str">
        <f>TEXT(Wofai_Eyong___Bikeshare_data___Sheet1[[#This Row],[StartDate]], "dddd")</f>
        <v>Tuesday</v>
      </c>
      <c r="O419" s="1" t="str">
        <f>CONCATENATE(Wofai_Eyong___Bikeshare_data___Sheet1[[#This Row],[Start Station]], " to ", Wofai_Eyong___Bikeshare_data___Sheet1[[#This Row],[End Station]])</f>
        <v>Broadway &amp; Roebling St to E 47 St &amp; 2 Ave</v>
      </c>
    </row>
    <row r="420" spans="1:15" x14ac:dyDescent="0.25">
      <c r="A420">
        <v>588189</v>
      </c>
      <c r="B420" s="7">
        <v>42761</v>
      </c>
      <c r="C420" s="2">
        <v>0.77222222222222225</v>
      </c>
      <c r="D420" s="5">
        <v>42761</v>
      </c>
      <c r="E420" s="2">
        <v>0.77638888888888891</v>
      </c>
      <c r="F420">
        <v>385</v>
      </c>
      <c r="G420" s="1" t="s">
        <v>86</v>
      </c>
      <c r="H420" s="1" t="s">
        <v>374</v>
      </c>
      <c r="I420" s="1" t="s">
        <v>9</v>
      </c>
      <c r="J420" s="1" t="s">
        <v>10</v>
      </c>
      <c r="K420">
        <v>1981</v>
      </c>
      <c r="L420" s="1">
        <f>current_year-Wofai_Eyong___Bikeshare_data___Sheet1[[#This Row],[Birth Year]]</f>
        <v>41</v>
      </c>
      <c r="M420" s="1" t="str">
        <f>LOOKUP(L420,{0,"0-19";20,"20-29";30,"30-39";40,"40-49";50,"50-59";60,"60-69";70,"70-79";80,"80-89"})</f>
        <v>40-49</v>
      </c>
      <c r="N420" s="1" t="str">
        <f>TEXT(Wofai_Eyong___Bikeshare_data___Sheet1[[#This Row],[StartDate]], "dddd")</f>
        <v>Thursday</v>
      </c>
      <c r="O420" s="1" t="str">
        <f>CONCATENATE(Wofai_Eyong___Bikeshare_data___Sheet1[[#This Row],[Start Station]], " to ", Wofai_Eyong___Bikeshare_data___Sheet1[[#This Row],[End Station]])</f>
        <v>Hanson Pl &amp; Ashland Pl to Washington Park</v>
      </c>
    </row>
    <row r="421" spans="1:15" x14ac:dyDescent="0.25">
      <c r="A421">
        <v>4412004</v>
      </c>
      <c r="B421" s="7">
        <v>42873</v>
      </c>
      <c r="C421" s="2">
        <v>0.26041666666666669</v>
      </c>
      <c r="D421" s="5">
        <v>42873</v>
      </c>
      <c r="E421" s="2">
        <v>0.27986111111111112</v>
      </c>
      <c r="F421">
        <v>1727</v>
      </c>
      <c r="G421" s="1" t="s">
        <v>375</v>
      </c>
      <c r="H421" s="1" t="s">
        <v>111</v>
      </c>
      <c r="I421" s="1" t="s">
        <v>9</v>
      </c>
      <c r="J421" s="1" t="s">
        <v>10</v>
      </c>
      <c r="K421">
        <v>1992</v>
      </c>
      <c r="L421" s="1">
        <f>current_year-Wofai_Eyong___Bikeshare_data___Sheet1[[#This Row],[Birth Year]]</f>
        <v>30</v>
      </c>
      <c r="M421" s="1" t="str">
        <f>LOOKUP(L421,{0,"0-19";20,"20-29";30,"30-39";40,"40-49";50,"50-59";60,"60-69";70,"70-79";80,"80-89"})</f>
        <v>30-39</v>
      </c>
      <c r="N421" s="1" t="str">
        <f>TEXT(Wofai_Eyong___Bikeshare_data___Sheet1[[#This Row],[StartDate]], "dddd")</f>
        <v>Thursday</v>
      </c>
      <c r="O421" s="1" t="str">
        <f>CONCATENATE(Wofai_Eyong___Bikeshare_data___Sheet1[[#This Row],[Start Station]], " to ", Wofai_Eyong___Bikeshare_data___Sheet1[[#This Row],[End Station]])</f>
        <v>W 74 St &amp; Columbus Ave to West St &amp; Chambers St</v>
      </c>
    </row>
    <row r="422" spans="1:15" x14ac:dyDescent="0.25">
      <c r="A422">
        <v>1277230</v>
      </c>
      <c r="B422" s="7">
        <v>42788</v>
      </c>
      <c r="C422" s="2">
        <v>0.69930555555555562</v>
      </c>
      <c r="D422" s="5">
        <v>42788</v>
      </c>
      <c r="E422" s="2">
        <v>0.70486111111111116</v>
      </c>
      <c r="F422">
        <v>505</v>
      </c>
      <c r="G422" s="1" t="s">
        <v>316</v>
      </c>
      <c r="H422" s="1" t="s">
        <v>235</v>
      </c>
      <c r="I422" s="1" t="s">
        <v>9</v>
      </c>
      <c r="J422" s="1" t="s">
        <v>10</v>
      </c>
      <c r="K422">
        <v>1983</v>
      </c>
      <c r="L422" s="1">
        <f>current_year-Wofai_Eyong___Bikeshare_data___Sheet1[[#This Row],[Birth Year]]</f>
        <v>39</v>
      </c>
      <c r="M422" s="1" t="str">
        <f>LOOKUP(L422,{0,"0-19";20,"20-29";30,"30-39";40,"40-49";50,"50-59";60,"60-69";70,"70-79";80,"80-89"})</f>
        <v>30-39</v>
      </c>
      <c r="N422" s="1" t="str">
        <f>TEXT(Wofai_Eyong___Bikeshare_data___Sheet1[[#This Row],[StartDate]], "dddd")</f>
        <v>Wednesday</v>
      </c>
      <c r="O422" s="1" t="str">
        <f>CONCATENATE(Wofai_Eyong___Bikeshare_data___Sheet1[[#This Row],[Start Station]], " to ", Wofai_Eyong___Bikeshare_data___Sheet1[[#This Row],[End Station]])</f>
        <v>E 5 St &amp; Avenue C to Washington Pl &amp; 6 Ave</v>
      </c>
    </row>
    <row r="423" spans="1:15" x14ac:dyDescent="0.25">
      <c r="A423">
        <v>3989900</v>
      </c>
      <c r="B423" s="7">
        <v>42864</v>
      </c>
      <c r="C423" s="2">
        <v>0.73472222222222217</v>
      </c>
      <c r="D423" s="5">
        <v>42864</v>
      </c>
      <c r="E423" s="2">
        <v>0.7416666666666667</v>
      </c>
      <c r="F423">
        <v>618</v>
      </c>
      <c r="G423" s="1" t="s">
        <v>376</v>
      </c>
      <c r="H423" s="1" t="s">
        <v>377</v>
      </c>
      <c r="I423" s="1" t="s">
        <v>9</v>
      </c>
      <c r="J423" s="8" t="s">
        <v>10</v>
      </c>
      <c r="K423" s="8">
        <v>1981</v>
      </c>
      <c r="L423" s="1">
        <f>current_year-Wofai_Eyong___Bikeshare_data___Sheet1[[#This Row],[Birth Year]]</f>
        <v>41</v>
      </c>
      <c r="M423" s="1" t="str">
        <f>LOOKUP(L423,{0,"0-19";20,"20-29";30,"30-39";40,"40-49";50,"50-59";60,"60-69";70,"70-79";80,"80-89"})</f>
        <v>40-49</v>
      </c>
      <c r="N423" s="1" t="str">
        <f>TEXT(Wofai_Eyong___Bikeshare_data___Sheet1[[#This Row],[StartDate]], "dddd")</f>
        <v>Tuesday</v>
      </c>
      <c r="O423" s="1" t="str">
        <f>CONCATENATE(Wofai_Eyong___Bikeshare_data___Sheet1[[#This Row],[Start Station]], " to ", Wofai_Eyong___Bikeshare_data___Sheet1[[#This Row],[End Station]])</f>
        <v>S Portland Ave &amp; Hanson Pl to Carroll St &amp; 6 Ave</v>
      </c>
    </row>
    <row r="424" spans="1:15" x14ac:dyDescent="0.25">
      <c r="A424">
        <v>6373271</v>
      </c>
      <c r="B424" s="7">
        <v>42909</v>
      </c>
      <c r="C424" s="2">
        <v>0.70416666666666661</v>
      </c>
      <c r="D424" s="5">
        <v>42909</v>
      </c>
      <c r="E424" s="2">
        <v>0.72013888888888899</v>
      </c>
      <c r="F424">
        <v>1333</v>
      </c>
      <c r="G424" s="1" t="s">
        <v>285</v>
      </c>
      <c r="H424" s="1" t="s">
        <v>378</v>
      </c>
      <c r="I424" s="1" t="s">
        <v>9</v>
      </c>
      <c r="J424" s="1" t="s">
        <v>10</v>
      </c>
      <c r="K424">
        <v>1981</v>
      </c>
      <c r="L424" s="1">
        <f>current_year-Wofai_Eyong___Bikeshare_data___Sheet1[[#This Row],[Birth Year]]</f>
        <v>41</v>
      </c>
      <c r="M424" s="1" t="str">
        <f>LOOKUP(L424,{0,"0-19";20,"20-29";30,"30-39";40,"40-49";50,"50-59";60,"60-69";70,"70-79";80,"80-89"})</f>
        <v>40-49</v>
      </c>
      <c r="N424" s="1" t="str">
        <f>TEXT(Wofai_Eyong___Bikeshare_data___Sheet1[[#This Row],[StartDate]], "dddd")</f>
        <v>Friday</v>
      </c>
      <c r="O424" s="1" t="str">
        <f>CONCATENATE(Wofai_Eyong___Bikeshare_data___Sheet1[[#This Row],[Start Station]], " to ", Wofai_Eyong___Bikeshare_data___Sheet1[[#This Row],[End Station]])</f>
        <v>Broadway &amp; W 60 St to E 20 St &amp; Park Ave</v>
      </c>
    </row>
    <row r="425" spans="1:15" x14ac:dyDescent="0.25">
      <c r="A425">
        <v>5570249</v>
      </c>
      <c r="B425" s="7">
        <v>42895</v>
      </c>
      <c r="C425" s="2">
        <v>0.6020833333333333</v>
      </c>
      <c r="D425" s="5">
        <v>42895</v>
      </c>
      <c r="E425" s="2">
        <v>0.60555555555555551</v>
      </c>
      <c r="F425">
        <v>293</v>
      </c>
      <c r="G425" s="1" t="s">
        <v>379</v>
      </c>
      <c r="H425" s="1" t="s">
        <v>380</v>
      </c>
      <c r="I425" s="1" t="s">
        <v>9</v>
      </c>
      <c r="J425" s="1" t="s">
        <v>10</v>
      </c>
      <c r="K425">
        <v>1982</v>
      </c>
      <c r="L425" s="1">
        <f>current_year-Wofai_Eyong___Bikeshare_data___Sheet1[[#This Row],[Birth Year]]</f>
        <v>40</v>
      </c>
      <c r="M425" s="1" t="str">
        <f>LOOKUP(L425,{0,"0-19";20,"20-29";30,"30-39";40,"40-49";50,"50-59";60,"60-69";70,"70-79";80,"80-89"})</f>
        <v>40-49</v>
      </c>
      <c r="N425" s="1" t="str">
        <f>TEXT(Wofai_Eyong___Bikeshare_data___Sheet1[[#This Row],[StartDate]], "dddd")</f>
        <v>Friday</v>
      </c>
      <c r="O425" s="1" t="str">
        <f>CONCATENATE(Wofai_Eyong___Bikeshare_data___Sheet1[[#This Row],[Start Station]], " to ", Wofai_Eyong___Bikeshare_data___Sheet1[[#This Row],[End Station]])</f>
        <v>Boerum St &amp; Broadway to Hope St &amp; Union Ave</v>
      </c>
    </row>
    <row r="426" spans="1:15" x14ac:dyDescent="0.25">
      <c r="A426">
        <v>6395164</v>
      </c>
      <c r="B426" s="7">
        <v>42910</v>
      </c>
      <c r="C426" s="2">
        <v>0.41944444444444445</v>
      </c>
      <c r="D426" s="5">
        <v>42910</v>
      </c>
      <c r="E426" s="2">
        <v>0.42708333333333331</v>
      </c>
      <c r="F426">
        <v>683</v>
      </c>
      <c r="G426" s="1" t="s">
        <v>38</v>
      </c>
      <c r="H426" s="1" t="s">
        <v>381</v>
      </c>
      <c r="I426" s="1" t="s">
        <v>9</v>
      </c>
      <c r="J426" s="1" t="s">
        <v>17</v>
      </c>
      <c r="K426">
        <v>1981</v>
      </c>
      <c r="L426" s="1">
        <f>current_year-Wofai_Eyong___Bikeshare_data___Sheet1[[#This Row],[Birth Year]]</f>
        <v>41</v>
      </c>
      <c r="M426" s="1" t="str">
        <f>LOOKUP(L426,{0,"0-19";20,"20-29";30,"30-39";40,"40-49";50,"50-59";60,"60-69";70,"70-79";80,"80-89"})</f>
        <v>40-49</v>
      </c>
      <c r="N426" s="1" t="str">
        <f>TEXT(Wofai_Eyong___Bikeshare_data___Sheet1[[#This Row],[StartDate]], "dddd")</f>
        <v>Saturday</v>
      </c>
      <c r="O426" s="1" t="str">
        <f>CONCATENATE(Wofai_Eyong___Bikeshare_data___Sheet1[[#This Row],[Start Station]], " to ", Wofai_Eyong___Bikeshare_data___Sheet1[[#This Row],[End Station]])</f>
        <v>Bushwick Ave &amp; Powers St to Norman Ave &amp; Leonard St - 2</v>
      </c>
    </row>
    <row r="427" spans="1:15" x14ac:dyDescent="0.25">
      <c r="A427">
        <v>1835694</v>
      </c>
      <c r="B427" s="7">
        <v>42805</v>
      </c>
      <c r="C427" s="2">
        <v>0.64652777777777781</v>
      </c>
      <c r="D427" s="5">
        <v>42805</v>
      </c>
      <c r="E427" s="2">
        <v>0.65069444444444446</v>
      </c>
      <c r="F427">
        <v>349</v>
      </c>
      <c r="G427" s="1" t="s">
        <v>133</v>
      </c>
      <c r="H427" s="1" t="s">
        <v>46</v>
      </c>
      <c r="I427" s="1" t="s">
        <v>9</v>
      </c>
      <c r="J427" s="1" t="s">
        <v>17</v>
      </c>
      <c r="K427">
        <v>1962</v>
      </c>
      <c r="L427" s="1">
        <f>current_year-Wofai_Eyong___Bikeshare_data___Sheet1[[#This Row],[Birth Year]]</f>
        <v>60</v>
      </c>
      <c r="M427" s="1" t="str">
        <f>LOOKUP(L427,{0,"0-19";20,"20-29";30,"30-39";40,"40-49";50,"50-59";60,"60-69";70,"70-79";80,"80-89"})</f>
        <v>60-69</v>
      </c>
      <c r="N427" s="1" t="str">
        <f>TEXT(Wofai_Eyong___Bikeshare_data___Sheet1[[#This Row],[StartDate]], "dddd")</f>
        <v>Saturday</v>
      </c>
      <c r="O427" s="1" t="str">
        <f>CONCATENATE(Wofai_Eyong___Bikeshare_data___Sheet1[[#This Row],[Start Station]], " to ", Wofai_Eyong___Bikeshare_data___Sheet1[[#This Row],[End Station]])</f>
        <v>W 16 St &amp; The High Line to W 22 St &amp; 8 Ave</v>
      </c>
    </row>
    <row r="428" spans="1:15" x14ac:dyDescent="0.25">
      <c r="A428">
        <v>4027948</v>
      </c>
      <c r="B428" s="7">
        <v>42865</v>
      </c>
      <c r="C428" s="2">
        <v>0.47916666666666669</v>
      </c>
      <c r="D428" s="5">
        <v>42865</v>
      </c>
      <c r="E428" s="2">
        <v>0.48749999999999999</v>
      </c>
      <c r="F428">
        <v>714</v>
      </c>
      <c r="G428" s="1" t="s">
        <v>382</v>
      </c>
      <c r="H428" s="1" t="s">
        <v>8</v>
      </c>
      <c r="I428" s="1" t="s">
        <v>9</v>
      </c>
      <c r="J428" s="1" t="s">
        <v>17</v>
      </c>
      <c r="K428">
        <v>1998</v>
      </c>
      <c r="L428" s="1">
        <f>current_year-Wofai_Eyong___Bikeshare_data___Sheet1[[#This Row],[Birth Year]]</f>
        <v>24</v>
      </c>
      <c r="M428" s="1" t="str">
        <f>LOOKUP(L428,{0,"0-19";20,"20-29";30,"30-39";40,"40-49";50,"50-59";60,"60-69";70,"70-79";80,"80-89"})</f>
        <v>20-29</v>
      </c>
      <c r="N428" s="1" t="str">
        <f>TEXT(Wofai_Eyong___Bikeshare_data___Sheet1[[#This Row],[StartDate]], "dddd")</f>
        <v>Wednesday</v>
      </c>
      <c r="O428" s="1" t="str">
        <f>CONCATENATE(Wofai_Eyong___Bikeshare_data___Sheet1[[#This Row],[Start Station]], " to ", Wofai_Eyong___Bikeshare_data___Sheet1[[#This Row],[End Station]])</f>
        <v>Greenwich Ave &amp; Charles St to W Broadway &amp; Spring St</v>
      </c>
    </row>
    <row r="429" spans="1:15" x14ac:dyDescent="0.25">
      <c r="A429">
        <v>154707</v>
      </c>
      <c r="B429" s="7">
        <v>42745</v>
      </c>
      <c r="C429" s="2">
        <v>0.3263888888888889</v>
      </c>
      <c r="D429" s="5">
        <v>42745</v>
      </c>
      <c r="E429" s="2">
        <v>0.32847222222222222</v>
      </c>
      <c r="F429">
        <v>189</v>
      </c>
      <c r="G429" s="1" t="s">
        <v>148</v>
      </c>
      <c r="H429" s="1" t="s">
        <v>276</v>
      </c>
      <c r="I429" s="1" t="s">
        <v>9</v>
      </c>
      <c r="J429" s="1" t="s">
        <v>10</v>
      </c>
      <c r="K429">
        <v>1985</v>
      </c>
      <c r="L429" s="1">
        <f>current_year-Wofai_Eyong___Bikeshare_data___Sheet1[[#This Row],[Birth Year]]</f>
        <v>37</v>
      </c>
      <c r="M429" s="1" t="str">
        <f>LOOKUP(L429,{0,"0-19";20,"20-29";30,"30-39";40,"40-49";50,"50-59";60,"60-69";70,"70-79";80,"80-89"})</f>
        <v>30-39</v>
      </c>
      <c r="N429" s="1" t="str">
        <f>TEXT(Wofai_Eyong___Bikeshare_data___Sheet1[[#This Row],[StartDate]], "dddd")</f>
        <v>Tuesday</v>
      </c>
      <c r="O429" s="1" t="str">
        <f>CONCATENATE(Wofai_Eyong___Bikeshare_data___Sheet1[[#This Row],[Start Station]], " to ", Wofai_Eyong___Bikeshare_data___Sheet1[[#This Row],[End Station]])</f>
        <v>DeKalb Ave &amp; S Portland Ave to Fulton St &amp; Rockwell Pl</v>
      </c>
    </row>
    <row r="430" spans="1:15" x14ac:dyDescent="0.25">
      <c r="A430">
        <v>2547596</v>
      </c>
      <c r="B430" s="7">
        <v>42834</v>
      </c>
      <c r="C430" s="2">
        <v>0.67291666666666661</v>
      </c>
      <c r="D430" s="5">
        <v>42834</v>
      </c>
      <c r="E430" s="2">
        <v>0.68125000000000002</v>
      </c>
      <c r="F430">
        <v>765</v>
      </c>
      <c r="G430" s="1" t="s">
        <v>140</v>
      </c>
      <c r="H430" s="1" t="s">
        <v>209</v>
      </c>
      <c r="I430" s="1" t="s">
        <v>9</v>
      </c>
      <c r="J430" s="1" t="s">
        <v>10</v>
      </c>
      <c r="K430">
        <v>1995</v>
      </c>
      <c r="L430" s="1">
        <f>current_year-Wofai_Eyong___Bikeshare_data___Sheet1[[#This Row],[Birth Year]]</f>
        <v>27</v>
      </c>
      <c r="M430" s="1" t="str">
        <f>LOOKUP(L430,{0,"0-19";20,"20-29";30,"30-39";40,"40-49";50,"50-59";60,"60-69";70,"70-79";80,"80-89"})</f>
        <v>20-29</v>
      </c>
      <c r="N430" s="1" t="str">
        <f>TEXT(Wofai_Eyong___Bikeshare_data___Sheet1[[#This Row],[StartDate]], "dddd")</f>
        <v>Sunday</v>
      </c>
      <c r="O430" s="1" t="str">
        <f>CONCATENATE(Wofai_Eyong___Bikeshare_data___Sheet1[[#This Row],[Start Station]], " to ", Wofai_Eyong___Bikeshare_data___Sheet1[[#This Row],[End Station]])</f>
        <v>E 10 St &amp; Avenue A to Division St &amp; Bowery</v>
      </c>
    </row>
    <row r="431" spans="1:15" x14ac:dyDescent="0.25">
      <c r="A431">
        <v>5545571</v>
      </c>
      <c r="B431" s="7">
        <v>42895</v>
      </c>
      <c r="C431" s="2">
        <v>0.32916666666666666</v>
      </c>
      <c r="D431" s="5">
        <v>42895</v>
      </c>
      <c r="E431" s="2">
        <v>0.33194444444444443</v>
      </c>
      <c r="F431">
        <v>278</v>
      </c>
      <c r="G431" s="1" t="s">
        <v>147</v>
      </c>
      <c r="H431" s="1" t="s">
        <v>276</v>
      </c>
      <c r="I431" s="1" t="s">
        <v>9</v>
      </c>
      <c r="J431" s="1" t="s">
        <v>10</v>
      </c>
      <c r="K431">
        <v>1981</v>
      </c>
      <c r="L431" s="1">
        <f>current_year-Wofai_Eyong___Bikeshare_data___Sheet1[[#This Row],[Birth Year]]</f>
        <v>41</v>
      </c>
      <c r="M431" s="1" t="str">
        <f>LOOKUP(L431,{0,"0-19";20,"20-29";30,"30-39";40,"40-49";50,"50-59";60,"60-69";70,"70-79";80,"80-89"})</f>
        <v>40-49</v>
      </c>
      <c r="N431" s="1" t="str">
        <f>TEXT(Wofai_Eyong___Bikeshare_data___Sheet1[[#This Row],[StartDate]], "dddd")</f>
        <v>Friday</v>
      </c>
      <c r="O431" s="1" t="str">
        <f>CONCATENATE(Wofai_Eyong___Bikeshare_data___Sheet1[[#This Row],[Start Station]], " to ", Wofai_Eyong___Bikeshare_data___Sheet1[[#This Row],[End Station]])</f>
        <v>Adelphi St &amp; Myrtle Ave to Fulton St &amp; Rockwell Pl</v>
      </c>
    </row>
    <row r="432" spans="1:15" x14ac:dyDescent="0.25">
      <c r="A432">
        <v>2554297</v>
      </c>
      <c r="B432" s="7">
        <v>42834</v>
      </c>
      <c r="C432" s="2">
        <v>0.7402777777777777</v>
      </c>
      <c r="D432" s="5">
        <v>42834</v>
      </c>
      <c r="E432" s="2">
        <v>0.74444444444444446</v>
      </c>
      <c r="F432">
        <v>350</v>
      </c>
      <c r="G432" s="1" t="s">
        <v>383</v>
      </c>
      <c r="H432" s="1" t="s">
        <v>140</v>
      </c>
      <c r="I432" s="1" t="s">
        <v>9</v>
      </c>
      <c r="J432" s="1" t="s">
        <v>17</v>
      </c>
      <c r="K432">
        <v>1982</v>
      </c>
      <c r="L432" s="1">
        <f>current_year-Wofai_Eyong___Bikeshare_data___Sheet1[[#This Row],[Birth Year]]</f>
        <v>40</v>
      </c>
      <c r="M432" s="1" t="str">
        <f>LOOKUP(L432,{0,"0-19";20,"20-29";30,"30-39";40,"40-49";50,"50-59";60,"60-69";70,"70-79";80,"80-89"})</f>
        <v>40-49</v>
      </c>
      <c r="N432" s="1" t="str">
        <f>TEXT(Wofai_Eyong___Bikeshare_data___Sheet1[[#This Row],[StartDate]], "dddd")</f>
        <v>Sunday</v>
      </c>
      <c r="O432" s="1" t="str">
        <f>CONCATENATE(Wofai_Eyong___Bikeshare_data___Sheet1[[#This Row],[Start Station]], " to ", Wofai_Eyong___Bikeshare_data___Sheet1[[#This Row],[End Station]])</f>
        <v>E 11 St &amp; Broadway to E 10 St &amp; Avenue A</v>
      </c>
    </row>
    <row r="433" spans="1:15" x14ac:dyDescent="0.25">
      <c r="A433">
        <v>1224012</v>
      </c>
      <c r="B433" s="7">
        <v>42787</v>
      </c>
      <c r="C433" s="2">
        <v>0.2986111111111111</v>
      </c>
      <c r="D433" s="5">
        <v>42787</v>
      </c>
      <c r="E433" s="2">
        <v>0.30624999999999997</v>
      </c>
      <c r="F433">
        <v>661</v>
      </c>
      <c r="G433" s="1" t="s">
        <v>384</v>
      </c>
      <c r="H433" s="1" t="s">
        <v>248</v>
      </c>
      <c r="I433" s="1" t="s">
        <v>9</v>
      </c>
      <c r="J433" s="1" t="s">
        <v>10</v>
      </c>
      <c r="K433">
        <v>1953</v>
      </c>
      <c r="L433" s="1">
        <f>current_year-Wofai_Eyong___Bikeshare_data___Sheet1[[#This Row],[Birth Year]]</f>
        <v>69</v>
      </c>
      <c r="M433" s="1" t="str">
        <f>LOOKUP(L433,{0,"0-19";20,"20-29";30,"30-39";40,"40-49";50,"50-59";60,"60-69";70,"70-79";80,"80-89"})</f>
        <v>60-69</v>
      </c>
      <c r="N433" s="1" t="str">
        <f>TEXT(Wofai_Eyong___Bikeshare_data___Sheet1[[#This Row],[StartDate]], "dddd")</f>
        <v>Tuesday</v>
      </c>
      <c r="O433" s="1" t="str">
        <f>CONCATENATE(Wofai_Eyong___Bikeshare_data___Sheet1[[#This Row],[Start Station]], " to ", Wofai_Eyong___Bikeshare_data___Sheet1[[#This Row],[End Station]])</f>
        <v>E 84 St &amp; Park Ave to 1 Ave &amp; E 62 St</v>
      </c>
    </row>
    <row r="434" spans="1:15" x14ac:dyDescent="0.25">
      <c r="A434">
        <v>1767693</v>
      </c>
      <c r="B434" s="7">
        <v>42803</v>
      </c>
      <c r="C434" s="2">
        <v>0.32916666666666666</v>
      </c>
      <c r="D434" s="5">
        <v>42803</v>
      </c>
      <c r="E434" s="2">
        <v>0.33263888888888887</v>
      </c>
      <c r="F434">
        <v>323</v>
      </c>
      <c r="G434" s="1" t="s">
        <v>170</v>
      </c>
      <c r="H434" s="1" t="s">
        <v>152</v>
      </c>
      <c r="I434" s="1" t="s">
        <v>9</v>
      </c>
      <c r="J434" s="1" t="s">
        <v>10</v>
      </c>
      <c r="K434">
        <v>1991</v>
      </c>
      <c r="L434" s="1">
        <f>current_year-Wofai_Eyong___Bikeshare_data___Sheet1[[#This Row],[Birth Year]]</f>
        <v>31</v>
      </c>
      <c r="M434" s="1" t="str">
        <f>LOOKUP(L434,{0,"0-19";20,"20-29";30,"30-39";40,"40-49";50,"50-59";60,"60-69";70,"70-79";80,"80-89"})</f>
        <v>30-39</v>
      </c>
      <c r="N434" s="1" t="str">
        <f>TEXT(Wofai_Eyong___Bikeshare_data___Sheet1[[#This Row],[StartDate]], "dddd")</f>
        <v>Thursday</v>
      </c>
      <c r="O434" s="1" t="str">
        <f>CONCATENATE(Wofai_Eyong___Bikeshare_data___Sheet1[[#This Row],[Start Station]], " to ", Wofai_Eyong___Bikeshare_data___Sheet1[[#This Row],[End Station]])</f>
        <v>W 42 St &amp; Dyer Ave to 8 Ave &amp; W 33 St</v>
      </c>
    </row>
    <row r="435" spans="1:15" x14ac:dyDescent="0.25">
      <c r="A435">
        <v>3899420</v>
      </c>
      <c r="B435" s="7">
        <v>42862</v>
      </c>
      <c r="C435" s="2">
        <v>0.92152777777777783</v>
      </c>
      <c r="D435" s="5">
        <v>42862</v>
      </c>
      <c r="E435" s="2">
        <v>0.9277777777777777</v>
      </c>
      <c r="F435">
        <v>514</v>
      </c>
      <c r="G435" s="1" t="s">
        <v>385</v>
      </c>
      <c r="H435" s="1" t="s">
        <v>14</v>
      </c>
      <c r="I435" s="1" t="s">
        <v>9</v>
      </c>
      <c r="J435" s="1" t="s">
        <v>10</v>
      </c>
      <c r="K435">
        <v>1980</v>
      </c>
      <c r="L435" s="1">
        <f>current_year-Wofai_Eyong___Bikeshare_data___Sheet1[[#This Row],[Birth Year]]</f>
        <v>42</v>
      </c>
      <c r="M435" s="1" t="str">
        <f>LOOKUP(L435,{0,"0-19";20,"20-29";30,"30-39";40,"40-49";50,"50-59";60,"60-69";70,"70-79";80,"80-89"})</f>
        <v>40-49</v>
      </c>
      <c r="N435" s="1" t="str">
        <f>TEXT(Wofai_Eyong___Bikeshare_data___Sheet1[[#This Row],[StartDate]], "dddd")</f>
        <v>Sunday</v>
      </c>
      <c r="O435" s="1" t="str">
        <f>CONCATENATE(Wofai_Eyong___Bikeshare_data___Sheet1[[#This Row],[Start Station]], " to ", Wofai_Eyong___Bikeshare_data___Sheet1[[#This Row],[End Station]])</f>
        <v>Jay St &amp; Tech Pl to Henry St &amp; Degraw St</v>
      </c>
    </row>
    <row r="436" spans="1:15" x14ac:dyDescent="0.25">
      <c r="A436">
        <v>2267204</v>
      </c>
      <c r="B436" s="7">
        <v>42826</v>
      </c>
      <c r="C436" s="2">
        <v>0.84305555555555556</v>
      </c>
      <c r="D436" s="5">
        <v>42826</v>
      </c>
      <c r="E436" s="2">
        <v>0.85</v>
      </c>
      <c r="F436">
        <v>649</v>
      </c>
      <c r="G436" s="1" t="s">
        <v>358</v>
      </c>
      <c r="H436" s="1" t="s">
        <v>341</v>
      </c>
      <c r="I436" s="1" t="s">
        <v>9</v>
      </c>
      <c r="J436" s="1" t="s">
        <v>10</v>
      </c>
      <c r="K436">
        <v>1950</v>
      </c>
      <c r="L436" s="1">
        <f>current_year-Wofai_Eyong___Bikeshare_data___Sheet1[[#This Row],[Birth Year]]</f>
        <v>72</v>
      </c>
      <c r="M436" s="1" t="str">
        <f>LOOKUP(L436,{0,"0-19";20,"20-29";30,"30-39";40,"40-49";50,"50-59";60,"60-69";70,"70-79";80,"80-89"})</f>
        <v>70-79</v>
      </c>
      <c r="N436" s="1" t="str">
        <f>TEXT(Wofai_Eyong___Bikeshare_data___Sheet1[[#This Row],[StartDate]], "dddd")</f>
        <v>Saturday</v>
      </c>
      <c r="O436" s="1" t="str">
        <f>CONCATENATE(Wofai_Eyong___Bikeshare_data___Sheet1[[#This Row],[Start Station]], " to ", Wofai_Eyong___Bikeshare_data___Sheet1[[#This Row],[End Station]])</f>
        <v>Central Park West &amp; W 68 St to Amsterdam Ave &amp; W 82 St</v>
      </c>
    </row>
    <row r="437" spans="1:15" x14ac:dyDescent="0.25">
      <c r="A437">
        <v>1203329</v>
      </c>
      <c r="B437" s="7">
        <v>42786</v>
      </c>
      <c r="C437" s="2">
        <v>0.57222222222222219</v>
      </c>
      <c r="D437" s="5">
        <v>42786</v>
      </c>
      <c r="E437" s="2">
        <v>0.58402777777777781</v>
      </c>
      <c r="F437">
        <v>1004</v>
      </c>
      <c r="G437" s="1" t="s">
        <v>271</v>
      </c>
      <c r="H437" s="1" t="s">
        <v>101</v>
      </c>
      <c r="I437" s="8" t="s">
        <v>458</v>
      </c>
      <c r="J437" s="8" t="s">
        <v>10</v>
      </c>
      <c r="K437" s="8">
        <v>1981</v>
      </c>
      <c r="L437" s="1">
        <f>current_year-Wofai_Eyong___Bikeshare_data___Sheet1[[#This Row],[Birth Year]]</f>
        <v>41</v>
      </c>
      <c r="M437" s="1" t="str">
        <f>LOOKUP(L437,{0,"0-19";20,"20-29";30,"30-39";40,"40-49";50,"50-59";60,"60-69";70,"70-79";80,"80-89"})</f>
        <v>40-49</v>
      </c>
      <c r="N437" s="1" t="str">
        <f>TEXT(Wofai_Eyong___Bikeshare_data___Sheet1[[#This Row],[StartDate]], "dddd")</f>
        <v>Monday</v>
      </c>
      <c r="O437" s="1" t="str">
        <f>CONCATENATE(Wofai_Eyong___Bikeshare_data___Sheet1[[#This Row],[Start Station]], " to ", Wofai_Eyong___Bikeshare_data___Sheet1[[#This Row],[End Station]])</f>
        <v>11 Ave &amp; W 59 St to W 34 St &amp; 11 Ave</v>
      </c>
    </row>
    <row r="438" spans="1:15" x14ac:dyDescent="0.25">
      <c r="A438">
        <v>1940925</v>
      </c>
      <c r="B438" s="7">
        <v>42815</v>
      </c>
      <c r="C438" s="2">
        <v>0.3972222222222222</v>
      </c>
      <c r="D438" s="5">
        <v>42815</v>
      </c>
      <c r="E438" s="2">
        <v>0.40347222222222223</v>
      </c>
      <c r="F438">
        <v>544</v>
      </c>
      <c r="G438" s="1" t="s">
        <v>184</v>
      </c>
      <c r="H438" s="1" t="s">
        <v>331</v>
      </c>
      <c r="I438" s="1" t="s">
        <v>9</v>
      </c>
      <c r="J438" s="1" t="s">
        <v>10</v>
      </c>
      <c r="K438">
        <v>1989</v>
      </c>
      <c r="L438" s="1">
        <f>current_year-Wofai_Eyong___Bikeshare_data___Sheet1[[#This Row],[Birth Year]]</f>
        <v>33</v>
      </c>
      <c r="M438" s="1" t="str">
        <f>LOOKUP(L438,{0,"0-19";20,"20-29";30,"30-39";40,"40-49";50,"50-59";60,"60-69";70,"70-79";80,"80-89"})</f>
        <v>30-39</v>
      </c>
      <c r="N438" s="1" t="str">
        <f>TEXT(Wofai_Eyong___Bikeshare_data___Sheet1[[#This Row],[StartDate]], "dddd")</f>
        <v>Tuesday</v>
      </c>
      <c r="O438" s="1" t="str">
        <f>CONCATENATE(Wofai_Eyong___Bikeshare_data___Sheet1[[#This Row],[Start Station]], " to ", Wofai_Eyong___Bikeshare_data___Sheet1[[#This Row],[End Station]])</f>
        <v>E 23 St &amp; 1 Ave to E 33 St &amp; 5 Ave</v>
      </c>
    </row>
    <row r="439" spans="1:15" x14ac:dyDescent="0.25">
      <c r="A439">
        <v>3994748</v>
      </c>
      <c r="B439" s="7">
        <v>42864</v>
      </c>
      <c r="C439" s="2">
        <v>0.76458333333333339</v>
      </c>
      <c r="D439" s="5">
        <v>42864</v>
      </c>
      <c r="E439" s="2">
        <v>0.7715277777777777</v>
      </c>
      <c r="F439">
        <v>577</v>
      </c>
      <c r="G439" s="1" t="s">
        <v>386</v>
      </c>
      <c r="H439" s="1" t="s">
        <v>381</v>
      </c>
      <c r="I439" s="1" t="s">
        <v>9</v>
      </c>
      <c r="J439" s="1" t="s">
        <v>10</v>
      </c>
      <c r="K439">
        <v>1969</v>
      </c>
      <c r="L439" s="1">
        <f>current_year-Wofai_Eyong___Bikeshare_data___Sheet1[[#This Row],[Birth Year]]</f>
        <v>53</v>
      </c>
      <c r="M439" s="1" t="str">
        <f>LOOKUP(L439,{0,"0-19";20,"20-29";30,"30-39";40,"40-49";50,"50-59";60,"60-69";70,"70-79";80,"80-89"})</f>
        <v>50-59</v>
      </c>
      <c r="N439" s="1" t="str">
        <f>TEXT(Wofai_Eyong___Bikeshare_data___Sheet1[[#This Row],[StartDate]], "dddd")</f>
        <v>Tuesday</v>
      </c>
      <c r="O439" s="1" t="str">
        <f>CONCATENATE(Wofai_Eyong___Bikeshare_data___Sheet1[[#This Row],[Start Station]], " to ", Wofai_Eyong___Bikeshare_data___Sheet1[[#This Row],[End Station]])</f>
        <v>Vernon Blvd &amp; 50 Ave to Norman Ave &amp; Leonard St - 2</v>
      </c>
    </row>
    <row r="440" spans="1:15" x14ac:dyDescent="0.25">
      <c r="A440">
        <v>6045473</v>
      </c>
      <c r="B440" s="7">
        <v>42903</v>
      </c>
      <c r="C440" s="2">
        <v>0.84861111111111109</v>
      </c>
      <c r="D440" s="5">
        <v>42903</v>
      </c>
      <c r="E440" s="2">
        <v>0.85069444444444453</v>
      </c>
      <c r="F440">
        <v>177</v>
      </c>
      <c r="G440" s="1" t="s">
        <v>153</v>
      </c>
      <c r="H440" s="1" t="s">
        <v>219</v>
      </c>
      <c r="I440" s="1" t="s">
        <v>9</v>
      </c>
      <c r="J440" s="1" t="s">
        <v>10</v>
      </c>
      <c r="K440">
        <v>1995</v>
      </c>
      <c r="L440" s="1">
        <f>current_year-Wofai_Eyong___Bikeshare_data___Sheet1[[#This Row],[Birth Year]]</f>
        <v>27</v>
      </c>
      <c r="M440" s="1" t="str">
        <f>LOOKUP(L440,{0,"0-19";20,"20-29";30,"30-39";40,"40-49";50,"50-59";60,"60-69";70,"70-79";80,"80-89"})</f>
        <v>20-29</v>
      </c>
      <c r="N440" s="1" t="str">
        <f>TEXT(Wofai_Eyong___Bikeshare_data___Sheet1[[#This Row],[StartDate]], "dddd")</f>
        <v>Saturday</v>
      </c>
      <c r="O440" s="1" t="str">
        <f>CONCATENATE(Wofai_Eyong___Bikeshare_data___Sheet1[[#This Row],[Start Station]], " to ", Wofai_Eyong___Bikeshare_data___Sheet1[[#This Row],[End Station]])</f>
        <v>University Pl &amp; E 8 St to Sullivan St &amp; Washington Sq</v>
      </c>
    </row>
    <row r="441" spans="1:15" x14ac:dyDescent="0.25">
      <c r="A441">
        <v>1030616</v>
      </c>
      <c r="B441" s="7">
        <v>42780</v>
      </c>
      <c r="C441" s="2">
        <v>0.86041666666666661</v>
      </c>
      <c r="D441" s="5">
        <v>42780</v>
      </c>
      <c r="E441" s="2">
        <v>0.87777777777777777</v>
      </c>
      <c r="F441">
        <v>1455</v>
      </c>
      <c r="G441" s="1" t="s">
        <v>61</v>
      </c>
      <c r="H441" s="1" t="s">
        <v>387</v>
      </c>
      <c r="I441" s="1" t="s">
        <v>9</v>
      </c>
      <c r="J441" s="1" t="s">
        <v>10</v>
      </c>
      <c r="K441">
        <v>1992</v>
      </c>
      <c r="L441" s="1">
        <f>current_year-Wofai_Eyong___Bikeshare_data___Sheet1[[#This Row],[Birth Year]]</f>
        <v>30</v>
      </c>
      <c r="M441" s="1" t="str">
        <f>LOOKUP(L441,{0,"0-19";20,"20-29";30,"30-39";40,"40-49";50,"50-59";60,"60-69";70,"70-79";80,"80-89"})</f>
        <v>30-39</v>
      </c>
      <c r="N441" s="1" t="str">
        <f>TEXT(Wofai_Eyong___Bikeshare_data___Sheet1[[#This Row],[StartDate]], "dddd")</f>
        <v>Tuesday</v>
      </c>
      <c r="O441" s="1" t="str">
        <f>CONCATENATE(Wofai_Eyong___Bikeshare_data___Sheet1[[#This Row],[Start Station]], " to ", Wofai_Eyong___Bikeshare_data___Sheet1[[#This Row],[End Station]])</f>
        <v>9 Ave &amp; W 45 St to W 107 St &amp; Columbus Ave</v>
      </c>
    </row>
    <row r="442" spans="1:15" x14ac:dyDescent="0.25">
      <c r="A442">
        <v>5882643</v>
      </c>
      <c r="B442" s="7">
        <v>42900</v>
      </c>
      <c r="C442" s="2">
        <v>0.80902777777777779</v>
      </c>
      <c r="D442" s="5">
        <v>42900</v>
      </c>
      <c r="E442" s="2">
        <v>0.82013888888888886</v>
      </c>
      <c r="F442">
        <v>988</v>
      </c>
      <c r="G442" s="1" t="s">
        <v>307</v>
      </c>
      <c r="H442" s="1" t="s">
        <v>388</v>
      </c>
      <c r="I442" s="1" t="s">
        <v>9</v>
      </c>
      <c r="J442" s="1" t="s">
        <v>10</v>
      </c>
      <c r="K442">
        <v>1981</v>
      </c>
      <c r="L442" s="1">
        <f>current_year-Wofai_Eyong___Bikeshare_data___Sheet1[[#This Row],[Birth Year]]</f>
        <v>41</v>
      </c>
      <c r="M442" s="1" t="str">
        <f>LOOKUP(L442,{0,"0-19";20,"20-29";30,"30-39";40,"40-49";50,"50-59";60,"60-69";70,"70-79";80,"80-89"})</f>
        <v>40-49</v>
      </c>
      <c r="N442" s="1" t="str">
        <f>TEXT(Wofai_Eyong___Bikeshare_data___Sheet1[[#This Row],[StartDate]], "dddd")</f>
        <v>Wednesday</v>
      </c>
      <c r="O442" s="1" t="str">
        <f>CONCATENATE(Wofai_Eyong___Bikeshare_data___Sheet1[[#This Row],[Start Station]], " to ", Wofai_Eyong___Bikeshare_data___Sheet1[[#This Row],[End Station]])</f>
        <v>E 81 St &amp; York Ave to Amsterdam Ave &amp; W 73 St</v>
      </c>
    </row>
    <row r="443" spans="1:15" x14ac:dyDescent="0.25">
      <c r="A443">
        <v>3095107</v>
      </c>
      <c r="B443" s="7">
        <v>42845</v>
      </c>
      <c r="C443" s="2">
        <v>0.69166666666666676</v>
      </c>
      <c r="D443" s="5">
        <v>42845</v>
      </c>
      <c r="E443" s="2">
        <v>0.69930555555555562</v>
      </c>
      <c r="F443">
        <v>669</v>
      </c>
      <c r="G443" s="1" t="s">
        <v>227</v>
      </c>
      <c r="H443" s="1" t="s">
        <v>44</v>
      </c>
      <c r="I443" s="1" t="s">
        <v>9</v>
      </c>
      <c r="J443" s="1" t="s">
        <v>10</v>
      </c>
      <c r="K443">
        <v>1988</v>
      </c>
      <c r="L443" s="1">
        <f>current_year-Wofai_Eyong___Bikeshare_data___Sheet1[[#This Row],[Birth Year]]</f>
        <v>34</v>
      </c>
      <c r="M443" s="1" t="str">
        <f>LOOKUP(L443,{0,"0-19";20,"20-29";30,"30-39";40,"40-49";50,"50-59";60,"60-69";70,"70-79";80,"80-89"})</f>
        <v>30-39</v>
      </c>
      <c r="N443" s="1" t="str">
        <f>TEXT(Wofai_Eyong___Bikeshare_data___Sheet1[[#This Row],[StartDate]], "dddd")</f>
        <v>Thursday</v>
      </c>
      <c r="O443" s="1" t="str">
        <f>CONCATENATE(Wofai_Eyong___Bikeshare_data___Sheet1[[#This Row],[Start Station]], " to ", Wofai_Eyong___Bikeshare_data___Sheet1[[#This Row],[End Station]])</f>
        <v>E 65 St &amp; 2 Ave to Central Park West &amp; W 76 St</v>
      </c>
    </row>
    <row r="444" spans="1:15" x14ac:dyDescent="0.25">
      <c r="A444">
        <v>5836197</v>
      </c>
      <c r="B444" s="7">
        <v>42900</v>
      </c>
      <c r="C444" s="2">
        <v>0.2951388888888889</v>
      </c>
      <c r="D444" s="5">
        <v>42900</v>
      </c>
      <c r="E444" s="2">
        <v>0.29930555555555555</v>
      </c>
      <c r="F444">
        <v>340</v>
      </c>
      <c r="G444" s="1" t="s">
        <v>131</v>
      </c>
      <c r="H444" s="1" t="s">
        <v>389</v>
      </c>
      <c r="I444" s="1" t="s">
        <v>9</v>
      </c>
      <c r="J444" s="1" t="s">
        <v>10</v>
      </c>
      <c r="K444">
        <v>1968</v>
      </c>
      <c r="L444" s="1">
        <f>current_year-Wofai_Eyong___Bikeshare_data___Sheet1[[#This Row],[Birth Year]]</f>
        <v>54</v>
      </c>
      <c r="M444" s="1" t="str">
        <f>LOOKUP(L444,{0,"0-19";20,"20-29";30,"30-39";40,"40-49";50,"50-59";60,"60-69";70,"70-79";80,"80-89"})</f>
        <v>50-59</v>
      </c>
      <c r="N444" s="1" t="str">
        <f>TEXT(Wofai_Eyong___Bikeshare_data___Sheet1[[#This Row],[StartDate]], "dddd")</f>
        <v>Wednesday</v>
      </c>
      <c r="O444" s="1" t="str">
        <f>CONCATENATE(Wofai_Eyong___Bikeshare_data___Sheet1[[#This Row],[Start Station]], " to ", Wofai_Eyong___Bikeshare_data___Sheet1[[#This Row],[End Station]])</f>
        <v>Broadway &amp; W 51 St to E 51 St &amp; Lexington Ave</v>
      </c>
    </row>
    <row r="445" spans="1:15" x14ac:dyDescent="0.25">
      <c r="A445">
        <v>5847078</v>
      </c>
      <c r="B445" s="7">
        <v>42900</v>
      </c>
      <c r="C445" s="2">
        <v>0.43541666666666662</v>
      </c>
      <c r="D445" s="5">
        <v>42900</v>
      </c>
      <c r="E445" s="2">
        <v>0.44444444444444442</v>
      </c>
      <c r="F445">
        <v>807</v>
      </c>
      <c r="G445" s="1" t="s">
        <v>390</v>
      </c>
      <c r="H445" s="1" t="s">
        <v>144</v>
      </c>
      <c r="I445" s="1" t="s">
        <v>9</v>
      </c>
      <c r="J445" s="1" t="s">
        <v>10</v>
      </c>
      <c r="K445">
        <v>1987</v>
      </c>
      <c r="L445" s="1">
        <f>current_year-Wofai_Eyong___Bikeshare_data___Sheet1[[#This Row],[Birth Year]]</f>
        <v>35</v>
      </c>
      <c r="M445" s="1" t="str">
        <f>LOOKUP(L445,{0,"0-19";20,"20-29";30,"30-39";40,"40-49";50,"50-59";60,"60-69";70,"70-79";80,"80-89"})</f>
        <v>30-39</v>
      </c>
      <c r="N445" s="1" t="str">
        <f>TEXT(Wofai_Eyong___Bikeshare_data___Sheet1[[#This Row],[StartDate]], "dddd")</f>
        <v>Wednesday</v>
      </c>
      <c r="O445" s="1" t="str">
        <f>CONCATENATE(Wofai_Eyong___Bikeshare_data___Sheet1[[#This Row],[Start Station]], " to ", Wofai_Eyong___Bikeshare_data___Sheet1[[#This Row],[End Station]])</f>
        <v>Broadway &amp; W 32 St to E 33 St &amp; 2 Ave</v>
      </c>
    </row>
    <row r="446" spans="1:15" x14ac:dyDescent="0.25">
      <c r="A446">
        <v>510876</v>
      </c>
      <c r="B446" s="7">
        <v>42758</v>
      </c>
      <c r="C446" s="2">
        <v>0.69513888888888886</v>
      </c>
      <c r="D446" s="5">
        <v>42758</v>
      </c>
      <c r="E446" s="2">
        <v>0.70000000000000007</v>
      </c>
      <c r="F446">
        <v>372</v>
      </c>
      <c r="G446" s="1" t="s">
        <v>49</v>
      </c>
      <c r="H446" s="1" t="s">
        <v>50</v>
      </c>
      <c r="I446" s="1" t="s">
        <v>9</v>
      </c>
      <c r="J446" s="1" t="s">
        <v>17</v>
      </c>
      <c r="K446">
        <v>1988</v>
      </c>
      <c r="L446" s="1">
        <f>current_year-Wofai_Eyong___Bikeshare_data___Sheet1[[#This Row],[Birth Year]]</f>
        <v>34</v>
      </c>
      <c r="M446" s="1" t="str">
        <f>LOOKUP(L446,{0,"0-19";20,"20-29";30,"30-39";40,"40-49";50,"50-59";60,"60-69";70,"70-79";80,"80-89"})</f>
        <v>30-39</v>
      </c>
      <c r="N446" s="1" t="str">
        <f>TEXT(Wofai_Eyong___Bikeshare_data___Sheet1[[#This Row],[StartDate]], "dddd")</f>
        <v>Monday</v>
      </c>
      <c r="O446" s="1" t="str">
        <f>CONCATENATE(Wofai_Eyong___Bikeshare_data___Sheet1[[#This Row],[Start Station]], " to ", Wofai_Eyong___Bikeshare_data___Sheet1[[#This Row],[End Station]])</f>
        <v>University Pl &amp; E 14 St to Washington Pl &amp; Broadway</v>
      </c>
    </row>
    <row r="447" spans="1:15" x14ac:dyDescent="0.25">
      <c r="A447">
        <v>1432757</v>
      </c>
      <c r="B447" s="7">
        <v>42792</v>
      </c>
      <c r="C447" s="2">
        <v>0.68541666666666667</v>
      </c>
      <c r="D447" s="5">
        <v>42792</v>
      </c>
      <c r="E447" s="2">
        <v>0.68958333333333333</v>
      </c>
      <c r="F447">
        <v>338</v>
      </c>
      <c r="G447" s="1" t="s">
        <v>221</v>
      </c>
      <c r="H447" s="1" t="s">
        <v>272</v>
      </c>
      <c r="I447" s="1" t="s">
        <v>9</v>
      </c>
      <c r="J447" s="1" t="s">
        <v>10</v>
      </c>
      <c r="K447">
        <v>1965</v>
      </c>
      <c r="L447" s="1">
        <f>current_year-Wofai_Eyong___Bikeshare_data___Sheet1[[#This Row],[Birth Year]]</f>
        <v>57</v>
      </c>
      <c r="M447" s="1" t="str">
        <f>LOOKUP(L447,{0,"0-19";20,"20-29";30,"30-39";40,"40-49";50,"50-59";60,"60-69";70,"70-79";80,"80-89"})</f>
        <v>50-59</v>
      </c>
      <c r="N447" s="1" t="str">
        <f>TEXT(Wofai_Eyong___Bikeshare_data___Sheet1[[#This Row],[StartDate]], "dddd")</f>
        <v>Sunday</v>
      </c>
      <c r="O447" s="1" t="str">
        <f>CONCATENATE(Wofai_Eyong___Bikeshare_data___Sheet1[[#This Row],[Start Station]], " to ", Wofai_Eyong___Bikeshare_data___Sheet1[[#This Row],[End Station]])</f>
        <v>MacDougal St &amp; Washington Sq to W 18 St &amp; 6 Ave</v>
      </c>
    </row>
    <row r="448" spans="1:15" x14ac:dyDescent="0.25">
      <c r="A448">
        <v>6788542</v>
      </c>
      <c r="B448" s="7">
        <v>42916</v>
      </c>
      <c r="C448" s="2">
        <v>0.62916666666666665</v>
      </c>
      <c r="D448" s="5">
        <v>42916</v>
      </c>
      <c r="E448" s="2">
        <v>0.64652777777777781</v>
      </c>
      <c r="F448">
        <v>1534</v>
      </c>
      <c r="G448" s="1" t="s">
        <v>207</v>
      </c>
      <c r="H448" s="1" t="s">
        <v>140</v>
      </c>
      <c r="I448" s="1" t="s">
        <v>9</v>
      </c>
      <c r="J448" s="1" t="s">
        <v>10</v>
      </c>
      <c r="K448">
        <v>1993</v>
      </c>
      <c r="L448" s="1">
        <f>current_year-Wofai_Eyong___Bikeshare_data___Sheet1[[#This Row],[Birth Year]]</f>
        <v>29</v>
      </c>
      <c r="M448" s="1" t="str">
        <f>LOOKUP(L448,{0,"0-19";20,"20-29";30,"30-39";40,"40-49";50,"50-59";60,"60-69";70,"70-79";80,"80-89"})</f>
        <v>20-29</v>
      </c>
      <c r="N448" s="1" t="str">
        <f>TEXT(Wofai_Eyong___Bikeshare_data___Sheet1[[#This Row],[StartDate]], "dddd")</f>
        <v>Friday</v>
      </c>
      <c r="O448" s="1" t="str">
        <f>CONCATENATE(Wofai_Eyong___Bikeshare_data___Sheet1[[#This Row],[Start Station]], " to ", Wofai_Eyong___Bikeshare_data___Sheet1[[#This Row],[End Station]])</f>
        <v>W 49 St &amp; 8 Ave to E 10 St &amp; Avenue A</v>
      </c>
    </row>
    <row r="449" spans="1:15" x14ac:dyDescent="0.25">
      <c r="A449">
        <v>6027395</v>
      </c>
      <c r="B449" s="7">
        <v>42903</v>
      </c>
      <c r="C449" s="2">
        <v>0.5</v>
      </c>
      <c r="D449" s="5">
        <v>42903</v>
      </c>
      <c r="E449" s="2">
        <v>0.50416666666666665</v>
      </c>
      <c r="F449">
        <v>332</v>
      </c>
      <c r="G449" s="1" t="s">
        <v>64</v>
      </c>
      <c r="H449" s="1" t="s">
        <v>116</v>
      </c>
      <c r="I449" s="1" t="s">
        <v>9</v>
      </c>
      <c r="J449" s="1" t="s">
        <v>10</v>
      </c>
      <c r="K449">
        <v>1990</v>
      </c>
      <c r="L449" s="1">
        <f>current_year-Wofai_Eyong___Bikeshare_data___Sheet1[[#This Row],[Birth Year]]</f>
        <v>32</v>
      </c>
      <c r="M449" s="1" t="str">
        <f>LOOKUP(L449,{0,"0-19";20,"20-29";30,"30-39";40,"40-49";50,"50-59";60,"60-69";70,"70-79";80,"80-89"})</f>
        <v>30-39</v>
      </c>
      <c r="N449" s="1" t="str">
        <f>TEXT(Wofai_Eyong___Bikeshare_data___Sheet1[[#This Row],[StartDate]], "dddd")</f>
        <v>Saturday</v>
      </c>
      <c r="O449" s="1" t="str">
        <f>CONCATENATE(Wofai_Eyong___Bikeshare_data___Sheet1[[#This Row],[Start Station]], " to ", Wofai_Eyong___Bikeshare_data___Sheet1[[#This Row],[End Station]])</f>
        <v>W 20 St &amp; 11 Ave to 9 Ave &amp; W 28 St</v>
      </c>
    </row>
    <row r="450" spans="1:15" x14ac:dyDescent="0.25">
      <c r="A450">
        <v>3327599</v>
      </c>
      <c r="B450" s="7">
        <v>42851</v>
      </c>
      <c r="C450" s="2">
        <v>0.70277777777777783</v>
      </c>
      <c r="D450" s="5">
        <v>42851</v>
      </c>
      <c r="E450" s="2">
        <v>0.71458333333333324</v>
      </c>
      <c r="F450">
        <v>1001</v>
      </c>
      <c r="G450" s="1" t="s">
        <v>40</v>
      </c>
      <c r="H450" s="1" t="s">
        <v>252</v>
      </c>
      <c r="I450" s="1" t="s">
        <v>9</v>
      </c>
      <c r="J450" s="1" t="s">
        <v>10</v>
      </c>
      <c r="K450">
        <v>1960</v>
      </c>
      <c r="L450" s="1">
        <f>current_year-Wofai_Eyong___Bikeshare_data___Sheet1[[#This Row],[Birth Year]]</f>
        <v>62</v>
      </c>
      <c r="M450" s="1" t="str">
        <f>LOOKUP(L450,{0,"0-19";20,"20-29";30,"30-39";40,"40-49";50,"50-59";60,"60-69";70,"70-79";80,"80-89"})</f>
        <v>60-69</v>
      </c>
      <c r="N450" s="1" t="str">
        <f>TEXT(Wofai_Eyong___Bikeshare_data___Sheet1[[#This Row],[StartDate]], "dddd")</f>
        <v>Wednesday</v>
      </c>
      <c r="O450" s="1" t="str">
        <f>CONCATENATE(Wofai_Eyong___Bikeshare_data___Sheet1[[#This Row],[Start Station]], " to ", Wofai_Eyong___Bikeshare_data___Sheet1[[#This Row],[End Station]])</f>
        <v>W 17 St &amp; 8 Ave to Pershing Square North</v>
      </c>
    </row>
    <row r="451" spans="1:15" x14ac:dyDescent="0.25">
      <c r="A451">
        <v>4648323</v>
      </c>
      <c r="B451" s="7">
        <v>42877</v>
      </c>
      <c r="C451" s="2">
        <v>0.40416666666666662</v>
      </c>
      <c r="D451" s="5">
        <v>42877</v>
      </c>
      <c r="E451" s="2">
        <v>0.41041666666666665</v>
      </c>
      <c r="F451">
        <v>529</v>
      </c>
      <c r="G451" s="1" t="s">
        <v>132</v>
      </c>
      <c r="H451" s="1" t="s">
        <v>391</v>
      </c>
      <c r="I451" s="1" t="s">
        <v>9</v>
      </c>
      <c r="J451" s="1" t="s">
        <v>17</v>
      </c>
      <c r="K451">
        <v>1990</v>
      </c>
      <c r="L451" s="1">
        <f>current_year-Wofai_Eyong___Bikeshare_data___Sheet1[[#This Row],[Birth Year]]</f>
        <v>32</v>
      </c>
      <c r="M451" s="1" t="str">
        <f>LOOKUP(L451,{0,"0-19";20,"20-29";30,"30-39";40,"40-49";50,"50-59";60,"60-69";70,"70-79";80,"80-89"})</f>
        <v>30-39</v>
      </c>
      <c r="N451" s="1" t="str">
        <f>TEXT(Wofai_Eyong___Bikeshare_data___Sheet1[[#This Row],[StartDate]], "dddd")</f>
        <v>Monday</v>
      </c>
      <c r="O451" s="1" t="str">
        <f>CONCATENATE(Wofai_Eyong___Bikeshare_data___Sheet1[[#This Row],[Start Station]], " to ", Wofai_Eyong___Bikeshare_data___Sheet1[[#This Row],[End Station]])</f>
        <v>Duane St &amp; Greenwich St to Forsyth St &amp; Canal St</v>
      </c>
    </row>
    <row r="452" spans="1:15" x14ac:dyDescent="0.25">
      <c r="A452">
        <v>4793031</v>
      </c>
      <c r="B452" s="7">
        <v>42880</v>
      </c>
      <c r="C452" s="2">
        <v>0.71736111111111101</v>
      </c>
      <c r="D452" s="5">
        <v>42880</v>
      </c>
      <c r="E452" s="2">
        <v>0.72777777777777775</v>
      </c>
      <c r="F452">
        <v>909</v>
      </c>
      <c r="G452" s="1" t="s">
        <v>87</v>
      </c>
      <c r="H452" s="1" t="s">
        <v>58</v>
      </c>
      <c r="I452" s="1" t="s">
        <v>9</v>
      </c>
      <c r="J452" s="1" t="s">
        <v>10</v>
      </c>
      <c r="K452">
        <v>1973</v>
      </c>
      <c r="L452" s="1">
        <f>current_year-Wofai_Eyong___Bikeshare_data___Sheet1[[#This Row],[Birth Year]]</f>
        <v>49</v>
      </c>
      <c r="M452" s="1" t="str">
        <f>LOOKUP(L452,{0,"0-19";20,"20-29";30,"30-39";40,"40-49";50,"50-59";60,"60-69";70,"70-79";80,"80-89"})</f>
        <v>40-49</v>
      </c>
      <c r="N452" s="1" t="str">
        <f>TEXT(Wofai_Eyong___Bikeshare_data___Sheet1[[#This Row],[StartDate]], "dddd")</f>
        <v>Thursday</v>
      </c>
      <c r="O452" s="1" t="str">
        <f>CONCATENATE(Wofai_Eyong___Bikeshare_data___Sheet1[[#This Row],[Start Station]], " to ", Wofai_Eyong___Bikeshare_data___Sheet1[[#This Row],[End Station]])</f>
        <v>Greenwich St &amp; W Houston St to W 38 St &amp; 8 Ave</v>
      </c>
    </row>
    <row r="453" spans="1:15" x14ac:dyDescent="0.25">
      <c r="A453">
        <v>1603846</v>
      </c>
      <c r="B453" s="7">
        <v>42797</v>
      </c>
      <c r="C453" s="2">
        <v>0.40138888888888885</v>
      </c>
      <c r="D453" s="5">
        <v>42797</v>
      </c>
      <c r="E453" s="2">
        <v>0.40208333333333335</v>
      </c>
      <c r="F453">
        <v>103</v>
      </c>
      <c r="G453" s="1" t="s">
        <v>129</v>
      </c>
      <c r="H453" s="1" t="s">
        <v>217</v>
      </c>
      <c r="I453" s="1" t="s">
        <v>9</v>
      </c>
      <c r="J453" s="1" t="s">
        <v>10</v>
      </c>
      <c r="K453">
        <v>1976</v>
      </c>
      <c r="L453" s="1">
        <f>current_year-Wofai_Eyong___Bikeshare_data___Sheet1[[#This Row],[Birth Year]]</f>
        <v>46</v>
      </c>
      <c r="M453" s="1" t="str">
        <f>LOOKUP(L453,{0,"0-19";20,"20-29";30,"30-39";40,"40-49";50,"50-59";60,"60-69";70,"70-79";80,"80-89"})</f>
        <v>40-49</v>
      </c>
      <c r="N453" s="1" t="str">
        <f>TEXT(Wofai_Eyong___Bikeshare_data___Sheet1[[#This Row],[StartDate]], "dddd")</f>
        <v>Friday</v>
      </c>
      <c r="O453" s="1" t="str">
        <f>CONCATENATE(Wofai_Eyong___Bikeshare_data___Sheet1[[#This Row],[Start Station]], " to ", Wofai_Eyong___Bikeshare_data___Sheet1[[#This Row],[End Station]])</f>
        <v>Front St &amp; Washington St to Cadman Plaza E &amp; Red Cross Pl</v>
      </c>
    </row>
    <row r="454" spans="1:15" x14ac:dyDescent="0.25">
      <c r="A454">
        <v>6355219</v>
      </c>
      <c r="B454" s="7">
        <v>42909</v>
      </c>
      <c r="C454" s="2">
        <v>0.47222222222222227</v>
      </c>
      <c r="D454" s="5">
        <v>42909</v>
      </c>
      <c r="E454" s="2">
        <v>0.48194444444444445</v>
      </c>
      <c r="F454">
        <v>827</v>
      </c>
      <c r="G454" s="1" t="s">
        <v>392</v>
      </c>
      <c r="H454" s="1" t="s">
        <v>393</v>
      </c>
      <c r="I454" s="8" t="s">
        <v>458</v>
      </c>
      <c r="J454" s="1" t="s">
        <v>10</v>
      </c>
      <c r="K454">
        <v>1995</v>
      </c>
      <c r="L454" s="1">
        <f>current_year-Wofai_Eyong___Bikeshare_data___Sheet1[[#This Row],[Birth Year]]</f>
        <v>27</v>
      </c>
      <c r="M454" s="1" t="str">
        <f>LOOKUP(L454,{0,"0-19";20,"20-29";30,"30-39";40,"40-49";50,"50-59";60,"60-69";70,"70-79";80,"80-89"})</f>
        <v>20-29</v>
      </c>
      <c r="N454" s="1" t="str">
        <f>TEXT(Wofai_Eyong___Bikeshare_data___Sheet1[[#This Row],[StartDate]], "dddd")</f>
        <v>Friday</v>
      </c>
      <c r="O454" s="1" t="str">
        <f>CONCATENATE(Wofai_Eyong___Bikeshare_data___Sheet1[[#This Row],[Start Station]], " to ", Wofai_Eyong___Bikeshare_data___Sheet1[[#This Row],[End Station]])</f>
        <v>45 Rd &amp; 11 St to Center Blvd &amp; Borden Ave</v>
      </c>
    </row>
    <row r="455" spans="1:15" x14ac:dyDescent="0.25">
      <c r="A455">
        <v>4089351</v>
      </c>
      <c r="B455" s="7">
        <v>42866</v>
      </c>
      <c r="C455" s="2">
        <v>0.53194444444444444</v>
      </c>
      <c r="D455" s="5">
        <v>42866</v>
      </c>
      <c r="E455" s="2">
        <v>0.54166666666666663</v>
      </c>
      <c r="F455">
        <v>894</v>
      </c>
      <c r="G455" s="1" t="s">
        <v>394</v>
      </c>
      <c r="H455" s="1" t="s">
        <v>156</v>
      </c>
      <c r="I455" s="1" t="s">
        <v>9</v>
      </c>
      <c r="J455" s="1" t="s">
        <v>10</v>
      </c>
      <c r="K455">
        <v>1967</v>
      </c>
      <c r="L455" s="1">
        <f>current_year-Wofai_Eyong___Bikeshare_data___Sheet1[[#This Row],[Birth Year]]</f>
        <v>55</v>
      </c>
      <c r="M455" s="1" t="str">
        <f>LOOKUP(L455,{0,"0-19";20,"20-29";30,"30-39";40,"40-49";50,"50-59";60,"60-69";70,"70-79";80,"80-89"})</f>
        <v>50-59</v>
      </c>
      <c r="N455" s="1" t="str">
        <f>TEXT(Wofai_Eyong___Bikeshare_data___Sheet1[[#This Row],[StartDate]], "dddd")</f>
        <v>Thursday</v>
      </c>
      <c r="O455" s="1" t="str">
        <f>CONCATENATE(Wofai_Eyong___Bikeshare_data___Sheet1[[#This Row],[Start Station]], " to ", Wofai_Eyong___Bikeshare_data___Sheet1[[#This Row],[End Station]])</f>
        <v>E 6 St &amp; Avenue D to Forsyth St &amp; Broome St</v>
      </c>
    </row>
    <row r="456" spans="1:15" x14ac:dyDescent="0.25">
      <c r="A456">
        <v>4155251</v>
      </c>
      <c r="B456" s="7">
        <v>42867</v>
      </c>
      <c r="C456" s="2">
        <v>0.64930555555555558</v>
      </c>
      <c r="D456" s="5">
        <v>42867</v>
      </c>
      <c r="E456" s="2">
        <v>0.67986111111111114</v>
      </c>
      <c r="F456">
        <v>2635</v>
      </c>
      <c r="G456" s="1" t="s">
        <v>300</v>
      </c>
      <c r="H456" s="1" t="s">
        <v>39</v>
      </c>
      <c r="I456" s="8" t="s">
        <v>458</v>
      </c>
      <c r="J456" s="8" t="s">
        <v>10</v>
      </c>
      <c r="K456" s="8">
        <v>1981</v>
      </c>
      <c r="L456" s="1">
        <f>current_year-Wofai_Eyong___Bikeshare_data___Sheet1[[#This Row],[Birth Year]]</f>
        <v>41</v>
      </c>
      <c r="M456" s="1" t="str">
        <f>LOOKUP(L456,{0,"0-19";20,"20-29";30,"30-39";40,"40-49";50,"50-59";60,"60-69";70,"70-79";80,"80-89"})</f>
        <v>40-49</v>
      </c>
      <c r="N456" s="1" t="str">
        <f>TEXT(Wofai_Eyong___Bikeshare_data___Sheet1[[#This Row],[StartDate]], "dddd")</f>
        <v>Friday</v>
      </c>
      <c r="O456" s="1" t="str">
        <f>CONCATENATE(Wofai_Eyong___Bikeshare_data___Sheet1[[#This Row],[Start Station]], " to ", Wofai_Eyong___Bikeshare_data___Sheet1[[#This Row],[End Station]])</f>
        <v>Brooklyn Bridge Park - Pier 2 to E 17 St &amp; Broadway</v>
      </c>
    </row>
    <row r="457" spans="1:15" x14ac:dyDescent="0.25">
      <c r="A457">
        <v>1799886</v>
      </c>
      <c r="B457" s="7">
        <v>42803</v>
      </c>
      <c r="C457" s="2">
        <v>0.77777777777777779</v>
      </c>
      <c r="D457" s="5">
        <v>42803</v>
      </c>
      <c r="E457" s="2">
        <v>0.79999999999999993</v>
      </c>
      <c r="F457">
        <v>1913</v>
      </c>
      <c r="G457" s="1" t="s">
        <v>395</v>
      </c>
      <c r="H457" s="1" t="s">
        <v>86</v>
      </c>
      <c r="I457" s="1" t="s">
        <v>9</v>
      </c>
      <c r="J457" s="1" t="s">
        <v>10</v>
      </c>
      <c r="K457">
        <v>1987</v>
      </c>
      <c r="L457" s="1">
        <f>current_year-Wofai_Eyong___Bikeshare_data___Sheet1[[#This Row],[Birth Year]]</f>
        <v>35</v>
      </c>
      <c r="M457" s="1" t="str">
        <f>LOOKUP(L457,{0,"0-19";20,"20-29";30,"30-39";40,"40-49";50,"50-59";60,"60-69";70,"70-79";80,"80-89"})</f>
        <v>30-39</v>
      </c>
      <c r="N457" s="1" t="str">
        <f>TEXT(Wofai_Eyong___Bikeshare_data___Sheet1[[#This Row],[StartDate]], "dddd")</f>
        <v>Thursday</v>
      </c>
      <c r="O457" s="1" t="str">
        <f>CONCATENATE(Wofai_Eyong___Bikeshare_data___Sheet1[[#This Row],[Start Station]], " to ", Wofai_Eyong___Bikeshare_data___Sheet1[[#This Row],[End Station]])</f>
        <v>Water - Whitehall Plaza to Hanson Pl &amp; Ashland Pl</v>
      </c>
    </row>
    <row r="458" spans="1:15" x14ac:dyDescent="0.25">
      <c r="A458">
        <v>1898321</v>
      </c>
      <c r="B458" s="7">
        <v>42813</v>
      </c>
      <c r="C458" s="2">
        <v>0.61597222222222225</v>
      </c>
      <c r="D458" s="5">
        <v>42813</v>
      </c>
      <c r="E458" s="2">
        <v>0.62291666666666667</v>
      </c>
      <c r="F458">
        <v>599</v>
      </c>
      <c r="G458" s="1" t="s">
        <v>26</v>
      </c>
      <c r="H458" s="1" t="s">
        <v>259</v>
      </c>
      <c r="I458" s="1" t="s">
        <v>9</v>
      </c>
      <c r="J458" s="1" t="s">
        <v>10</v>
      </c>
      <c r="K458">
        <v>1985</v>
      </c>
      <c r="L458" s="1">
        <f>current_year-Wofai_Eyong___Bikeshare_data___Sheet1[[#This Row],[Birth Year]]</f>
        <v>37</v>
      </c>
      <c r="M458" s="1" t="str">
        <f>LOOKUP(L458,{0,"0-19";20,"20-29";30,"30-39";40,"40-49";50,"50-59";60,"60-69";70,"70-79";80,"80-89"})</f>
        <v>30-39</v>
      </c>
      <c r="N458" s="1" t="str">
        <f>TEXT(Wofai_Eyong___Bikeshare_data___Sheet1[[#This Row],[StartDate]], "dddd")</f>
        <v>Sunday</v>
      </c>
      <c r="O458" s="1" t="str">
        <f>CONCATENATE(Wofai_Eyong___Bikeshare_data___Sheet1[[#This Row],[Start Station]], " to ", Wofai_Eyong___Bikeshare_data___Sheet1[[#This Row],[End Station]])</f>
        <v>Central Park S &amp; 6 Ave to W 70 St &amp; Amsterdam Ave</v>
      </c>
    </row>
    <row r="459" spans="1:15" x14ac:dyDescent="0.25">
      <c r="A459">
        <v>2579023</v>
      </c>
      <c r="B459" s="7">
        <v>42835</v>
      </c>
      <c r="C459" s="2">
        <v>0.47083333333333338</v>
      </c>
      <c r="D459" s="5">
        <v>42835</v>
      </c>
      <c r="E459" s="2">
        <v>0.47430555555555554</v>
      </c>
      <c r="F459">
        <v>285</v>
      </c>
      <c r="G459" s="1" t="s">
        <v>95</v>
      </c>
      <c r="H459" s="1" t="s">
        <v>61</v>
      </c>
      <c r="I459" s="1" t="s">
        <v>9</v>
      </c>
      <c r="J459" s="1" t="s">
        <v>10</v>
      </c>
      <c r="K459">
        <v>1992</v>
      </c>
      <c r="L459" s="1">
        <f>current_year-Wofai_Eyong___Bikeshare_data___Sheet1[[#This Row],[Birth Year]]</f>
        <v>30</v>
      </c>
      <c r="M459" s="1" t="str">
        <f>LOOKUP(L459,{0,"0-19";20,"20-29";30,"30-39";40,"40-49";50,"50-59";60,"60-69";70,"70-79";80,"80-89"})</f>
        <v>30-39</v>
      </c>
      <c r="N459" s="1" t="str">
        <f>TEXT(Wofai_Eyong___Bikeshare_data___Sheet1[[#This Row],[StartDate]], "dddd")</f>
        <v>Monday</v>
      </c>
      <c r="O459" s="1" t="str">
        <f>CONCATENATE(Wofai_Eyong___Bikeshare_data___Sheet1[[#This Row],[Start Station]], " to ", Wofai_Eyong___Bikeshare_data___Sheet1[[#This Row],[End Station]])</f>
        <v>W 43 St &amp; 6 Ave to 9 Ave &amp; W 45 St</v>
      </c>
    </row>
    <row r="460" spans="1:15" x14ac:dyDescent="0.25">
      <c r="A460">
        <v>797851</v>
      </c>
      <c r="B460" s="7">
        <v>42769</v>
      </c>
      <c r="C460" s="2">
        <v>0.28819444444444448</v>
      </c>
      <c r="D460" s="5">
        <v>42769</v>
      </c>
      <c r="E460" s="2">
        <v>0.29236111111111113</v>
      </c>
      <c r="F460">
        <v>402</v>
      </c>
      <c r="G460" s="1" t="s">
        <v>396</v>
      </c>
      <c r="H460" s="1" t="s">
        <v>161</v>
      </c>
      <c r="I460" s="1" t="s">
        <v>9</v>
      </c>
      <c r="J460" s="1" t="s">
        <v>10</v>
      </c>
      <c r="K460">
        <v>1972</v>
      </c>
      <c r="L460" s="1">
        <f>current_year-Wofai_Eyong___Bikeshare_data___Sheet1[[#This Row],[Birth Year]]</f>
        <v>50</v>
      </c>
      <c r="M460" s="1" t="str">
        <f>LOOKUP(L460,{0,"0-19";20,"20-29";30,"30-39";40,"40-49";50,"50-59";60,"60-69";70,"70-79";80,"80-89"})</f>
        <v>50-59</v>
      </c>
      <c r="N460" s="1" t="str">
        <f>TEXT(Wofai_Eyong___Bikeshare_data___Sheet1[[#This Row],[StartDate]], "dddd")</f>
        <v>Friday</v>
      </c>
      <c r="O460" s="1" t="str">
        <f>CONCATENATE(Wofai_Eyong___Bikeshare_data___Sheet1[[#This Row],[Start Station]], " to ", Wofai_Eyong___Bikeshare_data___Sheet1[[#This Row],[End Station]])</f>
        <v>5 Ave &amp; 3 St to Dean St &amp; 4 Ave</v>
      </c>
    </row>
    <row r="461" spans="1:15" x14ac:dyDescent="0.25">
      <c r="A461">
        <v>1745464</v>
      </c>
      <c r="B461" s="7">
        <v>42802</v>
      </c>
      <c r="C461" s="2">
        <v>0.7006944444444444</v>
      </c>
      <c r="D461" s="5">
        <v>42802</v>
      </c>
      <c r="E461" s="2">
        <v>0.71111111111111114</v>
      </c>
      <c r="F461">
        <v>898</v>
      </c>
      <c r="G461" s="1" t="s">
        <v>345</v>
      </c>
      <c r="H461" s="1" t="s">
        <v>108</v>
      </c>
      <c r="I461" s="1" t="s">
        <v>9</v>
      </c>
      <c r="J461" s="1" t="s">
        <v>10</v>
      </c>
      <c r="K461">
        <v>1981</v>
      </c>
      <c r="L461" s="1">
        <f>current_year-Wofai_Eyong___Bikeshare_data___Sheet1[[#This Row],[Birth Year]]</f>
        <v>41</v>
      </c>
      <c r="M461" s="1" t="str">
        <f>LOOKUP(L461,{0,"0-19";20,"20-29";30,"30-39";40,"40-49";50,"50-59";60,"60-69";70,"70-79";80,"80-89"})</f>
        <v>40-49</v>
      </c>
      <c r="N461" s="1" t="str">
        <f>TEXT(Wofai_Eyong___Bikeshare_data___Sheet1[[#This Row],[StartDate]], "dddd")</f>
        <v>Wednesday</v>
      </c>
      <c r="O461" s="1" t="str">
        <f>CONCATENATE(Wofai_Eyong___Bikeshare_data___Sheet1[[#This Row],[Start Station]], " to ", Wofai_Eyong___Bikeshare_data___Sheet1[[#This Row],[End Station]])</f>
        <v>E 55 St &amp; Lexington Ave to E 39 St &amp; 2 Ave</v>
      </c>
    </row>
    <row r="462" spans="1:15" x14ac:dyDescent="0.25">
      <c r="A462">
        <v>799092</v>
      </c>
      <c r="B462" s="7">
        <v>42769</v>
      </c>
      <c r="C462" s="2">
        <v>0.32013888888888892</v>
      </c>
      <c r="D462" s="5">
        <v>42769</v>
      </c>
      <c r="E462" s="2">
        <v>0.33819444444444446</v>
      </c>
      <c r="F462">
        <v>1572</v>
      </c>
      <c r="G462" s="1" t="s">
        <v>397</v>
      </c>
      <c r="H462" s="1" t="s">
        <v>35</v>
      </c>
      <c r="I462" s="1" t="s">
        <v>9</v>
      </c>
      <c r="J462" s="1" t="s">
        <v>17</v>
      </c>
      <c r="K462">
        <v>1978</v>
      </c>
      <c r="L462" s="1">
        <f>current_year-Wofai_Eyong___Bikeshare_data___Sheet1[[#This Row],[Birth Year]]</f>
        <v>44</v>
      </c>
      <c r="M462" s="1" t="str">
        <f>LOOKUP(L462,{0,"0-19";20,"20-29";30,"30-39";40,"40-49";50,"50-59";60,"60-69";70,"70-79";80,"80-89"})</f>
        <v>40-49</v>
      </c>
      <c r="N462" s="1" t="str">
        <f>TEXT(Wofai_Eyong___Bikeshare_data___Sheet1[[#This Row],[StartDate]], "dddd")</f>
        <v>Friday</v>
      </c>
      <c r="O462" s="1" t="str">
        <f>CONCATENATE(Wofai_Eyong___Bikeshare_data___Sheet1[[#This Row],[Start Station]], " to ", Wofai_Eyong___Bikeshare_data___Sheet1[[#This Row],[End Station]])</f>
        <v>W 11 St &amp; 6 Ave to 1 Ave &amp; E 68 St</v>
      </c>
    </row>
    <row r="463" spans="1:15" x14ac:dyDescent="0.25">
      <c r="A463">
        <v>3932991</v>
      </c>
      <c r="B463" s="7">
        <v>42863</v>
      </c>
      <c r="C463" s="2">
        <v>0.72638888888888886</v>
      </c>
      <c r="D463" s="5">
        <v>42863</v>
      </c>
      <c r="E463" s="2">
        <v>0.73055555555555562</v>
      </c>
      <c r="F463">
        <v>415</v>
      </c>
      <c r="G463" s="1" t="s">
        <v>40</v>
      </c>
      <c r="H463" s="1" t="s">
        <v>361</v>
      </c>
      <c r="I463" s="1" t="s">
        <v>9</v>
      </c>
      <c r="J463" s="1" t="s">
        <v>17</v>
      </c>
      <c r="K463">
        <v>1986</v>
      </c>
      <c r="L463" s="1">
        <f>current_year-Wofai_Eyong___Bikeshare_data___Sheet1[[#This Row],[Birth Year]]</f>
        <v>36</v>
      </c>
      <c r="M463" s="1" t="str">
        <f>LOOKUP(L463,{0,"0-19";20,"20-29";30,"30-39";40,"40-49";50,"50-59";60,"60-69";70,"70-79";80,"80-89"})</f>
        <v>30-39</v>
      </c>
      <c r="N463" s="1" t="str">
        <f>TEXT(Wofai_Eyong___Bikeshare_data___Sheet1[[#This Row],[StartDate]], "dddd")</f>
        <v>Monday</v>
      </c>
      <c r="O463" s="1" t="str">
        <f>CONCATENATE(Wofai_Eyong___Bikeshare_data___Sheet1[[#This Row],[Start Station]], " to ", Wofai_Eyong___Bikeshare_data___Sheet1[[#This Row],[End Station]])</f>
        <v>W 17 St &amp; 8 Ave to W 27 St &amp; 7 Ave</v>
      </c>
    </row>
    <row r="464" spans="1:15" x14ac:dyDescent="0.25">
      <c r="A464">
        <v>4611157</v>
      </c>
      <c r="B464" s="7">
        <v>42876</v>
      </c>
      <c r="C464" s="2">
        <v>0.62222222222222223</v>
      </c>
      <c r="D464" s="5">
        <v>42876</v>
      </c>
      <c r="E464" s="2">
        <v>0.62916666666666665</v>
      </c>
      <c r="F464">
        <v>594</v>
      </c>
      <c r="G464" s="1" t="s">
        <v>157</v>
      </c>
      <c r="H464" s="1" t="s">
        <v>39</v>
      </c>
      <c r="I464" s="8" t="s">
        <v>458</v>
      </c>
      <c r="J464" s="8" t="s">
        <v>10</v>
      </c>
      <c r="K464" s="8">
        <v>1981</v>
      </c>
      <c r="L464" s="1">
        <f>current_year-Wofai_Eyong___Bikeshare_data___Sheet1[[#This Row],[Birth Year]]</f>
        <v>41</v>
      </c>
      <c r="M464" s="1" t="str">
        <f>LOOKUP(L464,{0,"0-19";20,"20-29";30,"30-39";40,"40-49";50,"50-59";60,"60-69";70,"70-79";80,"80-89"})</f>
        <v>40-49</v>
      </c>
      <c r="N464" s="1" t="str">
        <f>TEXT(Wofai_Eyong___Bikeshare_data___Sheet1[[#This Row],[StartDate]], "dddd")</f>
        <v>Sunday</v>
      </c>
      <c r="O464" s="1" t="str">
        <f>CONCATENATE(Wofai_Eyong___Bikeshare_data___Sheet1[[#This Row],[Start Station]], " to ", Wofai_Eyong___Bikeshare_data___Sheet1[[#This Row],[End Station]])</f>
        <v>Lafayette St &amp; E 8 St to E 17 St &amp; Broadway</v>
      </c>
    </row>
    <row r="465" spans="1:15" x14ac:dyDescent="0.25">
      <c r="A465">
        <v>2929750</v>
      </c>
      <c r="B465" s="7">
        <v>42842</v>
      </c>
      <c r="C465" s="2">
        <v>0.38194444444444442</v>
      </c>
      <c r="D465" s="5">
        <v>42842</v>
      </c>
      <c r="E465" s="2">
        <v>0.38472222222222219</v>
      </c>
      <c r="F465">
        <v>270</v>
      </c>
      <c r="G465" s="1" t="s">
        <v>398</v>
      </c>
      <c r="H465" s="1" t="s">
        <v>138</v>
      </c>
      <c r="I465" s="1" t="s">
        <v>9</v>
      </c>
      <c r="J465" s="1" t="s">
        <v>10</v>
      </c>
      <c r="K465">
        <v>1988</v>
      </c>
      <c r="L465" s="1">
        <f>current_year-Wofai_Eyong___Bikeshare_data___Sheet1[[#This Row],[Birth Year]]</f>
        <v>34</v>
      </c>
      <c r="M465" s="1" t="str">
        <f>LOOKUP(L465,{0,"0-19";20,"20-29";30,"30-39";40,"40-49";50,"50-59";60,"60-69";70,"70-79";80,"80-89"})</f>
        <v>30-39</v>
      </c>
      <c r="N465" s="1" t="str">
        <f>TEXT(Wofai_Eyong___Bikeshare_data___Sheet1[[#This Row],[StartDate]], "dddd")</f>
        <v>Monday</v>
      </c>
      <c r="O465" s="1" t="str">
        <f>CONCATENATE(Wofai_Eyong___Bikeshare_data___Sheet1[[#This Row],[Start Station]], " to ", Wofai_Eyong___Bikeshare_data___Sheet1[[#This Row],[End Station]])</f>
        <v>9 Ave &amp; W 18 St to E 16 St &amp; 5 Ave</v>
      </c>
    </row>
    <row r="466" spans="1:15" x14ac:dyDescent="0.25">
      <c r="A466">
        <v>5126608</v>
      </c>
      <c r="B466" s="7">
        <v>42887</v>
      </c>
      <c r="C466" s="2">
        <v>0.72083333333333333</v>
      </c>
      <c r="D466" s="5">
        <v>42887</v>
      </c>
      <c r="E466" s="2">
        <v>0.72569444444444453</v>
      </c>
      <c r="F466">
        <v>442</v>
      </c>
      <c r="G466" s="1" t="s">
        <v>159</v>
      </c>
      <c r="H466" s="1" t="s">
        <v>58</v>
      </c>
      <c r="I466" s="1" t="s">
        <v>9</v>
      </c>
      <c r="J466" s="1" t="s">
        <v>10</v>
      </c>
      <c r="K466">
        <v>1975</v>
      </c>
      <c r="L466" s="1">
        <f>current_year-Wofai_Eyong___Bikeshare_data___Sheet1[[#This Row],[Birth Year]]</f>
        <v>47</v>
      </c>
      <c r="M466" s="1" t="str">
        <f>LOOKUP(L466,{0,"0-19";20,"20-29";30,"30-39";40,"40-49";50,"50-59";60,"60-69";70,"70-79";80,"80-89"})</f>
        <v>40-49</v>
      </c>
      <c r="N466" s="1" t="str">
        <f>TEXT(Wofai_Eyong___Bikeshare_data___Sheet1[[#This Row],[StartDate]], "dddd")</f>
        <v>Thursday</v>
      </c>
      <c r="O466" s="1" t="str">
        <f>CONCATENATE(Wofai_Eyong___Bikeshare_data___Sheet1[[#This Row],[Start Station]], " to ", Wofai_Eyong___Bikeshare_data___Sheet1[[#This Row],[End Station]])</f>
        <v>W 44 St &amp; 5 Ave to W 38 St &amp; 8 Ave</v>
      </c>
    </row>
    <row r="467" spans="1:15" x14ac:dyDescent="0.25">
      <c r="A467">
        <v>5553365</v>
      </c>
      <c r="B467" s="7">
        <v>42895</v>
      </c>
      <c r="C467" s="2">
        <v>0.38541666666666669</v>
      </c>
      <c r="D467" s="5">
        <v>42895</v>
      </c>
      <c r="E467" s="2">
        <v>0.39097222222222222</v>
      </c>
      <c r="F467">
        <v>493</v>
      </c>
      <c r="G467" s="1" t="s">
        <v>236</v>
      </c>
      <c r="H467" s="1" t="s">
        <v>307</v>
      </c>
      <c r="I467" s="1" t="s">
        <v>9</v>
      </c>
      <c r="J467" s="1" t="s">
        <v>10</v>
      </c>
      <c r="K467">
        <v>1992</v>
      </c>
      <c r="L467" s="1">
        <f>current_year-Wofai_Eyong___Bikeshare_data___Sheet1[[#This Row],[Birth Year]]</f>
        <v>30</v>
      </c>
      <c r="M467" s="1" t="str">
        <f>LOOKUP(L467,{0,"0-19";20,"20-29";30,"30-39";40,"40-49";50,"50-59";60,"60-69";70,"70-79";80,"80-89"})</f>
        <v>30-39</v>
      </c>
      <c r="N467" s="1" t="str">
        <f>TEXT(Wofai_Eyong___Bikeshare_data___Sheet1[[#This Row],[StartDate]], "dddd")</f>
        <v>Friday</v>
      </c>
      <c r="O467" s="1" t="str">
        <f>CONCATENATE(Wofai_Eyong___Bikeshare_data___Sheet1[[#This Row],[Start Station]], " to ", Wofai_Eyong___Bikeshare_data___Sheet1[[#This Row],[End Station]])</f>
        <v>E 102 St &amp; 1 Ave to E 81 St &amp; York Ave</v>
      </c>
    </row>
    <row r="468" spans="1:15" x14ac:dyDescent="0.25">
      <c r="A468">
        <v>3962988</v>
      </c>
      <c r="B468" s="7">
        <v>42864</v>
      </c>
      <c r="C468" s="2">
        <v>0.36874999999999997</v>
      </c>
      <c r="D468" s="5">
        <v>42864</v>
      </c>
      <c r="E468" s="2">
        <v>0.3743055555555555</v>
      </c>
      <c r="F468">
        <v>509</v>
      </c>
      <c r="G468" s="1" t="s">
        <v>202</v>
      </c>
      <c r="H468" s="1" t="s">
        <v>361</v>
      </c>
      <c r="I468" s="1" t="s">
        <v>9</v>
      </c>
      <c r="J468" s="1" t="s">
        <v>17</v>
      </c>
      <c r="K468">
        <v>1993</v>
      </c>
      <c r="L468" s="1">
        <f>current_year-Wofai_Eyong___Bikeshare_data___Sheet1[[#This Row],[Birth Year]]</f>
        <v>29</v>
      </c>
      <c r="M468" s="1" t="str">
        <f>LOOKUP(L468,{0,"0-19";20,"20-29";30,"30-39";40,"40-49";50,"50-59";60,"60-69";70,"70-79";80,"80-89"})</f>
        <v>20-29</v>
      </c>
      <c r="N468" s="1" t="str">
        <f>TEXT(Wofai_Eyong___Bikeshare_data___Sheet1[[#This Row],[StartDate]], "dddd")</f>
        <v>Tuesday</v>
      </c>
      <c r="O468" s="1" t="str">
        <f>CONCATENATE(Wofai_Eyong___Bikeshare_data___Sheet1[[#This Row],[Start Station]], " to ", Wofai_Eyong___Bikeshare_data___Sheet1[[#This Row],[End Station]])</f>
        <v>Christopher St &amp; Greenwich St to W 27 St &amp; 7 Ave</v>
      </c>
    </row>
    <row r="469" spans="1:15" x14ac:dyDescent="0.25">
      <c r="A469">
        <v>6376222</v>
      </c>
      <c r="B469" s="7">
        <v>42909</v>
      </c>
      <c r="C469" s="2">
        <v>0.72569444444444453</v>
      </c>
      <c r="D469" s="5">
        <v>42909</v>
      </c>
      <c r="E469" s="2">
        <v>0.72986111111111107</v>
      </c>
      <c r="F469">
        <v>345</v>
      </c>
      <c r="G469" s="1" t="s">
        <v>399</v>
      </c>
      <c r="H469" s="1" t="s">
        <v>400</v>
      </c>
      <c r="I469" s="1" t="s">
        <v>9</v>
      </c>
      <c r="J469" s="1" t="s">
        <v>10</v>
      </c>
      <c r="K469">
        <v>1982</v>
      </c>
      <c r="L469" s="1">
        <f>current_year-Wofai_Eyong___Bikeshare_data___Sheet1[[#This Row],[Birth Year]]</f>
        <v>40</v>
      </c>
      <c r="M469" s="1" t="str">
        <f>LOOKUP(L469,{0,"0-19";20,"20-29";30,"30-39";40,"40-49";50,"50-59";60,"60-69";70,"70-79";80,"80-89"})</f>
        <v>40-49</v>
      </c>
      <c r="N469" s="1" t="str">
        <f>TEXT(Wofai_Eyong___Bikeshare_data___Sheet1[[#This Row],[StartDate]], "dddd")</f>
        <v>Friday</v>
      </c>
      <c r="O469" s="1" t="str">
        <f>CONCATENATE(Wofai_Eyong___Bikeshare_data___Sheet1[[#This Row],[Start Station]], " to ", Wofai_Eyong___Bikeshare_data___Sheet1[[#This Row],[End Station]])</f>
        <v>Meserole Ave &amp; Manhattan Ave to Berry St &amp; N 8 St</v>
      </c>
    </row>
    <row r="470" spans="1:15" x14ac:dyDescent="0.25">
      <c r="A470">
        <v>3694433</v>
      </c>
      <c r="B470" s="7">
        <v>42858</v>
      </c>
      <c r="C470" s="2">
        <v>0.40208333333333335</v>
      </c>
      <c r="D470" s="5">
        <v>42858</v>
      </c>
      <c r="E470" s="2">
        <v>0.4201388888888889</v>
      </c>
      <c r="F470">
        <v>1539</v>
      </c>
      <c r="G470" s="1" t="s">
        <v>401</v>
      </c>
      <c r="H470" s="1" t="s">
        <v>62</v>
      </c>
      <c r="I470" s="1" t="s">
        <v>9</v>
      </c>
      <c r="J470" s="1" t="s">
        <v>10</v>
      </c>
      <c r="K470">
        <v>1987</v>
      </c>
      <c r="L470" s="1">
        <f>current_year-Wofai_Eyong___Bikeshare_data___Sheet1[[#This Row],[Birth Year]]</f>
        <v>35</v>
      </c>
      <c r="M470" s="1" t="str">
        <f>LOOKUP(L470,{0,"0-19";20,"20-29";30,"30-39";40,"40-49";50,"50-59";60,"60-69";70,"70-79";80,"80-89"})</f>
        <v>30-39</v>
      </c>
      <c r="N470" s="1" t="str">
        <f>TEXT(Wofai_Eyong___Bikeshare_data___Sheet1[[#This Row],[StartDate]], "dddd")</f>
        <v>Wednesday</v>
      </c>
      <c r="O470" s="1" t="str">
        <f>CONCATENATE(Wofai_Eyong___Bikeshare_data___Sheet1[[#This Row],[Start Station]], " to ", Wofai_Eyong___Bikeshare_data___Sheet1[[#This Row],[End Station]])</f>
        <v>Monroe St &amp; Classon Ave to Grand St &amp; Elizabeth St</v>
      </c>
    </row>
    <row r="471" spans="1:15" x14ac:dyDescent="0.25">
      <c r="A471">
        <v>3163527</v>
      </c>
      <c r="B471" s="7">
        <v>42847</v>
      </c>
      <c r="C471" s="2">
        <v>0.45347222222222222</v>
      </c>
      <c r="D471" s="5">
        <v>42847</v>
      </c>
      <c r="E471" s="2">
        <v>0.45763888888888887</v>
      </c>
      <c r="F471">
        <v>341</v>
      </c>
      <c r="G471" s="1" t="s">
        <v>402</v>
      </c>
      <c r="H471" s="1" t="s">
        <v>78</v>
      </c>
      <c r="I471" s="1" t="s">
        <v>9</v>
      </c>
      <c r="J471" s="1" t="s">
        <v>10</v>
      </c>
      <c r="K471">
        <v>1959</v>
      </c>
      <c r="L471" s="1">
        <f>current_year-Wofai_Eyong___Bikeshare_data___Sheet1[[#This Row],[Birth Year]]</f>
        <v>63</v>
      </c>
      <c r="M471" s="1" t="str">
        <f>LOOKUP(L471,{0,"0-19";20,"20-29";30,"30-39";40,"40-49";50,"50-59";60,"60-69";70,"70-79";80,"80-89"})</f>
        <v>60-69</v>
      </c>
      <c r="N471" s="1" t="str">
        <f>TEXT(Wofai_Eyong___Bikeshare_data___Sheet1[[#This Row],[StartDate]], "dddd")</f>
        <v>Saturday</v>
      </c>
      <c r="O471" s="1" t="str">
        <f>CONCATENATE(Wofai_Eyong___Bikeshare_data___Sheet1[[#This Row],[Start Station]], " to ", Wofai_Eyong___Bikeshare_data___Sheet1[[#This Row],[End Station]])</f>
        <v>Eckford St &amp; Engert Ave to N 8 St &amp; Driggs Ave</v>
      </c>
    </row>
    <row r="472" spans="1:15" x14ac:dyDescent="0.25">
      <c r="A472">
        <v>5368899</v>
      </c>
      <c r="B472" s="7">
        <v>42891</v>
      </c>
      <c r="C472" s="2">
        <v>0.90069444444444446</v>
      </c>
      <c r="D472" s="5">
        <v>42891</v>
      </c>
      <c r="E472" s="2">
        <v>0.90555555555555556</v>
      </c>
      <c r="F472">
        <v>422</v>
      </c>
      <c r="G472" s="1" t="s">
        <v>153</v>
      </c>
      <c r="H472" s="1" t="s">
        <v>364</v>
      </c>
      <c r="I472" s="1" t="s">
        <v>9</v>
      </c>
      <c r="J472" s="1" t="s">
        <v>17</v>
      </c>
      <c r="K472">
        <v>1988</v>
      </c>
      <c r="L472" s="1">
        <f>current_year-Wofai_Eyong___Bikeshare_data___Sheet1[[#This Row],[Birth Year]]</f>
        <v>34</v>
      </c>
      <c r="M472" s="1" t="str">
        <f>LOOKUP(L472,{0,"0-19";20,"20-29";30,"30-39";40,"40-49";50,"50-59";60,"60-69";70,"70-79";80,"80-89"})</f>
        <v>30-39</v>
      </c>
      <c r="N472" s="1" t="str">
        <f>TEXT(Wofai_Eyong___Bikeshare_data___Sheet1[[#This Row],[StartDate]], "dddd")</f>
        <v>Monday</v>
      </c>
      <c r="O472" s="1" t="str">
        <f>CONCATENATE(Wofai_Eyong___Bikeshare_data___Sheet1[[#This Row],[Start Station]], " to ", Wofai_Eyong___Bikeshare_data___Sheet1[[#This Row],[End Station]])</f>
        <v>University Pl &amp; E 8 St to E 11 St &amp; 1 Ave</v>
      </c>
    </row>
    <row r="473" spans="1:15" x14ac:dyDescent="0.25">
      <c r="A473">
        <v>272434</v>
      </c>
      <c r="B473" s="7">
        <v>42748</v>
      </c>
      <c r="C473" s="2">
        <v>0.71736111111111101</v>
      </c>
      <c r="D473" s="5">
        <v>42748</v>
      </c>
      <c r="E473" s="2">
        <v>0.72291666666666676</v>
      </c>
      <c r="F473">
        <v>476</v>
      </c>
      <c r="G473" s="1" t="s">
        <v>252</v>
      </c>
      <c r="H473" s="1" t="s">
        <v>403</v>
      </c>
      <c r="I473" s="1" t="s">
        <v>9</v>
      </c>
      <c r="J473" s="1" t="s">
        <v>10</v>
      </c>
      <c r="K473">
        <v>1988</v>
      </c>
      <c r="L473" s="1">
        <f>current_year-Wofai_Eyong___Bikeshare_data___Sheet1[[#This Row],[Birth Year]]</f>
        <v>34</v>
      </c>
      <c r="M473" s="1" t="str">
        <f>LOOKUP(L473,{0,"0-19";20,"20-29";30,"30-39";40,"40-49";50,"50-59";60,"60-69";70,"70-79";80,"80-89"})</f>
        <v>30-39</v>
      </c>
      <c r="N473" s="1" t="str">
        <f>TEXT(Wofai_Eyong___Bikeshare_data___Sheet1[[#This Row],[StartDate]], "dddd")</f>
        <v>Friday</v>
      </c>
      <c r="O473" s="1" t="str">
        <f>CONCATENATE(Wofai_Eyong___Bikeshare_data___Sheet1[[#This Row],[Start Station]], " to ", Wofai_Eyong___Bikeshare_data___Sheet1[[#This Row],[End Station]])</f>
        <v>Pershing Square North to E 58 St &amp; 3 Ave</v>
      </c>
    </row>
    <row r="474" spans="1:15" x14ac:dyDescent="0.25">
      <c r="A474">
        <v>3575288</v>
      </c>
      <c r="B474" s="7">
        <v>42856</v>
      </c>
      <c r="C474" s="2">
        <v>0.43055555555555558</v>
      </c>
      <c r="D474" s="5">
        <v>42856</v>
      </c>
      <c r="E474" s="2">
        <v>0.45347222222222222</v>
      </c>
      <c r="F474">
        <v>2017</v>
      </c>
      <c r="G474" s="1" t="s">
        <v>131</v>
      </c>
      <c r="H474" s="1" t="s">
        <v>218</v>
      </c>
      <c r="I474" s="8" t="s">
        <v>458</v>
      </c>
      <c r="J474" s="8" t="s">
        <v>10</v>
      </c>
      <c r="K474" s="8">
        <v>1981</v>
      </c>
      <c r="L474" s="1">
        <f>current_year-Wofai_Eyong___Bikeshare_data___Sheet1[[#This Row],[Birth Year]]</f>
        <v>41</v>
      </c>
      <c r="M474" s="1" t="str">
        <f>LOOKUP(L474,{0,"0-19";20,"20-29";30,"30-39";40,"40-49";50,"50-59";60,"60-69";70,"70-79";80,"80-89"})</f>
        <v>40-49</v>
      </c>
      <c r="N474" s="1" t="str">
        <f>TEXT(Wofai_Eyong___Bikeshare_data___Sheet1[[#This Row],[StartDate]], "dddd")</f>
        <v>Monday</v>
      </c>
      <c r="O474" s="1" t="str">
        <f>CONCATENATE(Wofai_Eyong___Bikeshare_data___Sheet1[[#This Row],[Start Station]], " to ", Wofai_Eyong___Bikeshare_data___Sheet1[[#This Row],[End Station]])</f>
        <v>Broadway &amp; W 51 St to W 13 St &amp; 5 Ave</v>
      </c>
    </row>
    <row r="475" spans="1:15" x14ac:dyDescent="0.25">
      <c r="A475">
        <v>2320669</v>
      </c>
      <c r="B475" s="7">
        <v>42828</v>
      </c>
      <c r="C475" s="2">
        <v>0.3972222222222222</v>
      </c>
      <c r="D475" s="5">
        <v>42828</v>
      </c>
      <c r="E475" s="2">
        <v>0.39999999999999997</v>
      </c>
      <c r="F475">
        <v>260</v>
      </c>
      <c r="G475" s="1" t="s">
        <v>90</v>
      </c>
      <c r="H475" s="1" t="s">
        <v>332</v>
      </c>
      <c r="I475" s="1" t="s">
        <v>9</v>
      </c>
      <c r="J475" s="1" t="s">
        <v>10</v>
      </c>
      <c r="K475">
        <v>1975</v>
      </c>
      <c r="L475" s="1">
        <f>current_year-Wofai_Eyong___Bikeshare_data___Sheet1[[#This Row],[Birth Year]]</f>
        <v>47</v>
      </c>
      <c r="M475" s="1" t="str">
        <f>LOOKUP(L475,{0,"0-19";20,"20-29";30,"30-39";40,"40-49";50,"50-59";60,"60-69";70,"70-79";80,"80-89"})</f>
        <v>40-49</v>
      </c>
      <c r="N475" s="1" t="str">
        <f>TEXT(Wofai_Eyong___Bikeshare_data___Sheet1[[#This Row],[StartDate]], "dddd")</f>
        <v>Monday</v>
      </c>
      <c r="O475" s="1" t="str">
        <f>CONCATENATE(Wofai_Eyong___Bikeshare_data___Sheet1[[#This Row],[Start Station]], " to ", Wofai_Eyong___Bikeshare_data___Sheet1[[#This Row],[End Station]])</f>
        <v>W 13 St &amp; Hudson St to W 20 St &amp; 7 Ave</v>
      </c>
    </row>
    <row r="476" spans="1:15" x14ac:dyDescent="0.25">
      <c r="A476">
        <v>4370534</v>
      </c>
      <c r="B476" s="7">
        <v>42872</v>
      </c>
      <c r="C476" s="2">
        <v>0.55138888888888882</v>
      </c>
      <c r="D476" s="5">
        <v>42872</v>
      </c>
      <c r="E476" s="2">
        <v>0.55625000000000002</v>
      </c>
      <c r="F476">
        <v>445</v>
      </c>
      <c r="G476" s="1" t="s">
        <v>301</v>
      </c>
      <c r="H476" s="1" t="s">
        <v>321</v>
      </c>
      <c r="I476" s="1" t="s">
        <v>9</v>
      </c>
      <c r="J476" s="1" t="s">
        <v>10</v>
      </c>
      <c r="K476">
        <v>1973</v>
      </c>
      <c r="L476" s="1">
        <f>current_year-Wofai_Eyong___Bikeshare_data___Sheet1[[#This Row],[Birth Year]]</f>
        <v>49</v>
      </c>
      <c r="M476" s="1" t="str">
        <f>LOOKUP(L476,{0,"0-19";20,"20-29";30,"30-39";40,"40-49";50,"50-59";60,"60-69";70,"70-79";80,"80-89"})</f>
        <v>40-49</v>
      </c>
      <c r="N476" s="1" t="str">
        <f>TEXT(Wofai_Eyong___Bikeshare_data___Sheet1[[#This Row],[StartDate]], "dddd")</f>
        <v>Wednesday</v>
      </c>
      <c r="O476" s="1" t="str">
        <f>CONCATENATE(Wofai_Eyong___Bikeshare_data___Sheet1[[#This Row],[Start Station]], " to ", Wofai_Eyong___Bikeshare_data___Sheet1[[#This Row],[End Station]])</f>
        <v>Cadman Plaza E &amp; Tillary St to Hicks St &amp; Montague St</v>
      </c>
    </row>
    <row r="477" spans="1:15" x14ac:dyDescent="0.25">
      <c r="A477">
        <v>2647378</v>
      </c>
      <c r="B477" s="7">
        <v>42836</v>
      </c>
      <c r="C477" s="2">
        <v>0.69027777777777777</v>
      </c>
      <c r="D477" s="5">
        <v>42836</v>
      </c>
      <c r="E477" s="2">
        <v>0.70208333333333339</v>
      </c>
      <c r="F477">
        <v>1022</v>
      </c>
      <c r="G477" s="1" t="s">
        <v>61</v>
      </c>
      <c r="H477" s="1" t="s">
        <v>204</v>
      </c>
      <c r="I477" s="1" t="s">
        <v>9</v>
      </c>
      <c r="J477" s="1" t="s">
        <v>10</v>
      </c>
      <c r="K477">
        <v>1975</v>
      </c>
      <c r="L477" s="1">
        <f>current_year-Wofai_Eyong___Bikeshare_data___Sheet1[[#This Row],[Birth Year]]</f>
        <v>47</v>
      </c>
      <c r="M477" s="1" t="str">
        <f>LOOKUP(L477,{0,"0-19";20,"20-29";30,"30-39";40,"40-49";50,"50-59";60,"60-69";70,"70-79";80,"80-89"})</f>
        <v>40-49</v>
      </c>
      <c r="N477" s="1" t="str">
        <f>TEXT(Wofai_Eyong___Bikeshare_data___Sheet1[[#This Row],[StartDate]], "dddd")</f>
        <v>Tuesday</v>
      </c>
      <c r="O477" s="1" t="str">
        <f>CONCATENATE(Wofai_Eyong___Bikeshare_data___Sheet1[[#This Row],[Start Station]], " to ", Wofai_Eyong___Bikeshare_data___Sheet1[[#This Row],[End Station]])</f>
        <v>9 Ave &amp; W 45 St to W 53 St &amp; 10 Ave</v>
      </c>
    </row>
    <row r="478" spans="1:15" x14ac:dyDescent="0.25">
      <c r="A478">
        <v>1964284</v>
      </c>
      <c r="B478" s="7">
        <v>42815</v>
      </c>
      <c r="C478" s="2">
        <v>0.82847222222222217</v>
      </c>
      <c r="D478" s="5">
        <v>42815</v>
      </c>
      <c r="E478" s="2">
        <v>0.83333333333333337</v>
      </c>
      <c r="F478">
        <v>454</v>
      </c>
      <c r="G478" s="1" t="s">
        <v>127</v>
      </c>
      <c r="H478" s="1" t="s">
        <v>371</v>
      </c>
      <c r="I478" s="1" t="s">
        <v>9</v>
      </c>
      <c r="J478" s="1" t="s">
        <v>10</v>
      </c>
      <c r="K478">
        <v>1963</v>
      </c>
      <c r="L478" s="1">
        <f>current_year-Wofai_Eyong___Bikeshare_data___Sheet1[[#This Row],[Birth Year]]</f>
        <v>59</v>
      </c>
      <c r="M478" s="1" t="str">
        <f>LOOKUP(L478,{0,"0-19";20,"20-29";30,"30-39";40,"40-49";50,"50-59";60,"60-69";70,"70-79";80,"80-89"})</f>
        <v>50-59</v>
      </c>
      <c r="N478" s="1" t="str">
        <f>TEXT(Wofai_Eyong___Bikeshare_data___Sheet1[[#This Row],[StartDate]], "dddd")</f>
        <v>Tuesday</v>
      </c>
      <c r="O478" s="1" t="str">
        <f>CONCATENATE(Wofai_Eyong___Bikeshare_data___Sheet1[[#This Row],[Start Station]], " to ", Wofai_Eyong___Bikeshare_data___Sheet1[[#This Row],[End Station]])</f>
        <v>MacDougal St &amp; Prince St to W 21 St &amp; 6 Ave</v>
      </c>
    </row>
    <row r="479" spans="1:15" x14ac:dyDescent="0.25">
      <c r="A479">
        <v>120263</v>
      </c>
      <c r="B479" s="7">
        <v>42741</v>
      </c>
      <c r="C479" s="2">
        <v>0.75902777777777775</v>
      </c>
      <c r="D479" s="5">
        <v>42741</v>
      </c>
      <c r="E479" s="2">
        <v>0.76597222222222217</v>
      </c>
      <c r="F479">
        <v>610</v>
      </c>
      <c r="G479" s="1" t="s">
        <v>58</v>
      </c>
      <c r="H479" s="1" t="s">
        <v>64</v>
      </c>
      <c r="I479" s="1" t="s">
        <v>9</v>
      </c>
      <c r="J479" s="1" t="s">
        <v>10</v>
      </c>
      <c r="K479">
        <v>1979</v>
      </c>
      <c r="L479" s="1">
        <f>current_year-Wofai_Eyong___Bikeshare_data___Sheet1[[#This Row],[Birth Year]]</f>
        <v>43</v>
      </c>
      <c r="M479" s="1" t="str">
        <f>LOOKUP(L479,{0,"0-19";20,"20-29";30,"30-39";40,"40-49";50,"50-59";60,"60-69";70,"70-79";80,"80-89"})</f>
        <v>40-49</v>
      </c>
      <c r="N479" s="1" t="str">
        <f>TEXT(Wofai_Eyong___Bikeshare_data___Sheet1[[#This Row],[StartDate]], "dddd")</f>
        <v>Friday</v>
      </c>
      <c r="O479" s="1" t="str">
        <f>CONCATENATE(Wofai_Eyong___Bikeshare_data___Sheet1[[#This Row],[Start Station]], " to ", Wofai_Eyong___Bikeshare_data___Sheet1[[#This Row],[End Station]])</f>
        <v>W 38 St &amp; 8 Ave to W 20 St &amp; 11 Ave</v>
      </c>
    </row>
    <row r="480" spans="1:15" x14ac:dyDescent="0.25">
      <c r="A480">
        <v>485112</v>
      </c>
      <c r="B480" s="7">
        <v>42757</v>
      </c>
      <c r="C480" s="2">
        <v>0.55069444444444449</v>
      </c>
      <c r="D480" s="5">
        <v>42757</v>
      </c>
      <c r="E480" s="2">
        <v>0.5541666666666667</v>
      </c>
      <c r="F480">
        <v>269</v>
      </c>
      <c r="G480" s="1" t="s">
        <v>404</v>
      </c>
      <c r="H480" s="1" t="s">
        <v>405</v>
      </c>
      <c r="I480" s="1" t="s">
        <v>9</v>
      </c>
      <c r="J480" s="1" t="s">
        <v>17</v>
      </c>
      <c r="K480">
        <v>1981</v>
      </c>
      <c r="L480" s="1">
        <f>current_year-Wofai_Eyong___Bikeshare_data___Sheet1[[#This Row],[Birth Year]]</f>
        <v>41</v>
      </c>
      <c r="M480" s="1" t="str">
        <f>LOOKUP(L480,{0,"0-19";20,"20-29";30,"30-39";40,"40-49";50,"50-59";60,"60-69";70,"70-79";80,"80-89"})</f>
        <v>40-49</v>
      </c>
      <c r="N480" s="1" t="str">
        <f>TEXT(Wofai_Eyong___Bikeshare_data___Sheet1[[#This Row],[StartDate]], "dddd")</f>
        <v>Sunday</v>
      </c>
      <c r="O480" s="1" t="str">
        <f>CONCATENATE(Wofai_Eyong___Bikeshare_data___Sheet1[[#This Row],[Start Station]], " to ", Wofai_Eyong___Bikeshare_data___Sheet1[[#This Row],[End Station]])</f>
        <v>Graham Ave &amp; Grand St to Metropolitan Ave &amp; Meeker Ave</v>
      </c>
    </row>
    <row r="481" spans="1:15" x14ac:dyDescent="0.25">
      <c r="A481">
        <v>5575264</v>
      </c>
      <c r="B481" s="7">
        <v>42895</v>
      </c>
      <c r="C481" s="2">
        <v>0.65347222222222223</v>
      </c>
      <c r="D481" s="5">
        <v>42895</v>
      </c>
      <c r="E481" s="2">
        <v>0.65763888888888888</v>
      </c>
      <c r="F481">
        <v>371</v>
      </c>
      <c r="G481" s="1" t="s">
        <v>138</v>
      </c>
      <c r="H481" s="1" t="s">
        <v>247</v>
      </c>
      <c r="I481" s="1" t="s">
        <v>9</v>
      </c>
      <c r="J481" s="1" t="s">
        <v>10</v>
      </c>
      <c r="K481">
        <v>1966</v>
      </c>
      <c r="L481" s="1">
        <f>current_year-Wofai_Eyong___Bikeshare_data___Sheet1[[#This Row],[Birth Year]]</f>
        <v>56</v>
      </c>
      <c r="M481" s="1" t="str">
        <f>LOOKUP(L481,{0,"0-19";20,"20-29";30,"30-39";40,"40-49";50,"50-59";60,"60-69";70,"70-79";80,"80-89"})</f>
        <v>50-59</v>
      </c>
      <c r="N481" s="1" t="str">
        <f>TEXT(Wofai_Eyong___Bikeshare_data___Sheet1[[#This Row],[StartDate]], "dddd")</f>
        <v>Friday</v>
      </c>
      <c r="O481" s="1" t="str">
        <f>CONCATENATE(Wofai_Eyong___Bikeshare_data___Sheet1[[#This Row],[Start Station]], " to ", Wofai_Eyong___Bikeshare_data___Sheet1[[#This Row],[End Station]])</f>
        <v>E 16 St &amp; 5 Ave to 6 Ave &amp; W 33 St</v>
      </c>
    </row>
    <row r="482" spans="1:15" x14ac:dyDescent="0.25">
      <c r="A482">
        <v>4774471</v>
      </c>
      <c r="B482" s="7">
        <v>42879</v>
      </c>
      <c r="C482" s="2">
        <v>0.80694444444444446</v>
      </c>
      <c r="D482" s="5">
        <v>42879</v>
      </c>
      <c r="E482" s="2">
        <v>0.8256944444444444</v>
      </c>
      <c r="F482">
        <v>1646</v>
      </c>
      <c r="G482" s="1" t="s">
        <v>361</v>
      </c>
      <c r="H482" s="1" t="s">
        <v>406</v>
      </c>
      <c r="I482" s="1" t="s">
        <v>9</v>
      </c>
      <c r="J482" s="1" t="s">
        <v>10</v>
      </c>
      <c r="K482">
        <v>1965</v>
      </c>
      <c r="L482" s="1">
        <f>current_year-Wofai_Eyong___Bikeshare_data___Sheet1[[#This Row],[Birth Year]]</f>
        <v>57</v>
      </c>
      <c r="M482" s="1" t="str">
        <f>LOOKUP(L482,{0,"0-19";20,"20-29";30,"30-39";40,"40-49";50,"50-59";60,"60-69";70,"70-79";80,"80-89"})</f>
        <v>50-59</v>
      </c>
      <c r="N482" s="1" t="str">
        <f>TEXT(Wofai_Eyong___Bikeshare_data___Sheet1[[#This Row],[StartDate]], "dddd")</f>
        <v>Wednesday</v>
      </c>
      <c r="O482" s="1" t="str">
        <f>CONCATENATE(Wofai_Eyong___Bikeshare_data___Sheet1[[#This Row],[Start Station]], " to ", Wofai_Eyong___Bikeshare_data___Sheet1[[#This Row],[End Station]])</f>
        <v>W 27 St &amp; 7 Ave to W 95 St &amp; Broadway</v>
      </c>
    </row>
    <row r="483" spans="1:15" x14ac:dyDescent="0.25">
      <c r="A483">
        <v>4589251</v>
      </c>
      <c r="B483" s="7">
        <v>42876</v>
      </c>
      <c r="C483" s="2">
        <v>0.40972222222222227</v>
      </c>
      <c r="D483" s="5">
        <v>42876</v>
      </c>
      <c r="E483" s="2">
        <v>0.4284722222222222</v>
      </c>
      <c r="F483">
        <v>1641</v>
      </c>
      <c r="G483" s="1" t="s">
        <v>142</v>
      </c>
      <c r="H483" s="1" t="s">
        <v>142</v>
      </c>
      <c r="I483" s="1" t="s">
        <v>9</v>
      </c>
      <c r="J483" s="1" t="s">
        <v>17</v>
      </c>
      <c r="K483">
        <v>1978</v>
      </c>
      <c r="L483" s="1">
        <f>current_year-Wofai_Eyong___Bikeshare_data___Sheet1[[#This Row],[Birth Year]]</f>
        <v>44</v>
      </c>
      <c r="M483" s="1" t="str">
        <f>LOOKUP(L483,{0,"0-19";20,"20-29";30,"30-39";40,"40-49";50,"50-59";60,"60-69";70,"70-79";80,"80-89"})</f>
        <v>40-49</v>
      </c>
      <c r="N483" s="1" t="str">
        <f>TEXT(Wofai_Eyong___Bikeshare_data___Sheet1[[#This Row],[StartDate]], "dddd")</f>
        <v>Sunday</v>
      </c>
      <c r="O483" s="1" t="str">
        <f>CONCATENATE(Wofai_Eyong___Bikeshare_data___Sheet1[[#This Row],[Start Station]], " to ", Wofai_Eyong___Bikeshare_data___Sheet1[[#This Row],[End Station]])</f>
        <v>Barclay St &amp; Church St to Barclay St &amp; Church St</v>
      </c>
    </row>
    <row r="484" spans="1:15" x14ac:dyDescent="0.25">
      <c r="A484">
        <v>6536890</v>
      </c>
      <c r="B484" s="7">
        <v>42912</v>
      </c>
      <c r="C484" s="2">
        <v>0.72986111111111107</v>
      </c>
      <c r="D484" s="5">
        <v>42912</v>
      </c>
      <c r="E484" s="2">
        <v>0.74791666666666667</v>
      </c>
      <c r="F484">
        <v>1551</v>
      </c>
      <c r="G484" s="1" t="s">
        <v>246</v>
      </c>
      <c r="H484" s="1" t="s">
        <v>407</v>
      </c>
      <c r="I484" s="1" t="s">
        <v>9</v>
      </c>
      <c r="J484" s="1" t="s">
        <v>10</v>
      </c>
      <c r="K484">
        <v>1994</v>
      </c>
      <c r="L484" s="1">
        <f>current_year-Wofai_Eyong___Bikeshare_data___Sheet1[[#This Row],[Birth Year]]</f>
        <v>28</v>
      </c>
      <c r="M484" s="1" t="str">
        <f>LOOKUP(L484,{0,"0-19";20,"20-29";30,"30-39";40,"40-49";50,"50-59";60,"60-69";70,"70-79";80,"80-89"})</f>
        <v>20-29</v>
      </c>
      <c r="N484" s="1" t="str">
        <f>TEXT(Wofai_Eyong___Bikeshare_data___Sheet1[[#This Row],[StartDate]], "dddd")</f>
        <v>Monday</v>
      </c>
      <c r="O484" s="1" t="str">
        <f>CONCATENATE(Wofai_Eyong___Bikeshare_data___Sheet1[[#This Row],[Start Station]], " to ", Wofai_Eyong___Bikeshare_data___Sheet1[[#This Row],[End Station]])</f>
        <v>W 41 St &amp; 8 Ave to 21 St &amp; Queens Plaza North</v>
      </c>
    </row>
    <row r="485" spans="1:15" x14ac:dyDescent="0.25">
      <c r="A485">
        <v>3694987</v>
      </c>
      <c r="B485" s="7">
        <v>42858</v>
      </c>
      <c r="C485" s="2">
        <v>0.40902777777777777</v>
      </c>
      <c r="D485" s="5">
        <v>42858</v>
      </c>
      <c r="E485" s="2">
        <v>0.41319444444444442</v>
      </c>
      <c r="F485">
        <v>342</v>
      </c>
      <c r="G485" s="1" t="s">
        <v>351</v>
      </c>
      <c r="H485" s="1" t="s">
        <v>310</v>
      </c>
      <c r="I485" s="1" t="s">
        <v>9</v>
      </c>
      <c r="J485" s="1" t="s">
        <v>10</v>
      </c>
      <c r="K485">
        <v>1990</v>
      </c>
      <c r="L485" s="1">
        <f>current_year-Wofai_Eyong___Bikeshare_data___Sheet1[[#This Row],[Birth Year]]</f>
        <v>32</v>
      </c>
      <c r="M485" s="1" t="str">
        <f>LOOKUP(L485,{0,"0-19";20,"20-29";30,"30-39";40,"40-49";50,"50-59";60,"60-69";70,"70-79";80,"80-89"})</f>
        <v>30-39</v>
      </c>
      <c r="N485" s="1" t="str">
        <f>TEXT(Wofai_Eyong___Bikeshare_data___Sheet1[[#This Row],[StartDate]], "dddd")</f>
        <v>Wednesday</v>
      </c>
      <c r="O485" s="1" t="str">
        <f>CONCATENATE(Wofai_Eyong___Bikeshare_data___Sheet1[[#This Row],[Start Station]], " to ", Wofai_Eyong___Bikeshare_data___Sheet1[[#This Row],[End Station]])</f>
        <v>W 25 St &amp; 6 Ave to W 13 St &amp; 6 Ave</v>
      </c>
    </row>
    <row r="486" spans="1:15" x14ac:dyDescent="0.25">
      <c r="A486">
        <v>6297900</v>
      </c>
      <c r="B486" s="7">
        <v>42908</v>
      </c>
      <c r="C486" s="2">
        <v>0.57916666666666672</v>
      </c>
      <c r="D486" s="5">
        <v>42908</v>
      </c>
      <c r="E486" s="2">
        <v>0.59236111111111112</v>
      </c>
      <c r="F486">
        <v>1176</v>
      </c>
      <c r="G486" s="1" t="s">
        <v>189</v>
      </c>
      <c r="H486" s="1" t="s">
        <v>142</v>
      </c>
      <c r="I486" s="1" t="s">
        <v>9</v>
      </c>
      <c r="J486" s="1" t="s">
        <v>10</v>
      </c>
      <c r="K486">
        <v>1971</v>
      </c>
      <c r="L486" s="1">
        <f>current_year-Wofai_Eyong___Bikeshare_data___Sheet1[[#This Row],[Birth Year]]</f>
        <v>51</v>
      </c>
      <c r="M486" s="1" t="str">
        <f>LOOKUP(L486,{0,"0-19";20,"20-29";30,"30-39";40,"40-49";50,"50-59";60,"60-69";70,"70-79";80,"80-89"})</f>
        <v>50-59</v>
      </c>
      <c r="N486" s="1" t="str">
        <f>TEXT(Wofai_Eyong___Bikeshare_data___Sheet1[[#This Row],[StartDate]], "dddd")</f>
        <v>Thursday</v>
      </c>
      <c r="O486" s="1" t="str">
        <f>CONCATENATE(Wofai_Eyong___Bikeshare_data___Sheet1[[#This Row],[Start Station]], " to ", Wofai_Eyong___Bikeshare_data___Sheet1[[#This Row],[End Station]])</f>
        <v>York St &amp; Jay St to Barclay St &amp; Church St</v>
      </c>
    </row>
    <row r="487" spans="1:15" x14ac:dyDescent="0.25">
      <c r="A487">
        <v>6276441</v>
      </c>
      <c r="B487" s="7">
        <v>42908</v>
      </c>
      <c r="C487" s="2">
        <v>0.3298611111111111</v>
      </c>
      <c r="D487" s="5">
        <v>42908</v>
      </c>
      <c r="E487" s="2">
        <v>0.35555555555555557</v>
      </c>
      <c r="F487">
        <v>2245</v>
      </c>
      <c r="G487" s="1" t="s">
        <v>408</v>
      </c>
      <c r="H487" s="1" t="s">
        <v>49</v>
      </c>
      <c r="I487" s="1" t="s">
        <v>9</v>
      </c>
      <c r="J487" s="1" t="s">
        <v>10</v>
      </c>
      <c r="K487">
        <v>1990</v>
      </c>
      <c r="L487" s="1">
        <f>current_year-Wofai_Eyong___Bikeshare_data___Sheet1[[#This Row],[Birth Year]]</f>
        <v>32</v>
      </c>
      <c r="M487" s="1" t="str">
        <f>LOOKUP(L487,{0,"0-19";20,"20-29";30,"30-39";40,"40-49";50,"50-59";60,"60-69";70,"70-79";80,"80-89"})</f>
        <v>30-39</v>
      </c>
      <c r="N487" s="1" t="str">
        <f>TEXT(Wofai_Eyong___Bikeshare_data___Sheet1[[#This Row],[StartDate]], "dddd")</f>
        <v>Thursday</v>
      </c>
      <c r="O487" s="1" t="str">
        <f>CONCATENATE(Wofai_Eyong___Bikeshare_data___Sheet1[[#This Row],[Start Station]], " to ", Wofai_Eyong___Bikeshare_data___Sheet1[[#This Row],[End Station]])</f>
        <v>West End Ave &amp; W 107 St to University Pl &amp; E 14 St</v>
      </c>
    </row>
    <row r="488" spans="1:15" x14ac:dyDescent="0.25">
      <c r="A488">
        <v>4228605</v>
      </c>
      <c r="B488" s="7">
        <v>42870</v>
      </c>
      <c r="C488" s="2">
        <v>0.30833333333333335</v>
      </c>
      <c r="D488" s="5">
        <v>42870</v>
      </c>
      <c r="E488" s="2">
        <v>0.32083333333333336</v>
      </c>
      <c r="F488">
        <v>1060</v>
      </c>
      <c r="G488" s="1" t="s">
        <v>224</v>
      </c>
      <c r="H488" s="1" t="s">
        <v>45</v>
      </c>
      <c r="I488" s="1" t="s">
        <v>9</v>
      </c>
      <c r="J488" s="1" t="s">
        <v>10</v>
      </c>
      <c r="K488">
        <v>1960</v>
      </c>
      <c r="L488" s="1">
        <f>current_year-Wofai_Eyong___Bikeshare_data___Sheet1[[#This Row],[Birth Year]]</f>
        <v>62</v>
      </c>
      <c r="M488" s="1" t="str">
        <f>LOOKUP(L488,{0,"0-19";20,"20-29";30,"30-39";40,"40-49";50,"50-59";60,"60-69";70,"70-79";80,"80-89"})</f>
        <v>60-69</v>
      </c>
      <c r="N488" s="1" t="str">
        <f>TEXT(Wofai_Eyong___Bikeshare_data___Sheet1[[#This Row],[StartDate]], "dddd")</f>
        <v>Monday</v>
      </c>
      <c r="O488" s="1" t="str">
        <f>CONCATENATE(Wofai_Eyong___Bikeshare_data___Sheet1[[#This Row],[Start Station]], " to ", Wofai_Eyong___Bikeshare_data___Sheet1[[#This Row],[End Station]])</f>
        <v>W 42 St &amp; 8 Ave to E 72 St &amp; York Ave</v>
      </c>
    </row>
    <row r="489" spans="1:15" x14ac:dyDescent="0.25">
      <c r="A489">
        <v>6054536</v>
      </c>
      <c r="B489" s="7">
        <v>42904</v>
      </c>
      <c r="C489" s="2">
        <v>0.3923611111111111</v>
      </c>
      <c r="D489" s="5">
        <v>42904</v>
      </c>
      <c r="E489" s="2">
        <v>0.39374999999999999</v>
      </c>
      <c r="F489">
        <v>151</v>
      </c>
      <c r="G489" s="1" t="s">
        <v>69</v>
      </c>
      <c r="H489" s="1" t="s">
        <v>54</v>
      </c>
      <c r="I489" s="1" t="s">
        <v>9</v>
      </c>
      <c r="J489" s="1" t="s">
        <v>10</v>
      </c>
      <c r="K489">
        <v>1981</v>
      </c>
      <c r="L489" s="1">
        <f>current_year-Wofai_Eyong___Bikeshare_data___Sheet1[[#This Row],[Birth Year]]</f>
        <v>41</v>
      </c>
      <c r="M489" s="1" t="str">
        <f>LOOKUP(L489,{0,"0-19";20,"20-29";30,"30-39";40,"40-49";50,"50-59";60,"60-69";70,"70-79";80,"80-89"})</f>
        <v>40-49</v>
      </c>
      <c r="N489" s="1" t="str">
        <f>TEXT(Wofai_Eyong___Bikeshare_data___Sheet1[[#This Row],[StartDate]], "dddd")</f>
        <v>Sunday</v>
      </c>
      <c r="O489" s="1" t="str">
        <f>CONCATENATE(Wofai_Eyong___Bikeshare_data___Sheet1[[#This Row],[Start Station]], " to ", Wofai_Eyong___Bikeshare_data___Sheet1[[#This Row],[End Station]])</f>
        <v>Rivington St &amp; Chrystie St to Mott St &amp; Prince St</v>
      </c>
    </row>
    <row r="490" spans="1:15" x14ac:dyDescent="0.25">
      <c r="A490">
        <v>4064209</v>
      </c>
      <c r="B490" s="7">
        <v>42865</v>
      </c>
      <c r="C490" s="2">
        <v>0.8979166666666667</v>
      </c>
      <c r="D490" s="5">
        <v>42865</v>
      </c>
      <c r="E490" s="2">
        <v>0.90208333333333324</v>
      </c>
      <c r="F490">
        <v>337</v>
      </c>
      <c r="G490" s="1" t="s">
        <v>246</v>
      </c>
      <c r="H490" s="1" t="s">
        <v>409</v>
      </c>
      <c r="I490" s="1" t="s">
        <v>9</v>
      </c>
      <c r="J490" s="1" t="s">
        <v>17</v>
      </c>
      <c r="K490">
        <v>1970</v>
      </c>
      <c r="L490" s="1">
        <f>current_year-Wofai_Eyong___Bikeshare_data___Sheet1[[#This Row],[Birth Year]]</f>
        <v>52</v>
      </c>
      <c r="M490" s="1" t="str">
        <f>LOOKUP(L490,{0,"0-19";20,"20-29";30,"30-39";40,"40-49";50,"50-59";60,"60-69";70,"70-79";80,"80-89"})</f>
        <v>50-59</v>
      </c>
      <c r="N490" s="1" t="str">
        <f>TEXT(Wofai_Eyong___Bikeshare_data___Sheet1[[#This Row],[StartDate]], "dddd")</f>
        <v>Wednesday</v>
      </c>
      <c r="O490" s="1" t="str">
        <f>CONCATENATE(Wofai_Eyong___Bikeshare_data___Sheet1[[#This Row],[Start Station]], " to ", Wofai_Eyong___Bikeshare_data___Sheet1[[#This Row],[End Station]])</f>
        <v>W 41 St &amp; 8 Ave to W 37 St &amp; 5 Ave</v>
      </c>
    </row>
    <row r="491" spans="1:15" x14ac:dyDescent="0.25">
      <c r="A491">
        <v>2880543</v>
      </c>
      <c r="B491" s="7">
        <v>42841</v>
      </c>
      <c r="C491" s="2">
        <v>0.4826388888888889</v>
      </c>
      <c r="D491" s="5">
        <v>42841</v>
      </c>
      <c r="E491" s="2">
        <v>0.50208333333333333</v>
      </c>
      <c r="F491">
        <v>1703</v>
      </c>
      <c r="G491" s="1" t="s">
        <v>410</v>
      </c>
      <c r="H491" s="1" t="s">
        <v>299</v>
      </c>
      <c r="I491" s="1" t="s">
        <v>9</v>
      </c>
      <c r="J491" s="1" t="s">
        <v>10</v>
      </c>
      <c r="K491">
        <v>1993</v>
      </c>
      <c r="L491" s="1">
        <f>current_year-Wofai_Eyong___Bikeshare_data___Sheet1[[#This Row],[Birth Year]]</f>
        <v>29</v>
      </c>
      <c r="M491" s="1" t="str">
        <f>LOOKUP(L491,{0,"0-19";20,"20-29";30,"30-39";40,"40-49";50,"50-59";60,"60-69";70,"70-79";80,"80-89"})</f>
        <v>20-29</v>
      </c>
      <c r="N491" s="1" t="str">
        <f>TEXT(Wofai_Eyong___Bikeshare_data___Sheet1[[#This Row],[StartDate]], "dddd")</f>
        <v>Sunday</v>
      </c>
      <c r="O491" s="1" t="str">
        <f>CONCATENATE(Wofai_Eyong___Bikeshare_data___Sheet1[[#This Row],[Start Station]], " to ", Wofai_Eyong___Bikeshare_data___Sheet1[[#This Row],[End Station]])</f>
        <v>Graham Ave &amp; Herbert St to E 25 St &amp; 1 Ave</v>
      </c>
    </row>
    <row r="492" spans="1:15" x14ac:dyDescent="0.25">
      <c r="A492">
        <v>1500135</v>
      </c>
      <c r="B492" s="7">
        <v>42794</v>
      </c>
      <c r="C492" s="2">
        <v>0.66180555555555554</v>
      </c>
      <c r="D492" s="5">
        <v>42794</v>
      </c>
      <c r="E492" s="2">
        <v>0.66805555555555562</v>
      </c>
      <c r="F492">
        <v>543</v>
      </c>
      <c r="G492" s="1" t="s">
        <v>80</v>
      </c>
      <c r="H492" s="1" t="s">
        <v>264</v>
      </c>
      <c r="I492" s="1" t="s">
        <v>9</v>
      </c>
      <c r="J492" s="1" t="s">
        <v>10</v>
      </c>
      <c r="K492">
        <v>1992</v>
      </c>
      <c r="L492" s="1">
        <f>current_year-Wofai_Eyong___Bikeshare_data___Sheet1[[#This Row],[Birth Year]]</f>
        <v>30</v>
      </c>
      <c r="M492" s="1" t="str">
        <f>LOOKUP(L492,{0,"0-19";20,"20-29";30,"30-39";40,"40-49";50,"50-59";60,"60-69";70,"70-79";80,"80-89"})</f>
        <v>30-39</v>
      </c>
      <c r="N492" s="1" t="str">
        <f>TEXT(Wofai_Eyong___Bikeshare_data___Sheet1[[#This Row],[StartDate]], "dddd")</f>
        <v>Tuesday</v>
      </c>
      <c r="O492" s="1" t="str">
        <f>CONCATENATE(Wofai_Eyong___Bikeshare_data___Sheet1[[#This Row],[Start Station]], " to ", Wofai_Eyong___Bikeshare_data___Sheet1[[#This Row],[End Station]])</f>
        <v>8 Ave &amp; W 31 St to Broadway &amp; W 55 St</v>
      </c>
    </row>
    <row r="493" spans="1:15" x14ac:dyDescent="0.25">
      <c r="A493">
        <v>2006709</v>
      </c>
      <c r="B493" s="7">
        <v>42817</v>
      </c>
      <c r="C493" s="2">
        <v>0.53125</v>
      </c>
      <c r="D493" s="5">
        <v>42817</v>
      </c>
      <c r="E493" s="2">
        <v>0.54722222222222217</v>
      </c>
      <c r="F493">
        <v>1344</v>
      </c>
      <c r="G493" s="1" t="s">
        <v>223</v>
      </c>
      <c r="H493" s="1" t="s">
        <v>12</v>
      </c>
      <c r="I493" s="1" t="s">
        <v>9</v>
      </c>
      <c r="J493" s="1" t="s">
        <v>10</v>
      </c>
      <c r="K493">
        <v>1984</v>
      </c>
      <c r="L493" s="1">
        <f>current_year-Wofai_Eyong___Bikeshare_data___Sheet1[[#This Row],[Birth Year]]</f>
        <v>38</v>
      </c>
      <c r="M493" s="1" t="str">
        <f>LOOKUP(L493,{0,"0-19";20,"20-29";30,"30-39";40,"40-49";50,"50-59";60,"60-69";70,"70-79";80,"80-89"})</f>
        <v>30-39</v>
      </c>
      <c r="N493" s="1" t="str">
        <f>TEXT(Wofai_Eyong___Bikeshare_data___Sheet1[[#This Row],[StartDate]], "dddd")</f>
        <v>Thursday</v>
      </c>
      <c r="O493" s="1" t="str">
        <f>CONCATENATE(Wofai_Eyong___Bikeshare_data___Sheet1[[#This Row],[Start Station]], " to ", Wofai_Eyong___Bikeshare_data___Sheet1[[#This Row],[End Station]])</f>
        <v>31 St &amp; Thomson Ave to 1 Ave &amp; E 78 St</v>
      </c>
    </row>
    <row r="494" spans="1:15" x14ac:dyDescent="0.25">
      <c r="A494">
        <v>629185</v>
      </c>
      <c r="B494" s="7">
        <v>42763</v>
      </c>
      <c r="C494" s="2">
        <v>0.31736111111111115</v>
      </c>
      <c r="D494" s="5">
        <v>42763</v>
      </c>
      <c r="E494" s="2">
        <v>0.31875000000000003</v>
      </c>
      <c r="F494">
        <v>97</v>
      </c>
      <c r="G494" s="1" t="s">
        <v>195</v>
      </c>
      <c r="H494" s="1" t="s">
        <v>178</v>
      </c>
      <c r="I494" s="1" t="s">
        <v>9</v>
      </c>
      <c r="J494" s="1" t="s">
        <v>17</v>
      </c>
      <c r="K494">
        <v>1982</v>
      </c>
      <c r="L494" s="1">
        <f>current_year-Wofai_Eyong___Bikeshare_data___Sheet1[[#This Row],[Birth Year]]</f>
        <v>40</v>
      </c>
      <c r="M494" s="1" t="str">
        <f>LOOKUP(L494,{0,"0-19";20,"20-29";30,"30-39";40,"40-49";50,"50-59";60,"60-69";70,"70-79";80,"80-89"})</f>
        <v>40-49</v>
      </c>
      <c r="N494" s="1" t="str">
        <f>TEXT(Wofai_Eyong___Bikeshare_data___Sheet1[[#This Row],[StartDate]], "dddd")</f>
        <v>Saturday</v>
      </c>
      <c r="O494" s="1" t="str">
        <f>CONCATENATE(Wofai_Eyong___Bikeshare_data___Sheet1[[#This Row],[Start Station]], " to ", Wofai_Eyong___Bikeshare_data___Sheet1[[#This Row],[End Station]])</f>
        <v>2 Ave &amp; E 31 St to E 31 St &amp; 3 Ave</v>
      </c>
    </row>
    <row r="495" spans="1:15" x14ac:dyDescent="0.25">
      <c r="A495">
        <v>192292</v>
      </c>
      <c r="B495" s="7">
        <v>42746</v>
      </c>
      <c r="C495" s="2">
        <v>0.62361111111111112</v>
      </c>
      <c r="D495" s="5">
        <v>42746</v>
      </c>
      <c r="E495" s="2">
        <v>0.62777777777777777</v>
      </c>
      <c r="F495">
        <v>371</v>
      </c>
      <c r="G495" s="1" t="s">
        <v>101</v>
      </c>
      <c r="H495" s="1" t="s">
        <v>286</v>
      </c>
      <c r="I495" s="1" t="s">
        <v>9</v>
      </c>
      <c r="J495" s="1" t="s">
        <v>10</v>
      </c>
      <c r="K495">
        <v>1967</v>
      </c>
      <c r="L495" s="1">
        <f>current_year-Wofai_Eyong___Bikeshare_data___Sheet1[[#This Row],[Birth Year]]</f>
        <v>55</v>
      </c>
      <c r="M495" s="1" t="str">
        <f>LOOKUP(L495,{0,"0-19";20,"20-29";30,"30-39";40,"40-49";50,"50-59";60,"60-69";70,"70-79";80,"80-89"})</f>
        <v>50-59</v>
      </c>
      <c r="N495" s="1" t="str">
        <f>TEXT(Wofai_Eyong___Bikeshare_data___Sheet1[[#This Row],[StartDate]], "dddd")</f>
        <v>Wednesday</v>
      </c>
      <c r="O495" s="1" t="str">
        <f>CONCATENATE(Wofai_Eyong___Bikeshare_data___Sheet1[[#This Row],[Start Station]], " to ", Wofai_Eyong___Bikeshare_data___Sheet1[[#This Row],[End Station]])</f>
        <v>W 34 St &amp; 11 Ave to W 33 St &amp; 7 Ave</v>
      </c>
    </row>
    <row r="496" spans="1:15" x14ac:dyDescent="0.25">
      <c r="A496">
        <v>898044</v>
      </c>
      <c r="B496" s="7">
        <v>42772</v>
      </c>
      <c r="C496" s="2">
        <v>0.93055555555555547</v>
      </c>
      <c r="D496" s="5">
        <v>42772</v>
      </c>
      <c r="E496" s="2">
        <v>0.93402777777777779</v>
      </c>
      <c r="F496">
        <v>312</v>
      </c>
      <c r="G496" s="1" t="s">
        <v>173</v>
      </c>
      <c r="H496" s="1" t="s">
        <v>326</v>
      </c>
      <c r="I496" s="1" t="s">
        <v>9</v>
      </c>
      <c r="J496" s="1" t="s">
        <v>17</v>
      </c>
      <c r="K496">
        <v>1989</v>
      </c>
      <c r="L496" s="1">
        <f>current_year-Wofai_Eyong___Bikeshare_data___Sheet1[[#This Row],[Birth Year]]</f>
        <v>33</v>
      </c>
      <c r="M496" s="1" t="str">
        <f>LOOKUP(L496,{0,"0-19";20,"20-29";30,"30-39";40,"40-49";50,"50-59";60,"60-69";70,"70-79";80,"80-89"})</f>
        <v>30-39</v>
      </c>
      <c r="N496" s="1" t="str">
        <f>TEXT(Wofai_Eyong___Bikeshare_data___Sheet1[[#This Row],[StartDate]], "dddd")</f>
        <v>Monday</v>
      </c>
      <c r="O496" s="1" t="str">
        <f>CONCATENATE(Wofai_Eyong___Bikeshare_data___Sheet1[[#This Row],[Start Station]], " to ", Wofai_Eyong___Bikeshare_data___Sheet1[[#This Row],[End Station]])</f>
        <v>Cooper Square &amp; E 7 St to E 19 St &amp; 3 Ave</v>
      </c>
    </row>
    <row r="497" spans="1:15" x14ac:dyDescent="0.25">
      <c r="A497">
        <v>4264483</v>
      </c>
      <c r="B497" s="7">
        <v>42870</v>
      </c>
      <c r="C497" s="2">
        <v>0.7597222222222223</v>
      </c>
      <c r="D497" s="5">
        <v>42870</v>
      </c>
      <c r="E497" s="2">
        <v>0.7680555555555556</v>
      </c>
      <c r="F497">
        <v>761</v>
      </c>
      <c r="G497" s="1" t="s">
        <v>411</v>
      </c>
      <c r="H497" s="1" t="s">
        <v>412</v>
      </c>
      <c r="I497" s="1" t="s">
        <v>9</v>
      </c>
      <c r="J497" s="1" t="s">
        <v>10</v>
      </c>
      <c r="K497">
        <v>1981</v>
      </c>
      <c r="L497" s="1">
        <f>current_year-Wofai_Eyong___Bikeshare_data___Sheet1[[#This Row],[Birth Year]]</f>
        <v>41</v>
      </c>
      <c r="M497" s="1" t="str">
        <f>LOOKUP(L497,{0,"0-19";20,"20-29";30,"30-39";40,"40-49";50,"50-59";60,"60-69";70,"70-79";80,"80-89"})</f>
        <v>40-49</v>
      </c>
      <c r="N497" s="1" t="str">
        <f>TEXT(Wofai_Eyong___Bikeshare_data___Sheet1[[#This Row],[StartDate]], "dddd")</f>
        <v>Monday</v>
      </c>
      <c r="O497" s="1" t="str">
        <f>CONCATENATE(Wofai_Eyong___Bikeshare_data___Sheet1[[#This Row],[Start Station]], " to ", Wofai_Eyong___Bikeshare_data___Sheet1[[#This Row],[End Station]])</f>
        <v>Tompkins Ave &amp; Hopkins St to Nassau Ave &amp; Newell St</v>
      </c>
    </row>
    <row r="498" spans="1:15" x14ac:dyDescent="0.25">
      <c r="A498">
        <v>5899528</v>
      </c>
      <c r="B498" s="7">
        <v>42901</v>
      </c>
      <c r="C498" s="2">
        <v>0.3215277777777778</v>
      </c>
      <c r="D498" s="5">
        <v>42901</v>
      </c>
      <c r="E498" s="2">
        <v>0.32777777777777778</v>
      </c>
      <c r="F498">
        <v>564</v>
      </c>
      <c r="G498" s="1" t="s">
        <v>183</v>
      </c>
      <c r="H498" s="1" t="s">
        <v>89</v>
      </c>
      <c r="I498" s="1" t="s">
        <v>9</v>
      </c>
      <c r="J498" s="1" t="s">
        <v>10</v>
      </c>
      <c r="K498">
        <v>1950</v>
      </c>
      <c r="L498" s="1">
        <f>current_year-Wofai_Eyong___Bikeshare_data___Sheet1[[#This Row],[Birth Year]]</f>
        <v>72</v>
      </c>
      <c r="M498" s="1" t="str">
        <f>LOOKUP(L498,{0,"0-19";20,"20-29";30,"30-39";40,"40-49";50,"50-59";60,"60-69";70,"70-79";80,"80-89"})</f>
        <v>70-79</v>
      </c>
      <c r="N498" s="1" t="str">
        <f>TEXT(Wofai_Eyong___Bikeshare_data___Sheet1[[#This Row],[StartDate]], "dddd")</f>
        <v>Thursday</v>
      </c>
      <c r="O498" s="1" t="str">
        <f>CONCATENATE(Wofai_Eyong___Bikeshare_data___Sheet1[[#This Row],[Start Station]], " to ", Wofai_Eyong___Bikeshare_data___Sheet1[[#This Row],[End Station]])</f>
        <v>11 Ave &amp; W 27 St to 8 Ave &amp; W 16 St</v>
      </c>
    </row>
    <row r="499" spans="1:15" x14ac:dyDescent="0.25">
      <c r="A499">
        <v>6754379</v>
      </c>
      <c r="B499" s="7">
        <v>42915</v>
      </c>
      <c r="C499" s="2">
        <v>0.90972222222222221</v>
      </c>
      <c r="D499" s="5">
        <v>42915</v>
      </c>
      <c r="E499" s="2">
        <v>0.91388888888888886</v>
      </c>
      <c r="F499">
        <v>395</v>
      </c>
      <c r="G499" s="1" t="s">
        <v>318</v>
      </c>
      <c r="H499" s="1" t="s">
        <v>413</v>
      </c>
      <c r="I499" s="1" t="s">
        <v>9</v>
      </c>
      <c r="J499" s="1" t="s">
        <v>10</v>
      </c>
      <c r="K499">
        <v>1973</v>
      </c>
      <c r="L499" s="1">
        <f>current_year-Wofai_Eyong___Bikeshare_data___Sheet1[[#This Row],[Birth Year]]</f>
        <v>49</v>
      </c>
      <c r="M499" s="1" t="str">
        <f>LOOKUP(L499,{0,"0-19";20,"20-29";30,"30-39";40,"40-49";50,"50-59";60,"60-69";70,"70-79";80,"80-89"})</f>
        <v>40-49</v>
      </c>
      <c r="N499" s="1" t="str">
        <f>TEXT(Wofai_Eyong___Bikeshare_data___Sheet1[[#This Row],[StartDate]], "dddd")</f>
        <v>Thursday</v>
      </c>
      <c r="O499" s="1" t="str">
        <f>CONCATENATE(Wofai_Eyong___Bikeshare_data___Sheet1[[#This Row],[Start Station]], " to ", Wofai_Eyong___Bikeshare_data___Sheet1[[#This Row],[End Station]])</f>
        <v>5 Ave &amp; E 78 St to E 78 St &amp; 2 Ave</v>
      </c>
    </row>
    <row r="500" spans="1:15" x14ac:dyDescent="0.25">
      <c r="A500">
        <v>3854712</v>
      </c>
      <c r="B500" s="7">
        <v>42861</v>
      </c>
      <c r="C500" s="2">
        <v>0.7416666666666667</v>
      </c>
      <c r="D500" s="5">
        <v>42861</v>
      </c>
      <c r="E500" s="2">
        <v>0.7680555555555556</v>
      </c>
      <c r="F500">
        <v>2321</v>
      </c>
      <c r="G500" s="1" t="s">
        <v>141</v>
      </c>
      <c r="H500" s="1" t="s">
        <v>90</v>
      </c>
      <c r="I500" s="1" t="s">
        <v>9</v>
      </c>
      <c r="J500" s="1" t="s">
        <v>10</v>
      </c>
      <c r="K500">
        <v>1985</v>
      </c>
      <c r="L500" s="1">
        <f>current_year-Wofai_Eyong___Bikeshare_data___Sheet1[[#This Row],[Birth Year]]</f>
        <v>37</v>
      </c>
      <c r="M500" s="1" t="str">
        <f>LOOKUP(L500,{0,"0-19";20,"20-29";30,"30-39";40,"40-49";50,"50-59";60,"60-69";70,"70-79";80,"80-89"})</f>
        <v>30-39</v>
      </c>
      <c r="N500" s="1" t="str">
        <f>TEXT(Wofai_Eyong___Bikeshare_data___Sheet1[[#This Row],[StartDate]], "dddd")</f>
        <v>Saturday</v>
      </c>
      <c r="O500" s="1" t="str">
        <f>CONCATENATE(Wofai_Eyong___Bikeshare_data___Sheet1[[#This Row],[Start Station]], " to ", Wofai_Eyong___Bikeshare_data___Sheet1[[#This Row],[End Station]])</f>
        <v>Greenwich Ave &amp; 8 Ave to W 13 St &amp; Hudson St</v>
      </c>
    </row>
    <row r="501" spans="1:15" x14ac:dyDescent="0.25">
      <c r="A501">
        <v>3111054</v>
      </c>
      <c r="B501" s="7">
        <v>42845</v>
      </c>
      <c r="C501" s="2">
        <v>0.84097222222222223</v>
      </c>
      <c r="D501" s="5">
        <v>42845</v>
      </c>
      <c r="E501" s="2">
        <v>0.84305555555555556</v>
      </c>
      <c r="F501">
        <v>225</v>
      </c>
      <c r="G501" s="1" t="s">
        <v>185</v>
      </c>
      <c r="H501" s="1" t="s">
        <v>399</v>
      </c>
      <c r="I501" s="1" t="s">
        <v>9</v>
      </c>
      <c r="J501" s="1" t="s">
        <v>10</v>
      </c>
      <c r="K501">
        <v>1991</v>
      </c>
      <c r="L501" s="1">
        <f>current_year-Wofai_Eyong___Bikeshare_data___Sheet1[[#This Row],[Birth Year]]</f>
        <v>31</v>
      </c>
      <c r="M501" s="1" t="str">
        <f>LOOKUP(L501,{0,"0-19";20,"20-29";30,"30-39";40,"40-49";50,"50-59";60,"60-69";70,"70-79";80,"80-89"})</f>
        <v>30-39</v>
      </c>
      <c r="N501" s="1" t="str">
        <f>TEXT(Wofai_Eyong___Bikeshare_data___Sheet1[[#This Row],[StartDate]], "dddd")</f>
        <v>Thursday</v>
      </c>
      <c r="O501" s="1" t="str">
        <f>CONCATENATE(Wofai_Eyong___Bikeshare_data___Sheet1[[#This Row],[Start Station]], " to ", Wofai_Eyong___Bikeshare_data___Sheet1[[#This Row],[End Station]])</f>
        <v>Kent Ave &amp; N 7 St to Meserole Ave &amp; Manhattan Ave</v>
      </c>
    </row>
    <row r="502" spans="1:15" x14ac:dyDescent="0.25">
      <c r="A502">
        <v>1582978</v>
      </c>
      <c r="B502" s="7">
        <v>42796</v>
      </c>
      <c r="C502" s="2">
        <v>0.72222222222222221</v>
      </c>
      <c r="D502" s="5">
        <v>42796</v>
      </c>
      <c r="E502" s="2">
        <v>0.72916666666666663</v>
      </c>
      <c r="F502">
        <v>578</v>
      </c>
      <c r="G502" s="1" t="s">
        <v>7</v>
      </c>
      <c r="H502" s="1" t="s">
        <v>115</v>
      </c>
      <c r="I502" s="1" t="s">
        <v>9</v>
      </c>
      <c r="J502" s="1" t="s">
        <v>10</v>
      </c>
      <c r="K502">
        <v>1960</v>
      </c>
      <c r="L502" s="1">
        <f>current_year-Wofai_Eyong___Bikeshare_data___Sheet1[[#This Row],[Birth Year]]</f>
        <v>62</v>
      </c>
      <c r="M502" s="1" t="str">
        <f>LOOKUP(L502,{0,"0-19";20,"20-29";30,"30-39";40,"40-49";50,"50-59";60,"60-69";70,"70-79";80,"80-89"})</f>
        <v>60-69</v>
      </c>
      <c r="N502" s="1" t="str">
        <f>TEXT(Wofai_Eyong___Bikeshare_data___Sheet1[[#This Row],[StartDate]], "dddd")</f>
        <v>Thursday</v>
      </c>
      <c r="O502" s="1" t="str">
        <f>CONCATENATE(Wofai_Eyong___Bikeshare_data___Sheet1[[#This Row],[Start Station]], " to ", Wofai_Eyong___Bikeshare_data___Sheet1[[#This Row],[End Station]])</f>
        <v>Suffolk St &amp; Stanton St to E 15 St &amp; 3 Ave</v>
      </c>
    </row>
    <row r="503" spans="1:15" x14ac:dyDescent="0.25">
      <c r="A503">
        <v>2867496</v>
      </c>
      <c r="B503" s="7">
        <v>42840</v>
      </c>
      <c r="C503" s="2">
        <v>0.85833333333333339</v>
      </c>
      <c r="D503" s="5">
        <v>42840</v>
      </c>
      <c r="E503" s="2">
        <v>0.87708333333333333</v>
      </c>
      <c r="F503">
        <v>1607</v>
      </c>
      <c r="G503" s="1" t="s">
        <v>414</v>
      </c>
      <c r="H503" s="1" t="s">
        <v>342</v>
      </c>
      <c r="I503" s="1" t="s">
        <v>9</v>
      </c>
      <c r="J503" s="1" t="s">
        <v>10</v>
      </c>
      <c r="K503">
        <v>1987</v>
      </c>
      <c r="L503" s="1">
        <f>current_year-Wofai_Eyong___Bikeshare_data___Sheet1[[#This Row],[Birth Year]]</f>
        <v>35</v>
      </c>
      <c r="M503" s="1" t="str">
        <f>LOOKUP(L503,{0,"0-19";20,"20-29";30,"30-39";40,"40-49";50,"50-59";60,"60-69";70,"70-79";80,"80-89"})</f>
        <v>30-39</v>
      </c>
      <c r="N503" s="1" t="str">
        <f>TEXT(Wofai_Eyong___Bikeshare_data___Sheet1[[#This Row],[StartDate]], "dddd")</f>
        <v>Saturday</v>
      </c>
      <c r="O503" s="1" t="str">
        <f>CONCATENATE(Wofai_Eyong___Bikeshare_data___Sheet1[[#This Row],[Start Station]], " to ", Wofai_Eyong___Bikeshare_data___Sheet1[[#This Row],[End Station]])</f>
        <v>Macon St &amp; Nostrand Ave to Richardson St &amp; N Henry St</v>
      </c>
    </row>
    <row r="504" spans="1:15" x14ac:dyDescent="0.25">
      <c r="A504">
        <v>6330204</v>
      </c>
      <c r="B504" s="7">
        <v>42908</v>
      </c>
      <c r="C504" s="2">
        <v>0.87152777777777779</v>
      </c>
      <c r="D504" s="5">
        <v>42908</v>
      </c>
      <c r="E504" s="2">
        <v>0.88194444444444453</v>
      </c>
      <c r="F504">
        <v>878</v>
      </c>
      <c r="G504" s="1" t="s">
        <v>222</v>
      </c>
      <c r="H504" s="1" t="s">
        <v>43</v>
      </c>
      <c r="I504" s="1" t="s">
        <v>9</v>
      </c>
      <c r="J504" s="1" t="s">
        <v>10</v>
      </c>
      <c r="K504">
        <v>1980</v>
      </c>
      <c r="L504" s="1">
        <f>current_year-Wofai_Eyong___Bikeshare_data___Sheet1[[#This Row],[Birth Year]]</f>
        <v>42</v>
      </c>
      <c r="M504" s="1" t="str">
        <f>LOOKUP(L504,{0,"0-19";20,"20-29";30,"30-39";40,"40-49";50,"50-59";60,"60-69";70,"70-79";80,"80-89"})</f>
        <v>40-49</v>
      </c>
      <c r="N504" s="1" t="str">
        <f>TEXT(Wofai_Eyong___Bikeshare_data___Sheet1[[#This Row],[StartDate]], "dddd")</f>
        <v>Thursday</v>
      </c>
      <c r="O504" s="1" t="str">
        <f>CONCATENATE(Wofai_Eyong___Bikeshare_data___Sheet1[[#This Row],[Start Station]], " to ", Wofai_Eyong___Bikeshare_data___Sheet1[[#This Row],[End Station]])</f>
        <v>FDR Drive &amp; E 35 St to E 11 St &amp; 2 Ave</v>
      </c>
    </row>
    <row r="505" spans="1:15" x14ac:dyDescent="0.25">
      <c r="A505">
        <v>5329838</v>
      </c>
      <c r="B505" s="7">
        <v>42891</v>
      </c>
      <c r="C505" s="2">
        <v>0.41805555555555557</v>
      </c>
      <c r="D505" s="5">
        <v>42891</v>
      </c>
      <c r="E505" s="2">
        <v>0.41944444444444445</v>
      </c>
      <c r="F505">
        <v>114</v>
      </c>
      <c r="G505" s="1" t="s">
        <v>415</v>
      </c>
      <c r="H505" s="1" t="s">
        <v>415</v>
      </c>
      <c r="I505" s="1" t="s">
        <v>9</v>
      </c>
      <c r="J505" s="1" t="s">
        <v>10</v>
      </c>
      <c r="K505">
        <v>1973</v>
      </c>
      <c r="L505" s="1">
        <f>current_year-Wofai_Eyong___Bikeshare_data___Sheet1[[#This Row],[Birth Year]]</f>
        <v>49</v>
      </c>
      <c r="M505" s="1" t="str">
        <f>LOOKUP(L505,{0,"0-19";20,"20-29";30,"30-39";40,"40-49";50,"50-59";60,"60-69";70,"70-79";80,"80-89"})</f>
        <v>40-49</v>
      </c>
      <c r="N505" s="1" t="str">
        <f>TEXT(Wofai_Eyong___Bikeshare_data___Sheet1[[#This Row],[StartDate]], "dddd")</f>
        <v>Monday</v>
      </c>
      <c r="O505" s="1" t="str">
        <f>CONCATENATE(Wofai_Eyong___Bikeshare_data___Sheet1[[#This Row],[Start Station]], " to ", Wofai_Eyong___Bikeshare_data___Sheet1[[#This Row],[End Station]])</f>
        <v>Pike St &amp; Monroe St to Pike St &amp; Monroe St</v>
      </c>
    </row>
    <row r="506" spans="1:15" x14ac:dyDescent="0.25">
      <c r="A506">
        <v>1817912</v>
      </c>
      <c r="B506" s="7">
        <v>42804</v>
      </c>
      <c r="C506" s="2">
        <v>0.68958333333333333</v>
      </c>
      <c r="D506" s="5">
        <v>42804</v>
      </c>
      <c r="E506" s="2">
        <v>0.69791666666666663</v>
      </c>
      <c r="F506">
        <v>703</v>
      </c>
      <c r="G506" s="1" t="s">
        <v>125</v>
      </c>
      <c r="H506" s="1" t="s">
        <v>286</v>
      </c>
      <c r="I506" s="1" t="s">
        <v>9</v>
      </c>
      <c r="J506" s="1" t="s">
        <v>10</v>
      </c>
      <c r="K506">
        <v>1962</v>
      </c>
      <c r="L506" s="1">
        <f>current_year-Wofai_Eyong___Bikeshare_data___Sheet1[[#This Row],[Birth Year]]</f>
        <v>60</v>
      </c>
      <c r="M506" s="1" t="str">
        <f>LOOKUP(L506,{0,"0-19";20,"20-29";30,"30-39";40,"40-49";50,"50-59";60,"60-69";70,"70-79";80,"80-89"})</f>
        <v>60-69</v>
      </c>
      <c r="N506" s="1" t="str">
        <f>TEXT(Wofai_Eyong___Bikeshare_data___Sheet1[[#This Row],[StartDate]], "dddd")</f>
        <v>Friday</v>
      </c>
      <c r="O506" s="1" t="str">
        <f>CONCATENATE(Wofai_Eyong___Bikeshare_data___Sheet1[[#This Row],[Start Station]], " to ", Wofai_Eyong___Bikeshare_data___Sheet1[[#This Row],[End Station]])</f>
        <v>E 59 St &amp; Madison Ave to W 33 St &amp; 7 Ave</v>
      </c>
    </row>
    <row r="507" spans="1:15" x14ac:dyDescent="0.25">
      <c r="A507">
        <v>4689916</v>
      </c>
      <c r="B507" s="7">
        <v>42878</v>
      </c>
      <c r="C507" s="2">
        <v>0.6020833333333333</v>
      </c>
      <c r="D507" s="5">
        <v>42878</v>
      </c>
      <c r="E507" s="2">
        <v>0.60486111111111118</v>
      </c>
      <c r="F507">
        <v>243</v>
      </c>
      <c r="G507" s="1" t="s">
        <v>237</v>
      </c>
      <c r="H507" s="1" t="s">
        <v>7</v>
      </c>
      <c r="I507" s="1" t="s">
        <v>9</v>
      </c>
      <c r="J507" s="1" t="s">
        <v>10</v>
      </c>
      <c r="K507">
        <v>1988</v>
      </c>
      <c r="L507" s="1">
        <f>current_year-Wofai_Eyong___Bikeshare_data___Sheet1[[#This Row],[Birth Year]]</f>
        <v>34</v>
      </c>
      <c r="M507" s="1" t="str">
        <f>LOOKUP(L507,{0,"0-19";20,"20-29";30,"30-39";40,"40-49";50,"50-59";60,"60-69";70,"70-79";80,"80-89"})</f>
        <v>30-39</v>
      </c>
      <c r="N507" s="1" t="str">
        <f>TEXT(Wofai_Eyong___Bikeshare_data___Sheet1[[#This Row],[StartDate]], "dddd")</f>
        <v>Tuesday</v>
      </c>
      <c r="O507" s="1" t="str">
        <f>CONCATENATE(Wofai_Eyong___Bikeshare_data___Sheet1[[#This Row],[Start Station]], " to ", Wofai_Eyong___Bikeshare_data___Sheet1[[#This Row],[End Station]])</f>
        <v>E 7 St &amp; Avenue A to Suffolk St &amp; Stanton St</v>
      </c>
    </row>
    <row r="508" spans="1:15" x14ac:dyDescent="0.25">
      <c r="A508">
        <v>2886325</v>
      </c>
      <c r="B508" s="7">
        <v>42841</v>
      </c>
      <c r="C508" s="2">
        <v>0.54166666666666663</v>
      </c>
      <c r="D508" s="5">
        <v>42841</v>
      </c>
      <c r="E508" s="2">
        <v>0.56180555555555556</v>
      </c>
      <c r="F508">
        <v>1737</v>
      </c>
      <c r="G508" s="1" t="s">
        <v>205</v>
      </c>
      <c r="H508" s="1" t="s">
        <v>233</v>
      </c>
      <c r="I508" s="8" t="s">
        <v>458</v>
      </c>
      <c r="J508" s="8" t="s">
        <v>10</v>
      </c>
      <c r="K508" s="8">
        <v>1981</v>
      </c>
      <c r="L508" s="1">
        <f>current_year-Wofai_Eyong___Bikeshare_data___Sheet1[[#This Row],[Birth Year]]</f>
        <v>41</v>
      </c>
      <c r="M508" s="1" t="str">
        <f>LOOKUP(L508,{0,"0-19";20,"20-29";30,"30-39";40,"40-49";50,"50-59";60,"60-69";70,"70-79";80,"80-89"})</f>
        <v>40-49</v>
      </c>
      <c r="N508" s="1" t="str">
        <f>TEXT(Wofai_Eyong___Bikeshare_data___Sheet1[[#This Row],[StartDate]], "dddd")</f>
        <v>Sunday</v>
      </c>
      <c r="O508" s="1" t="str">
        <f>CONCATENATE(Wofai_Eyong___Bikeshare_data___Sheet1[[#This Row],[Start Station]], " to ", Wofai_Eyong___Bikeshare_data___Sheet1[[#This Row],[End Station]])</f>
        <v>E 32 St &amp; Park Ave to Grand Army Plaza &amp; Central Park S</v>
      </c>
    </row>
    <row r="509" spans="1:15" x14ac:dyDescent="0.25">
      <c r="A509">
        <v>5476047</v>
      </c>
      <c r="B509" s="7">
        <v>42893</v>
      </c>
      <c r="C509" s="2">
        <v>0.95277777777777783</v>
      </c>
      <c r="D509" s="5">
        <v>42893</v>
      </c>
      <c r="E509" s="2">
        <v>0.97222222222222221</v>
      </c>
      <c r="F509">
        <v>1682</v>
      </c>
      <c r="G509" s="1" t="s">
        <v>199</v>
      </c>
      <c r="H509" s="1" t="s">
        <v>167</v>
      </c>
      <c r="I509" s="1" t="s">
        <v>9</v>
      </c>
      <c r="J509" s="1" t="s">
        <v>10</v>
      </c>
      <c r="K509">
        <v>1980</v>
      </c>
      <c r="L509" s="1">
        <f>current_year-Wofai_Eyong___Bikeshare_data___Sheet1[[#This Row],[Birth Year]]</f>
        <v>42</v>
      </c>
      <c r="M509" s="1" t="str">
        <f>LOOKUP(L509,{0,"0-19";20,"20-29";30,"30-39";40,"40-49";50,"50-59";60,"60-69";70,"70-79";80,"80-89"})</f>
        <v>40-49</v>
      </c>
      <c r="N509" s="1" t="str">
        <f>TEXT(Wofai_Eyong___Bikeshare_data___Sheet1[[#This Row],[StartDate]], "dddd")</f>
        <v>Wednesday</v>
      </c>
      <c r="O509" s="1" t="str">
        <f>CONCATENATE(Wofai_Eyong___Bikeshare_data___Sheet1[[#This Row],[Start Station]], " to ", Wofai_Eyong___Bikeshare_data___Sheet1[[#This Row],[End Station]])</f>
        <v>Maiden Ln &amp; Pearl St to W 52 St &amp; 6 Ave</v>
      </c>
    </row>
    <row r="510" spans="1:15" x14ac:dyDescent="0.25">
      <c r="A510">
        <v>6020712</v>
      </c>
      <c r="B510" s="7">
        <v>42903</v>
      </c>
      <c r="C510" s="2">
        <v>0.40625</v>
      </c>
      <c r="D510" s="5">
        <v>42903</v>
      </c>
      <c r="E510" s="2">
        <v>0.40972222222222227</v>
      </c>
      <c r="F510">
        <v>304</v>
      </c>
      <c r="G510" s="1" t="s">
        <v>256</v>
      </c>
      <c r="H510" s="1" t="s">
        <v>45</v>
      </c>
      <c r="I510" s="1" t="s">
        <v>9</v>
      </c>
      <c r="J510" s="1" t="s">
        <v>10</v>
      </c>
      <c r="K510">
        <v>1970</v>
      </c>
      <c r="L510" s="1">
        <f>current_year-Wofai_Eyong___Bikeshare_data___Sheet1[[#This Row],[Birth Year]]</f>
        <v>52</v>
      </c>
      <c r="M510" s="1" t="str">
        <f>LOOKUP(L510,{0,"0-19";20,"20-29";30,"30-39";40,"40-49";50,"50-59";60,"60-69";70,"70-79";80,"80-89"})</f>
        <v>50-59</v>
      </c>
      <c r="N510" s="1" t="str">
        <f>TEXT(Wofai_Eyong___Bikeshare_data___Sheet1[[#This Row],[StartDate]], "dddd")</f>
        <v>Saturday</v>
      </c>
      <c r="O510" s="1" t="str">
        <f>CONCATENATE(Wofai_Eyong___Bikeshare_data___Sheet1[[#This Row],[Start Station]], " to ", Wofai_Eyong___Bikeshare_data___Sheet1[[#This Row],[End Station]])</f>
        <v>3 Ave &amp; E 62 St to E 72 St &amp; York Ave</v>
      </c>
    </row>
    <row r="511" spans="1:15" x14ac:dyDescent="0.25">
      <c r="A511">
        <v>2628269</v>
      </c>
      <c r="B511" s="7">
        <v>42836</v>
      </c>
      <c r="C511" s="2">
        <v>0.40347222222222223</v>
      </c>
      <c r="D511" s="5">
        <v>42836</v>
      </c>
      <c r="E511" s="2">
        <v>0.42222222222222222</v>
      </c>
      <c r="F511">
        <v>1637</v>
      </c>
      <c r="G511" s="1" t="s">
        <v>358</v>
      </c>
      <c r="H511" s="1" t="s">
        <v>398</v>
      </c>
      <c r="I511" s="1" t="s">
        <v>9</v>
      </c>
      <c r="J511" s="1" t="s">
        <v>10</v>
      </c>
      <c r="K511">
        <v>1975</v>
      </c>
      <c r="L511" s="1">
        <f>current_year-Wofai_Eyong___Bikeshare_data___Sheet1[[#This Row],[Birth Year]]</f>
        <v>47</v>
      </c>
      <c r="M511" s="1" t="str">
        <f>LOOKUP(L511,{0,"0-19";20,"20-29";30,"30-39";40,"40-49";50,"50-59";60,"60-69";70,"70-79";80,"80-89"})</f>
        <v>40-49</v>
      </c>
      <c r="N511" s="1" t="str">
        <f>TEXT(Wofai_Eyong___Bikeshare_data___Sheet1[[#This Row],[StartDate]], "dddd")</f>
        <v>Tuesday</v>
      </c>
      <c r="O511" s="1" t="str">
        <f>CONCATENATE(Wofai_Eyong___Bikeshare_data___Sheet1[[#This Row],[Start Station]], " to ", Wofai_Eyong___Bikeshare_data___Sheet1[[#This Row],[End Station]])</f>
        <v>Central Park West &amp; W 68 St to 9 Ave &amp; W 18 St</v>
      </c>
    </row>
    <row r="512" spans="1:15" x14ac:dyDescent="0.25">
      <c r="A512">
        <v>1730516</v>
      </c>
      <c r="B512" s="7">
        <v>42802</v>
      </c>
      <c r="C512" s="2">
        <v>0.41111111111111115</v>
      </c>
      <c r="D512" s="5">
        <v>42802</v>
      </c>
      <c r="E512" s="2">
        <v>0.4152777777777778</v>
      </c>
      <c r="F512">
        <v>383</v>
      </c>
      <c r="G512" s="1" t="s">
        <v>409</v>
      </c>
      <c r="H512" s="1" t="s">
        <v>246</v>
      </c>
      <c r="I512" s="1" t="s">
        <v>9</v>
      </c>
      <c r="J512" s="1" t="s">
        <v>10</v>
      </c>
      <c r="K512">
        <v>1972</v>
      </c>
      <c r="L512" s="1">
        <f>current_year-Wofai_Eyong___Bikeshare_data___Sheet1[[#This Row],[Birth Year]]</f>
        <v>50</v>
      </c>
      <c r="M512" s="1" t="str">
        <f>LOOKUP(L512,{0,"0-19";20,"20-29";30,"30-39";40,"40-49";50,"50-59";60,"60-69";70,"70-79";80,"80-89"})</f>
        <v>50-59</v>
      </c>
      <c r="N512" s="1" t="str">
        <f>TEXT(Wofai_Eyong___Bikeshare_data___Sheet1[[#This Row],[StartDate]], "dddd")</f>
        <v>Wednesday</v>
      </c>
      <c r="O512" s="1" t="str">
        <f>CONCATENATE(Wofai_Eyong___Bikeshare_data___Sheet1[[#This Row],[Start Station]], " to ", Wofai_Eyong___Bikeshare_data___Sheet1[[#This Row],[End Station]])</f>
        <v>W 37 St &amp; 5 Ave to W 41 St &amp; 8 Ave</v>
      </c>
    </row>
    <row r="513" spans="1:15" x14ac:dyDescent="0.25">
      <c r="A513">
        <v>2466078</v>
      </c>
      <c r="B513" s="7">
        <v>42832</v>
      </c>
      <c r="C513" s="2">
        <v>0.58402777777777781</v>
      </c>
      <c r="D513" s="5">
        <v>42832</v>
      </c>
      <c r="E513" s="2">
        <v>0.59791666666666665</v>
      </c>
      <c r="F513">
        <v>1175</v>
      </c>
      <c r="G513" s="1" t="s">
        <v>251</v>
      </c>
      <c r="H513" s="1" t="s">
        <v>209</v>
      </c>
      <c r="I513" s="1" t="s">
        <v>9</v>
      </c>
      <c r="J513" s="1" t="s">
        <v>17</v>
      </c>
      <c r="K513">
        <v>1985</v>
      </c>
      <c r="L513" s="1">
        <f>current_year-Wofai_Eyong___Bikeshare_data___Sheet1[[#This Row],[Birth Year]]</f>
        <v>37</v>
      </c>
      <c r="M513" s="1" t="str">
        <f>LOOKUP(L513,{0,"0-19";20,"20-29";30,"30-39";40,"40-49";50,"50-59";60,"60-69";70,"70-79";80,"80-89"})</f>
        <v>30-39</v>
      </c>
      <c r="N513" s="1" t="str">
        <f>TEXT(Wofai_Eyong___Bikeshare_data___Sheet1[[#This Row],[StartDate]], "dddd")</f>
        <v>Friday</v>
      </c>
      <c r="O513" s="1" t="str">
        <f>CONCATENATE(Wofai_Eyong___Bikeshare_data___Sheet1[[#This Row],[Start Station]], " to ", Wofai_Eyong___Bikeshare_data___Sheet1[[#This Row],[End Station]])</f>
        <v>Bank St &amp; Hudson St to Division St &amp; Bowery</v>
      </c>
    </row>
    <row r="514" spans="1:15" x14ac:dyDescent="0.25">
      <c r="A514">
        <v>1240459</v>
      </c>
      <c r="B514" s="7">
        <v>42787</v>
      </c>
      <c r="C514" s="2">
        <v>0.66805555555555562</v>
      </c>
      <c r="D514" s="5">
        <v>42787</v>
      </c>
      <c r="E514" s="2">
        <v>0.67083333333333339</v>
      </c>
      <c r="F514">
        <v>205</v>
      </c>
      <c r="G514" s="1" t="s">
        <v>91</v>
      </c>
      <c r="H514" s="1" t="s">
        <v>375</v>
      </c>
      <c r="I514" s="1" t="s">
        <v>9</v>
      </c>
      <c r="J514" s="1" t="s">
        <v>10</v>
      </c>
      <c r="K514">
        <v>1977</v>
      </c>
      <c r="L514" s="1">
        <f>current_year-Wofai_Eyong___Bikeshare_data___Sheet1[[#This Row],[Birth Year]]</f>
        <v>45</v>
      </c>
      <c r="M514" s="1" t="str">
        <f>LOOKUP(L514,{0,"0-19";20,"20-29";30,"30-39";40,"40-49";50,"50-59";60,"60-69";70,"70-79";80,"80-89"})</f>
        <v>40-49</v>
      </c>
      <c r="N514" s="1" t="str">
        <f>TEXT(Wofai_Eyong___Bikeshare_data___Sheet1[[#This Row],[StartDate]], "dddd")</f>
        <v>Tuesday</v>
      </c>
      <c r="O514" s="1" t="str">
        <f>CONCATENATE(Wofai_Eyong___Bikeshare_data___Sheet1[[#This Row],[Start Station]], " to ", Wofai_Eyong___Bikeshare_data___Sheet1[[#This Row],[End Station]])</f>
        <v>W 84 St &amp; Columbus Ave to W 74 St &amp; Columbus Ave</v>
      </c>
    </row>
    <row r="515" spans="1:15" x14ac:dyDescent="0.25">
      <c r="A515">
        <v>906359</v>
      </c>
      <c r="B515" s="7">
        <v>42773</v>
      </c>
      <c r="C515" s="2">
        <v>0.51666666666666672</v>
      </c>
      <c r="D515" s="5">
        <v>42773</v>
      </c>
      <c r="E515" s="2">
        <v>0.52152777777777781</v>
      </c>
      <c r="F515">
        <v>470</v>
      </c>
      <c r="G515" s="1" t="s">
        <v>82</v>
      </c>
      <c r="H515" s="1" t="s">
        <v>253</v>
      </c>
      <c r="I515" s="1" t="s">
        <v>9</v>
      </c>
      <c r="J515" s="1" t="s">
        <v>10</v>
      </c>
      <c r="K515">
        <v>1988</v>
      </c>
      <c r="L515" s="1">
        <f>current_year-Wofai_Eyong___Bikeshare_data___Sheet1[[#This Row],[Birth Year]]</f>
        <v>34</v>
      </c>
      <c r="M515" s="1" t="str">
        <f>LOOKUP(L515,{0,"0-19";20,"20-29";30,"30-39";40,"40-49";50,"50-59";60,"60-69";70,"70-79";80,"80-89"})</f>
        <v>30-39</v>
      </c>
      <c r="N515" s="1" t="str">
        <f>TEXT(Wofai_Eyong___Bikeshare_data___Sheet1[[#This Row],[StartDate]], "dddd")</f>
        <v>Tuesday</v>
      </c>
      <c r="O515" s="1" t="str">
        <f>CONCATENATE(Wofai_Eyong___Bikeshare_data___Sheet1[[#This Row],[Start Station]], " to ", Wofai_Eyong___Bikeshare_data___Sheet1[[#This Row],[End Station]])</f>
        <v>Pershing Square South to W 31 St &amp; 7 Ave</v>
      </c>
    </row>
    <row r="516" spans="1:15" x14ac:dyDescent="0.25">
      <c r="A516">
        <v>3624425</v>
      </c>
      <c r="B516" s="7">
        <v>42857</v>
      </c>
      <c r="C516" s="2">
        <v>0.34166666666666662</v>
      </c>
      <c r="D516" s="5">
        <v>42857</v>
      </c>
      <c r="E516" s="2">
        <v>0.34652777777777777</v>
      </c>
      <c r="F516">
        <v>433</v>
      </c>
      <c r="G516" s="1" t="s">
        <v>95</v>
      </c>
      <c r="H516" s="1" t="s">
        <v>233</v>
      </c>
      <c r="I516" s="1" t="s">
        <v>9</v>
      </c>
      <c r="J516" s="1" t="s">
        <v>10</v>
      </c>
      <c r="K516">
        <v>1975</v>
      </c>
      <c r="L516" s="1">
        <f>current_year-Wofai_Eyong___Bikeshare_data___Sheet1[[#This Row],[Birth Year]]</f>
        <v>47</v>
      </c>
      <c r="M516" s="1" t="str">
        <f>LOOKUP(L516,{0,"0-19";20,"20-29";30,"30-39";40,"40-49";50,"50-59";60,"60-69";70,"70-79";80,"80-89"})</f>
        <v>40-49</v>
      </c>
      <c r="N516" s="1" t="str">
        <f>TEXT(Wofai_Eyong___Bikeshare_data___Sheet1[[#This Row],[StartDate]], "dddd")</f>
        <v>Tuesday</v>
      </c>
      <c r="O516" s="1" t="str">
        <f>CONCATENATE(Wofai_Eyong___Bikeshare_data___Sheet1[[#This Row],[Start Station]], " to ", Wofai_Eyong___Bikeshare_data___Sheet1[[#This Row],[End Station]])</f>
        <v>W 43 St &amp; 6 Ave to Grand Army Plaza &amp; Central Park S</v>
      </c>
    </row>
    <row r="517" spans="1:15" x14ac:dyDescent="0.25">
      <c r="A517">
        <v>4756004</v>
      </c>
      <c r="B517" s="7">
        <v>42879</v>
      </c>
      <c r="C517" s="2">
        <v>0.67569444444444438</v>
      </c>
      <c r="D517" s="5">
        <v>42879</v>
      </c>
      <c r="E517" s="2">
        <v>0.68958333333333333</v>
      </c>
      <c r="F517">
        <v>1224</v>
      </c>
      <c r="G517" s="1" t="s">
        <v>154</v>
      </c>
      <c r="H517" s="1" t="s">
        <v>141</v>
      </c>
      <c r="I517" s="1" t="s">
        <v>9</v>
      </c>
      <c r="J517" s="1" t="s">
        <v>17</v>
      </c>
      <c r="K517">
        <v>1983</v>
      </c>
      <c r="L517" s="1">
        <f>current_year-Wofai_Eyong___Bikeshare_data___Sheet1[[#This Row],[Birth Year]]</f>
        <v>39</v>
      </c>
      <c r="M517" s="1" t="str">
        <f>LOOKUP(L517,{0,"0-19";20,"20-29";30,"30-39";40,"40-49";50,"50-59";60,"60-69";70,"70-79";80,"80-89"})</f>
        <v>30-39</v>
      </c>
      <c r="N517" s="1" t="str">
        <f>TEXT(Wofai_Eyong___Bikeshare_data___Sheet1[[#This Row],[StartDate]], "dddd")</f>
        <v>Wednesday</v>
      </c>
      <c r="O517" s="1" t="str">
        <f>CONCATENATE(Wofai_Eyong___Bikeshare_data___Sheet1[[#This Row],[Start Station]], " to ", Wofai_Eyong___Bikeshare_data___Sheet1[[#This Row],[End Station]])</f>
        <v>Broadway &amp; W 58 St to Greenwich Ave &amp; 8 Ave</v>
      </c>
    </row>
    <row r="518" spans="1:15" x14ac:dyDescent="0.25">
      <c r="A518">
        <v>5082496</v>
      </c>
      <c r="B518" s="7">
        <v>42886</v>
      </c>
      <c r="C518" s="2">
        <v>0.91875000000000007</v>
      </c>
      <c r="D518" s="5">
        <v>42886</v>
      </c>
      <c r="E518" s="2">
        <v>0.9375</v>
      </c>
      <c r="F518">
        <v>1583</v>
      </c>
      <c r="G518" s="1" t="s">
        <v>108</v>
      </c>
      <c r="H518" s="1" t="s">
        <v>369</v>
      </c>
      <c r="I518" s="1" t="s">
        <v>9</v>
      </c>
      <c r="J518" s="1" t="s">
        <v>10</v>
      </c>
      <c r="K518">
        <v>1994</v>
      </c>
      <c r="L518" s="1">
        <f>current_year-Wofai_Eyong___Bikeshare_data___Sheet1[[#This Row],[Birth Year]]</f>
        <v>28</v>
      </c>
      <c r="M518" s="1" t="str">
        <f>LOOKUP(L518,{0,"0-19";20,"20-29";30,"30-39";40,"40-49";50,"50-59";60,"60-69";70,"70-79";80,"80-89"})</f>
        <v>20-29</v>
      </c>
      <c r="N518" s="1" t="str">
        <f>TEXT(Wofai_Eyong___Bikeshare_data___Sheet1[[#This Row],[StartDate]], "dddd")</f>
        <v>Wednesday</v>
      </c>
      <c r="O518" s="1" t="str">
        <f>CONCATENATE(Wofai_Eyong___Bikeshare_data___Sheet1[[#This Row],[Start Station]], " to ", Wofai_Eyong___Bikeshare_data___Sheet1[[#This Row],[End Station]])</f>
        <v>E 39 St &amp; 2 Ave to LaGuardia Pl &amp; W 3 St</v>
      </c>
    </row>
    <row r="519" spans="1:15" x14ac:dyDescent="0.25">
      <c r="A519">
        <v>2479281</v>
      </c>
      <c r="B519" s="7">
        <v>42832</v>
      </c>
      <c r="C519" s="2">
        <v>0.78680555555555554</v>
      </c>
      <c r="D519" s="5">
        <v>42832</v>
      </c>
      <c r="E519" s="2">
        <v>0.79375000000000007</v>
      </c>
      <c r="F519">
        <v>608</v>
      </c>
      <c r="G519" s="1" t="s">
        <v>184</v>
      </c>
      <c r="H519" s="1" t="s">
        <v>247</v>
      </c>
      <c r="I519" s="1" t="s">
        <v>9</v>
      </c>
      <c r="J519" s="1" t="s">
        <v>10</v>
      </c>
      <c r="K519">
        <v>1970</v>
      </c>
      <c r="L519" s="1">
        <f>current_year-Wofai_Eyong___Bikeshare_data___Sheet1[[#This Row],[Birth Year]]</f>
        <v>52</v>
      </c>
      <c r="M519" s="1" t="str">
        <f>LOOKUP(L519,{0,"0-19";20,"20-29";30,"30-39";40,"40-49";50,"50-59";60,"60-69";70,"70-79";80,"80-89"})</f>
        <v>50-59</v>
      </c>
      <c r="N519" s="1" t="str">
        <f>TEXT(Wofai_Eyong___Bikeshare_data___Sheet1[[#This Row],[StartDate]], "dddd")</f>
        <v>Friday</v>
      </c>
      <c r="O519" s="1" t="str">
        <f>CONCATENATE(Wofai_Eyong___Bikeshare_data___Sheet1[[#This Row],[Start Station]], " to ", Wofai_Eyong___Bikeshare_data___Sheet1[[#This Row],[End Station]])</f>
        <v>E 23 St &amp; 1 Ave to 6 Ave &amp; W 33 St</v>
      </c>
    </row>
    <row r="520" spans="1:15" x14ac:dyDescent="0.25">
      <c r="A520">
        <v>6092448</v>
      </c>
      <c r="B520" s="7">
        <v>42904</v>
      </c>
      <c r="C520" s="2">
        <v>0.82916666666666661</v>
      </c>
      <c r="D520" s="5">
        <v>42904</v>
      </c>
      <c r="E520" s="2">
        <v>0.83333333333333337</v>
      </c>
      <c r="F520">
        <v>370</v>
      </c>
      <c r="G520" s="1" t="s">
        <v>386</v>
      </c>
      <c r="H520" s="1" t="s">
        <v>393</v>
      </c>
      <c r="I520" s="1" t="s">
        <v>9</v>
      </c>
      <c r="J520" s="1" t="s">
        <v>10</v>
      </c>
      <c r="K520">
        <v>1981</v>
      </c>
      <c r="L520" s="1">
        <f>current_year-Wofai_Eyong___Bikeshare_data___Sheet1[[#This Row],[Birth Year]]</f>
        <v>41</v>
      </c>
      <c r="M520" s="1" t="str">
        <f>LOOKUP(L520,{0,"0-19";20,"20-29";30,"30-39";40,"40-49";50,"50-59";60,"60-69";70,"70-79";80,"80-89"})</f>
        <v>40-49</v>
      </c>
      <c r="N520" s="1" t="str">
        <f>TEXT(Wofai_Eyong___Bikeshare_data___Sheet1[[#This Row],[StartDate]], "dddd")</f>
        <v>Sunday</v>
      </c>
      <c r="O520" s="1" t="str">
        <f>CONCATENATE(Wofai_Eyong___Bikeshare_data___Sheet1[[#This Row],[Start Station]], " to ", Wofai_Eyong___Bikeshare_data___Sheet1[[#This Row],[End Station]])</f>
        <v>Vernon Blvd &amp; 50 Ave to Center Blvd &amp; Borden Ave</v>
      </c>
    </row>
    <row r="521" spans="1:15" x14ac:dyDescent="0.25">
      <c r="A521">
        <v>4520344</v>
      </c>
      <c r="B521" s="7">
        <v>42874</v>
      </c>
      <c r="C521" s="2">
        <v>0.75624999999999998</v>
      </c>
      <c r="D521" s="5">
        <v>42874</v>
      </c>
      <c r="E521" s="2">
        <v>0.75902777777777775</v>
      </c>
      <c r="F521">
        <v>222</v>
      </c>
      <c r="G521" s="1" t="s">
        <v>212</v>
      </c>
      <c r="H521" s="1" t="s">
        <v>149</v>
      </c>
      <c r="I521" s="1" t="s">
        <v>9</v>
      </c>
      <c r="J521" s="1" t="s">
        <v>10</v>
      </c>
      <c r="K521">
        <v>1972</v>
      </c>
      <c r="L521" s="1">
        <f>current_year-Wofai_Eyong___Bikeshare_data___Sheet1[[#This Row],[Birth Year]]</f>
        <v>50</v>
      </c>
      <c r="M521" s="1" t="str">
        <f>LOOKUP(L521,{0,"0-19";20,"20-29";30,"30-39";40,"40-49";50,"50-59";60,"60-69";70,"70-79";80,"80-89"})</f>
        <v>50-59</v>
      </c>
      <c r="N521" s="1" t="str">
        <f>TEXT(Wofai_Eyong___Bikeshare_data___Sheet1[[#This Row],[StartDate]], "dddd")</f>
        <v>Friday</v>
      </c>
      <c r="O521" s="1" t="str">
        <f>CONCATENATE(Wofai_Eyong___Bikeshare_data___Sheet1[[#This Row],[Start Station]], " to ", Wofai_Eyong___Bikeshare_data___Sheet1[[#This Row],[End Station]])</f>
        <v>Carroll St &amp; Smith St to Bergen St &amp; Smith St</v>
      </c>
    </row>
    <row r="522" spans="1:15" x14ac:dyDescent="0.25">
      <c r="A522">
        <v>3908912</v>
      </c>
      <c r="B522" s="7">
        <v>42863</v>
      </c>
      <c r="C522" s="2">
        <v>0.36041666666666666</v>
      </c>
      <c r="D522" s="5">
        <v>42863</v>
      </c>
      <c r="E522" s="2">
        <v>0.37708333333333338</v>
      </c>
      <c r="F522">
        <v>1423</v>
      </c>
      <c r="G522" s="1" t="s">
        <v>82</v>
      </c>
      <c r="H522" s="1" t="s">
        <v>231</v>
      </c>
      <c r="I522" s="1" t="s">
        <v>9</v>
      </c>
      <c r="J522" s="1" t="s">
        <v>10</v>
      </c>
      <c r="K522">
        <v>1983</v>
      </c>
      <c r="L522" s="1">
        <f>current_year-Wofai_Eyong___Bikeshare_data___Sheet1[[#This Row],[Birth Year]]</f>
        <v>39</v>
      </c>
      <c r="M522" s="1" t="str">
        <f>LOOKUP(L522,{0,"0-19";20,"20-29";30,"30-39";40,"40-49";50,"50-59";60,"60-69";70,"70-79";80,"80-89"})</f>
        <v>30-39</v>
      </c>
      <c r="N522" s="1" t="str">
        <f>TEXT(Wofai_Eyong___Bikeshare_data___Sheet1[[#This Row],[StartDate]], "dddd")</f>
        <v>Monday</v>
      </c>
      <c r="O522" s="1" t="str">
        <f>CONCATENATE(Wofai_Eyong___Bikeshare_data___Sheet1[[#This Row],[Start Station]], " to ", Wofai_Eyong___Bikeshare_data___Sheet1[[#This Row],[End Station]])</f>
        <v>Pershing Square South to Norfolk St &amp; Broome St</v>
      </c>
    </row>
    <row r="523" spans="1:15" x14ac:dyDescent="0.25">
      <c r="A523">
        <v>6336122</v>
      </c>
      <c r="B523" s="7">
        <v>42909</v>
      </c>
      <c r="C523" s="2">
        <v>5.5555555555555558E-3</v>
      </c>
      <c r="D523" s="5">
        <v>42909</v>
      </c>
      <c r="E523" s="2">
        <v>9.7222222222222224E-3</v>
      </c>
      <c r="F523">
        <v>394</v>
      </c>
      <c r="G523" s="1" t="s">
        <v>409</v>
      </c>
      <c r="H523" s="1" t="s">
        <v>178</v>
      </c>
      <c r="I523" s="8" t="s">
        <v>458</v>
      </c>
      <c r="J523" s="8" t="s">
        <v>10</v>
      </c>
      <c r="K523" s="8">
        <v>1981</v>
      </c>
      <c r="L523" s="1">
        <f>current_year-Wofai_Eyong___Bikeshare_data___Sheet1[[#This Row],[Birth Year]]</f>
        <v>41</v>
      </c>
      <c r="M523" s="1" t="str">
        <f>LOOKUP(L523,{0,"0-19";20,"20-29";30,"30-39";40,"40-49";50,"50-59";60,"60-69";70,"70-79";80,"80-89"})</f>
        <v>40-49</v>
      </c>
      <c r="N523" s="1" t="str">
        <f>TEXT(Wofai_Eyong___Bikeshare_data___Sheet1[[#This Row],[StartDate]], "dddd")</f>
        <v>Friday</v>
      </c>
      <c r="O523" s="1" t="str">
        <f>CONCATENATE(Wofai_Eyong___Bikeshare_data___Sheet1[[#This Row],[Start Station]], " to ", Wofai_Eyong___Bikeshare_data___Sheet1[[#This Row],[End Station]])</f>
        <v>W 37 St &amp; 5 Ave to E 31 St &amp; 3 Ave</v>
      </c>
    </row>
    <row r="524" spans="1:15" x14ac:dyDescent="0.25">
      <c r="A524">
        <v>6049194</v>
      </c>
      <c r="B524" s="7">
        <v>42903</v>
      </c>
      <c r="C524" s="2">
        <v>0.96527777777777779</v>
      </c>
      <c r="D524" s="5">
        <v>42903</v>
      </c>
      <c r="E524" s="2">
        <v>0.96875</v>
      </c>
      <c r="F524">
        <v>273</v>
      </c>
      <c r="G524" s="1" t="s">
        <v>361</v>
      </c>
      <c r="H524" s="1" t="s">
        <v>81</v>
      </c>
      <c r="I524" s="1" t="s">
        <v>9</v>
      </c>
      <c r="J524" s="1" t="s">
        <v>10</v>
      </c>
      <c r="K524">
        <v>1987</v>
      </c>
      <c r="L524" s="1">
        <f>current_year-Wofai_Eyong___Bikeshare_data___Sheet1[[#This Row],[Birth Year]]</f>
        <v>35</v>
      </c>
      <c r="M524" s="1" t="str">
        <f>LOOKUP(L524,{0,"0-19";20,"20-29";30,"30-39";40,"40-49";50,"50-59";60,"60-69";70,"70-79";80,"80-89"})</f>
        <v>30-39</v>
      </c>
      <c r="N524" s="1" t="str">
        <f>TEXT(Wofai_Eyong___Bikeshare_data___Sheet1[[#This Row],[StartDate]], "dddd")</f>
        <v>Saturday</v>
      </c>
      <c r="O524" s="1" t="str">
        <f>CONCATENATE(Wofai_Eyong___Bikeshare_data___Sheet1[[#This Row],[Start Station]], " to ", Wofai_Eyong___Bikeshare_data___Sheet1[[#This Row],[End Station]])</f>
        <v>W 27 St &amp; 7 Ave to Broadway &amp; E 22 St</v>
      </c>
    </row>
    <row r="525" spans="1:15" x14ac:dyDescent="0.25">
      <c r="A525">
        <v>504718</v>
      </c>
      <c r="B525" s="7">
        <v>42758</v>
      </c>
      <c r="C525" s="2">
        <v>0.4055555555555555</v>
      </c>
      <c r="D525" s="5">
        <v>42758</v>
      </c>
      <c r="E525" s="2">
        <v>0.41041666666666665</v>
      </c>
      <c r="F525">
        <v>412</v>
      </c>
      <c r="G525" s="1" t="s">
        <v>416</v>
      </c>
      <c r="H525" s="1" t="s">
        <v>15</v>
      </c>
      <c r="I525" s="1" t="s">
        <v>9</v>
      </c>
      <c r="J525" s="8" t="s">
        <v>10</v>
      </c>
      <c r="K525" s="8">
        <v>1981</v>
      </c>
      <c r="L525" s="1">
        <f>current_year-Wofai_Eyong___Bikeshare_data___Sheet1[[#This Row],[Birth Year]]</f>
        <v>41</v>
      </c>
      <c r="M525" s="1" t="str">
        <f>LOOKUP(L525,{0,"0-19";20,"20-29";30,"30-39";40,"40-49";50,"50-59";60,"60-69";70,"70-79";80,"80-89"})</f>
        <v>40-49</v>
      </c>
      <c r="N525" s="1" t="str">
        <f>TEXT(Wofai_Eyong___Bikeshare_data___Sheet1[[#This Row],[StartDate]], "dddd")</f>
        <v>Monday</v>
      </c>
      <c r="O525" s="1" t="str">
        <f>CONCATENATE(Wofai_Eyong___Bikeshare_data___Sheet1[[#This Row],[Start Station]], " to ", Wofai_Eyong___Bikeshare_data___Sheet1[[#This Row],[End Station]])</f>
        <v>Harrison St &amp; Hudson St to Barrow St &amp; Hudson St</v>
      </c>
    </row>
    <row r="526" spans="1:15" x14ac:dyDescent="0.25">
      <c r="A526">
        <v>3095701</v>
      </c>
      <c r="B526" s="7">
        <v>42845</v>
      </c>
      <c r="C526" s="2">
        <v>0.69861111111111107</v>
      </c>
      <c r="D526" s="5">
        <v>42845</v>
      </c>
      <c r="E526" s="2">
        <v>0.71458333333333324</v>
      </c>
      <c r="F526">
        <v>1370</v>
      </c>
      <c r="G526" s="1" t="s">
        <v>334</v>
      </c>
      <c r="H526" s="1" t="s">
        <v>26</v>
      </c>
      <c r="I526" s="8" t="s">
        <v>458</v>
      </c>
      <c r="J526" s="8" t="s">
        <v>10</v>
      </c>
      <c r="K526" s="8">
        <v>1981</v>
      </c>
      <c r="L526" s="1">
        <f>current_year-Wofai_Eyong___Bikeshare_data___Sheet1[[#This Row],[Birth Year]]</f>
        <v>41</v>
      </c>
      <c r="M526" s="1" t="str">
        <f>LOOKUP(L526,{0,"0-19";20,"20-29";30,"30-39";40,"40-49";50,"50-59";60,"60-69";70,"70-79";80,"80-89"})</f>
        <v>40-49</v>
      </c>
      <c r="N526" s="1" t="str">
        <f>TEXT(Wofai_Eyong___Bikeshare_data___Sheet1[[#This Row],[StartDate]], "dddd")</f>
        <v>Thursday</v>
      </c>
      <c r="O526" s="1" t="str">
        <f>CONCATENATE(Wofai_Eyong___Bikeshare_data___Sheet1[[#This Row],[Start Station]], " to ", Wofai_Eyong___Bikeshare_data___Sheet1[[#This Row],[End Station]])</f>
        <v>Central Park W &amp; W 96 St to Central Park S &amp; 6 Ave</v>
      </c>
    </row>
    <row r="527" spans="1:15" x14ac:dyDescent="0.25">
      <c r="A527">
        <v>818106</v>
      </c>
      <c r="B527" s="7">
        <v>42769</v>
      </c>
      <c r="C527" s="2">
        <v>0.73125000000000007</v>
      </c>
      <c r="D527" s="5">
        <v>42769</v>
      </c>
      <c r="E527" s="2">
        <v>0.73958333333333337</v>
      </c>
      <c r="F527">
        <v>767</v>
      </c>
      <c r="G527" s="1" t="s">
        <v>195</v>
      </c>
      <c r="H527" s="1" t="s">
        <v>35</v>
      </c>
      <c r="I527" s="1" t="s">
        <v>9</v>
      </c>
      <c r="J527" s="1" t="s">
        <v>10</v>
      </c>
      <c r="K527">
        <v>1982</v>
      </c>
      <c r="L527" s="1">
        <f>current_year-Wofai_Eyong___Bikeshare_data___Sheet1[[#This Row],[Birth Year]]</f>
        <v>40</v>
      </c>
      <c r="M527" s="1" t="str">
        <f>LOOKUP(L527,{0,"0-19";20,"20-29";30,"30-39";40,"40-49";50,"50-59";60,"60-69";70,"70-79";80,"80-89"})</f>
        <v>40-49</v>
      </c>
      <c r="N527" s="1" t="str">
        <f>TEXT(Wofai_Eyong___Bikeshare_data___Sheet1[[#This Row],[StartDate]], "dddd")</f>
        <v>Friday</v>
      </c>
      <c r="O527" s="1" t="str">
        <f>CONCATENATE(Wofai_Eyong___Bikeshare_data___Sheet1[[#This Row],[Start Station]], " to ", Wofai_Eyong___Bikeshare_data___Sheet1[[#This Row],[End Station]])</f>
        <v>2 Ave &amp; E 31 St to 1 Ave &amp; E 68 St</v>
      </c>
    </row>
    <row r="528" spans="1:15" x14ac:dyDescent="0.25">
      <c r="A528">
        <v>389640</v>
      </c>
      <c r="B528" s="7">
        <v>42754</v>
      </c>
      <c r="C528" s="2">
        <v>0.32083333333333336</v>
      </c>
      <c r="D528" s="5">
        <v>42754</v>
      </c>
      <c r="E528" s="2">
        <v>0.32847222222222222</v>
      </c>
      <c r="F528">
        <v>693</v>
      </c>
      <c r="G528" s="1" t="s">
        <v>140</v>
      </c>
      <c r="H528" s="1" t="s">
        <v>205</v>
      </c>
      <c r="I528" s="1" t="s">
        <v>9</v>
      </c>
      <c r="J528" s="1" t="s">
        <v>10</v>
      </c>
      <c r="K528">
        <v>1970</v>
      </c>
      <c r="L528" s="1">
        <f>current_year-Wofai_Eyong___Bikeshare_data___Sheet1[[#This Row],[Birth Year]]</f>
        <v>52</v>
      </c>
      <c r="M528" s="1" t="str">
        <f>LOOKUP(L528,{0,"0-19";20,"20-29";30,"30-39";40,"40-49";50,"50-59";60,"60-69";70,"70-79";80,"80-89"})</f>
        <v>50-59</v>
      </c>
      <c r="N528" s="1" t="str">
        <f>TEXT(Wofai_Eyong___Bikeshare_data___Sheet1[[#This Row],[StartDate]], "dddd")</f>
        <v>Thursday</v>
      </c>
      <c r="O528" s="1" t="str">
        <f>CONCATENATE(Wofai_Eyong___Bikeshare_data___Sheet1[[#This Row],[Start Station]], " to ", Wofai_Eyong___Bikeshare_data___Sheet1[[#This Row],[End Station]])</f>
        <v>E 10 St &amp; Avenue A to E 32 St &amp; Park Ave</v>
      </c>
    </row>
    <row r="529" spans="1:15" x14ac:dyDescent="0.25">
      <c r="A529">
        <v>6012712</v>
      </c>
      <c r="B529" s="7">
        <v>42902</v>
      </c>
      <c r="C529" s="2">
        <v>0.91666666666666663</v>
      </c>
      <c r="D529" s="5">
        <v>42902</v>
      </c>
      <c r="E529" s="2">
        <v>0.92152777777777783</v>
      </c>
      <c r="F529">
        <v>409</v>
      </c>
      <c r="G529" s="1" t="s">
        <v>151</v>
      </c>
      <c r="H529" s="1" t="s">
        <v>96</v>
      </c>
      <c r="I529" s="1" t="s">
        <v>9</v>
      </c>
      <c r="J529" s="1" t="s">
        <v>10</v>
      </c>
      <c r="K529">
        <v>1980</v>
      </c>
      <c r="L529" s="1">
        <f>current_year-Wofai_Eyong___Bikeshare_data___Sheet1[[#This Row],[Birth Year]]</f>
        <v>42</v>
      </c>
      <c r="M529" s="1" t="str">
        <f>LOOKUP(L529,{0,"0-19";20,"20-29";30,"30-39";40,"40-49";50,"50-59";60,"60-69";70,"70-79";80,"80-89"})</f>
        <v>40-49</v>
      </c>
      <c r="N529" s="1" t="str">
        <f>TEXT(Wofai_Eyong___Bikeshare_data___Sheet1[[#This Row],[StartDate]], "dddd")</f>
        <v>Friday</v>
      </c>
      <c r="O529" s="1" t="str">
        <f>CONCATENATE(Wofai_Eyong___Bikeshare_data___Sheet1[[#This Row],[Start Station]], " to ", Wofai_Eyong___Bikeshare_data___Sheet1[[#This Row],[End Station]])</f>
        <v>11 Ave &amp; W 41 St to Broadway &amp; W 36 St</v>
      </c>
    </row>
    <row r="530" spans="1:15" x14ac:dyDescent="0.25">
      <c r="A530">
        <v>1247078</v>
      </c>
      <c r="B530" s="7">
        <v>42787</v>
      </c>
      <c r="C530" s="2">
        <v>0.76527777777777783</v>
      </c>
      <c r="D530" s="5">
        <v>42787</v>
      </c>
      <c r="E530" s="2">
        <v>0.7715277777777777</v>
      </c>
      <c r="F530">
        <v>500</v>
      </c>
      <c r="G530" s="1" t="s">
        <v>258</v>
      </c>
      <c r="H530" s="1" t="s">
        <v>109</v>
      </c>
      <c r="I530" s="1" t="s">
        <v>9</v>
      </c>
      <c r="J530" s="1" t="s">
        <v>17</v>
      </c>
      <c r="K530">
        <v>1990</v>
      </c>
      <c r="L530" s="1">
        <f>current_year-Wofai_Eyong___Bikeshare_data___Sheet1[[#This Row],[Birth Year]]</f>
        <v>32</v>
      </c>
      <c r="M530" s="1" t="str">
        <f>LOOKUP(L530,{0,"0-19";20,"20-29";30,"30-39";40,"40-49";50,"50-59";60,"60-69";70,"70-79";80,"80-89"})</f>
        <v>30-39</v>
      </c>
      <c r="N530" s="1" t="str">
        <f>TEXT(Wofai_Eyong___Bikeshare_data___Sheet1[[#This Row],[StartDate]], "dddd")</f>
        <v>Tuesday</v>
      </c>
      <c r="O530" s="1" t="str">
        <f>CONCATENATE(Wofai_Eyong___Bikeshare_data___Sheet1[[#This Row],[Start Station]], " to ", Wofai_Eyong___Bikeshare_data___Sheet1[[#This Row],[End Station]])</f>
        <v>E 30 St &amp; Park Ave S to E 20 St &amp; FDR Drive</v>
      </c>
    </row>
    <row r="531" spans="1:15" x14ac:dyDescent="0.25">
      <c r="A531">
        <v>4042274</v>
      </c>
      <c r="B531" s="7">
        <v>42865</v>
      </c>
      <c r="C531" s="2">
        <v>0.69652777777777775</v>
      </c>
      <c r="D531" s="5">
        <v>42865</v>
      </c>
      <c r="E531" s="2">
        <v>0.7006944444444444</v>
      </c>
      <c r="F531">
        <v>336</v>
      </c>
      <c r="G531" s="1" t="s">
        <v>182</v>
      </c>
      <c r="H531" s="1" t="s">
        <v>272</v>
      </c>
      <c r="I531" s="1" t="s">
        <v>9</v>
      </c>
      <c r="J531" s="1" t="s">
        <v>10</v>
      </c>
      <c r="K531">
        <v>1960</v>
      </c>
      <c r="L531" s="1">
        <f>current_year-Wofai_Eyong___Bikeshare_data___Sheet1[[#This Row],[Birth Year]]</f>
        <v>62</v>
      </c>
      <c r="M531" s="1" t="str">
        <f>LOOKUP(L531,{0,"0-19";20,"20-29";30,"30-39";40,"40-49";50,"50-59";60,"60-69";70,"70-79";80,"80-89"})</f>
        <v>60-69</v>
      </c>
      <c r="N531" s="1" t="str">
        <f>TEXT(Wofai_Eyong___Bikeshare_data___Sheet1[[#This Row],[StartDate]], "dddd")</f>
        <v>Wednesday</v>
      </c>
      <c r="O531" s="1" t="str">
        <f>CONCATENATE(Wofai_Eyong___Bikeshare_data___Sheet1[[#This Row],[Start Station]], " to ", Wofai_Eyong___Bikeshare_data___Sheet1[[#This Row],[End Station]])</f>
        <v>W 22 St &amp; 10 Ave to W 18 St &amp; 6 Ave</v>
      </c>
    </row>
    <row r="532" spans="1:15" x14ac:dyDescent="0.25">
      <c r="A532">
        <v>3064456</v>
      </c>
      <c r="B532" s="7">
        <v>42844</v>
      </c>
      <c r="C532" s="2">
        <v>0.7909722222222223</v>
      </c>
      <c r="D532" s="5">
        <v>42844</v>
      </c>
      <c r="E532" s="2">
        <v>0.7944444444444444</v>
      </c>
      <c r="F532">
        <v>269</v>
      </c>
      <c r="G532" s="1" t="s">
        <v>324</v>
      </c>
      <c r="H532" s="1" t="s">
        <v>237</v>
      </c>
      <c r="I532" s="1" t="s">
        <v>9</v>
      </c>
      <c r="J532" s="1" t="s">
        <v>17</v>
      </c>
      <c r="K532">
        <v>1982</v>
      </c>
      <c r="L532" s="1">
        <f>current_year-Wofai_Eyong___Bikeshare_data___Sheet1[[#This Row],[Birth Year]]</f>
        <v>40</v>
      </c>
      <c r="M532" s="1" t="str">
        <f>LOOKUP(L532,{0,"0-19";20,"20-29";30,"30-39";40,"40-49";50,"50-59";60,"60-69";70,"70-79";80,"80-89"})</f>
        <v>40-49</v>
      </c>
      <c r="N532" s="1" t="str">
        <f>TEXT(Wofai_Eyong___Bikeshare_data___Sheet1[[#This Row],[StartDate]], "dddd")</f>
        <v>Wednesday</v>
      </c>
      <c r="O532" s="1" t="str">
        <f>CONCATENATE(Wofai_Eyong___Bikeshare_data___Sheet1[[#This Row],[Start Station]], " to ", Wofai_Eyong___Bikeshare_data___Sheet1[[#This Row],[End Station]])</f>
        <v>E 2 St &amp; Avenue B to E 7 St &amp; Avenue A</v>
      </c>
    </row>
    <row r="533" spans="1:15" x14ac:dyDescent="0.25">
      <c r="A533">
        <v>5189150</v>
      </c>
      <c r="B533" s="7">
        <v>42888</v>
      </c>
      <c r="C533" s="2">
        <v>0.66041666666666665</v>
      </c>
      <c r="D533" s="5">
        <v>42888</v>
      </c>
      <c r="E533" s="2">
        <v>0.6645833333333333</v>
      </c>
      <c r="F533">
        <v>377</v>
      </c>
      <c r="G533" s="1" t="s">
        <v>122</v>
      </c>
      <c r="H533" s="1" t="s">
        <v>329</v>
      </c>
      <c r="I533" s="1" t="s">
        <v>9</v>
      </c>
      <c r="J533" s="1" t="s">
        <v>10</v>
      </c>
      <c r="K533">
        <v>2000</v>
      </c>
      <c r="L533" s="1">
        <f>current_year-Wofai_Eyong___Bikeshare_data___Sheet1[[#This Row],[Birth Year]]</f>
        <v>22</v>
      </c>
      <c r="M533" s="1" t="str">
        <f>LOOKUP(L533,{0,"0-19";20,"20-29";30,"30-39";40,"40-49";50,"50-59";60,"60-69";70,"70-79";80,"80-89"})</f>
        <v>20-29</v>
      </c>
      <c r="N533" s="1" t="str">
        <f>TEXT(Wofai_Eyong___Bikeshare_data___Sheet1[[#This Row],[StartDate]], "dddd")</f>
        <v>Friday</v>
      </c>
      <c r="O533" s="1" t="str">
        <f>CONCATENATE(Wofai_Eyong___Bikeshare_data___Sheet1[[#This Row],[Start Station]], " to ", Wofai_Eyong___Bikeshare_data___Sheet1[[#This Row],[End Station]])</f>
        <v>E 88 St &amp; 1 Ave to E 81 St &amp; 3 Ave</v>
      </c>
    </row>
    <row r="534" spans="1:15" x14ac:dyDescent="0.25">
      <c r="A534">
        <v>5856833</v>
      </c>
      <c r="B534" s="7">
        <v>42900</v>
      </c>
      <c r="C534" s="2">
        <v>0.58402777777777781</v>
      </c>
      <c r="D534" s="5">
        <v>42900</v>
      </c>
      <c r="E534" s="2">
        <v>0.59513888888888888</v>
      </c>
      <c r="F534">
        <v>982</v>
      </c>
      <c r="G534" s="1" t="s">
        <v>417</v>
      </c>
      <c r="H534" s="1" t="s">
        <v>98</v>
      </c>
      <c r="I534" s="1" t="s">
        <v>9</v>
      </c>
      <c r="J534" s="1" t="s">
        <v>10</v>
      </c>
      <c r="K534">
        <v>1973</v>
      </c>
      <c r="L534" s="1">
        <f>current_year-Wofai_Eyong___Bikeshare_data___Sheet1[[#This Row],[Birth Year]]</f>
        <v>49</v>
      </c>
      <c r="M534" s="1" t="str">
        <f>LOOKUP(L534,{0,"0-19";20,"20-29";30,"30-39";40,"40-49";50,"50-59";60,"60-69";70,"70-79";80,"80-89"})</f>
        <v>40-49</v>
      </c>
      <c r="N534" s="1" t="str">
        <f>TEXT(Wofai_Eyong___Bikeshare_data___Sheet1[[#This Row],[StartDate]], "dddd")</f>
        <v>Wednesday</v>
      </c>
      <c r="O534" s="1" t="str">
        <f>CONCATENATE(Wofai_Eyong___Bikeshare_data___Sheet1[[#This Row],[Start Station]], " to ", Wofai_Eyong___Bikeshare_data___Sheet1[[#This Row],[End Station]])</f>
        <v>Wythe Ave &amp; Metropolitan Ave to Cleveland Pl &amp; Spring St</v>
      </c>
    </row>
    <row r="535" spans="1:15" x14ac:dyDescent="0.25">
      <c r="A535">
        <v>5546194</v>
      </c>
      <c r="B535" s="7">
        <v>42895</v>
      </c>
      <c r="C535" s="2">
        <v>0.3347222222222222</v>
      </c>
      <c r="D535" s="5">
        <v>42895</v>
      </c>
      <c r="E535" s="2">
        <v>0.33680555555555558</v>
      </c>
      <c r="F535">
        <v>208</v>
      </c>
      <c r="G535" s="1" t="s">
        <v>418</v>
      </c>
      <c r="H535" s="1" t="s">
        <v>419</v>
      </c>
      <c r="I535" s="1" t="s">
        <v>9</v>
      </c>
      <c r="J535" s="1" t="s">
        <v>10</v>
      </c>
      <c r="K535">
        <v>1963</v>
      </c>
      <c r="L535" s="1">
        <f>current_year-Wofai_Eyong___Bikeshare_data___Sheet1[[#This Row],[Birth Year]]</f>
        <v>59</v>
      </c>
      <c r="M535" s="1" t="str">
        <f>LOOKUP(L535,{0,"0-19";20,"20-29";30,"30-39";40,"40-49";50,"50-59";60,"60-69";70,"70-79";80,"80-89"})</f>
        <v>50-59</v>
      </c>
      <c r="N535" s="1" t="str">
        <f>TEXT(Wofai_Eyong___Bikeshare_data___Sheet1[[#This Row],[StartDate]], "dddd")</f>
        <v>Friday</v>
      </c>
      <c r="O535" s="1" t="str">
        <f>CONCATENATE(Wofai_Eyong___Bikeshare_data___Sheet1[[#This Row],[Start Station]], " to ", Wofai_Eyong___Bikeshare_data___Sheet1[[#This Row],[End Station]])</f>
        <v>Willoughby Ave &amp; Tompkins Ave to Myrtle Ave &amp; Marcy Ave</v>
      </c>
    </row>
    <row r="536" spans="1:15" x14ac:dyDescent="0.25">
      <c r="A536">
        <v>1127643</v>
      </c>
      <c r="B536" s="7">
        <v>42784</v>
      </c>
      <c r="C536" s="2">
        <v>0.47083333333333338</v>
      </c>
      <c r="D536" s="5">
        <v>42784</v>
      </c>
      <c r="E536" s="2">
        <v>0.48472222222222222</v>
      </c>
      <c r="F536">
        <v>1167</v>
      </c>
      <c r="G536" s="1" t="s">
        <v>293</v>
      </c>
      <c r="H536" s="1" t="s">
        <v>164</v>
      </c>
      <c r="I536" s="8" t="s">
        <v>458</v>
      </c>
      <c r="J536" s="8" t="s">
        <v>10</v>
      </c>
      <c r="K536" s="8">
        <v>1981</v>
      </c>
      <c r="L536" s="1">
        <f>current_year-Wofai_Eyong___Bikeshare_data___Sheet1[[#This Row],[Birth Year]]</f>
        <v>41</v>
      </c>
      <c r="M536" s="1" t="str">
        <f>LOOKUP(L536,{0,"0-19";20,"20-29";30,"30-39";40,"40-49";50,"50-59";60,"60-69";70,"70-79";80,"80-89"})</f>
        <v>40-49</v>
      </c>
      <c r="N536" s="1" t="str">
        <f>TEXT(Wofai_Eyong___Bikeshare_data___Sheet1[[#This Row],[StartDate]], "dddd")</f>
        <v>Saturday</v>
      </c>
      <c r="O536" s="1" t="str">
        <f>CONCATENATE(Wofai_Eyong___Bikeshare_data___Sheet1[[#This Row],[Start Station]], " to ", Wofai_Eyong___Bikeshare_data___Sheet1[[#This Row],[End Station]])</f>
        <v>W 106 St &amp; Amsterdam Ave to W 76 St &amp; Columbus Ave</v>
      </c>
    </row>
    <row r="537" spans="1:15" x14ac:dyDescent="0.25">
      <c r="A537">
        <v>4389603</v>
      </c>
      <c r="B537" s="7">
        <v>42872</v>
      </c>
      <c r="C537" s="2">
        <v>0.74722222222222223</v>
      </c>
      <c r="D537" s="5">
        <v>42872</v>
      </c>
      <c r="E537" s="2">
        <v>0.75416666666666676</v>
      </c>
      <c r="F537">
        <v>580</v>
      </c>
      <c r="G537" s="1" t="s">
        <v>326</v>
      </c>
      <c r="H537" s="1" t="s">
        <v>7</v>
      </c>
      <c r="I537" s="1" t="s">
        <v>9</v>
      </c>
      <c r="J537" s="1" t="s">
        <v>10</v>
      </c>
      <c r="K537">
        <v>1987</v>
      </c>
      <c r="L537" s="1">
        <f>current_year-Wofai_Eyong___Bikeshare_data___Sheet1[[#This Row],[Birth Year]]</f>
        <v>35</v>
      </c>
      <c r="M537" s="1" t="str">
        <f>LOOKUP(L537,{0,"0-19";20,"20-29";30,"30-39";40,"40-49";50,"50-59";60,"60-69";70,"70-79";80,"80-89"})</f>
        <v>30-39</v>
      </c>
      <c r="N537" s="1" t="str">
        <f>TEXT(Wofai_Eyong___Bikeshare_data___Sheet1[[#This Row],[StartDate]], "dddd")</f>
        <v>Wednesday</v>
      </c>
      <c r="O537" s="1" t="str">
        <f>CONCATENATE(Wofai_Eyong___Bikeshare_data___Sheet1[[#This Row],[Start Station]], " to ", Wofai_Eyong___Bikeshare_data___Sheet1[[#This Row],[End Station]])</f>
        <v>E 19 St &amp; 3 Ave to Suffolk St &amp; Stanton St</v>
      </c>
    </row>
    <row r="538" spans="1:15" x14ac:dyDescent="0.25">
      <c r="A538">
        <v>5753846</v>
      </c>
      <c r="B538" s="7">
        <v>42898</v>
      </c>
      <c r="C538" s="2">
        <v>0.75138888888888899</v>
      </c>
      <c r="D538" s="5">
        <v>42898</v>
      </c>
      <c r="E538" s="2">
        <v>0.76458333333333339</v>
      </c>
      <c r="F538">
        <v>1159</v>
      </c>
      <c r="G538" s="1" t="s">
        <v>247</v>
      </c>
      <c r="H538" s="1" t="s">
        <v>156</v>
      </c>
      <c r="I538" s="1" t="s">
        <v>9</v>
      </c>
      <c r="J538" s="1" t="s">
        <v>10</v>
      </c>
      <c r="K538">
        <v>1953</v>
      </c>
      <c r="L538" s="1">
        <f>current_year-Wofai_Eyong___Bikeshare_data___Sheet1[[#This Row],[Birth Year]]</f>
        <v>69</v>
      </c>
      <c r="M538" s="1" t="str">
        <f>LOOKUP(L538,{0,"0-19";20,"20-29";30,"30-39";40,"40-49";50,"50-59";60,"60-69";70,"70-79";80,"80-89"})</f>
        <v>60-69</v>
      </c>
      <c r="N538" s="1" t="str">
        <f>TEXT(Wofai_Eyong___Bikeshare_data___Sheet1[[#This Row],[StartDate]], "dddd")</f>
        <v>Monday</v>
      </c>
      <c r="O538" s="1" t="str">
        <f>CONCATENATE(Wofai_Eyong___Bikeshare_data___Sheet1[[#This Row],[Start Station]], " to ", Wofai_Eyong___Bikeshare_data___Sheet1[[#This Row],[End Station]])</f>
        <v>6 Ave &amp; W 33 St to Forsyth St &amp; Broome St</v>
      </c>
    </row>
    <row r="539" spans="1:15" x14ac:dyDescent="0.25">
      <c r="A539">
        <v>1389633</v>
      </c>
      <c r="B539" s="7">
        <v>42791</v>
      </c>
      <c r="C539" s="2">
        <v>0.4597222222222222</v>
      </c>
      <c r="D539" s="5">
        <v>42791</v>
      </c>
      <c r="E539" s="2">
        <v>0.4909722222222222</v>
      </c>
      <c r="F539">
        <v>2685</v>
      </c>
      <c r="G539" s="1" t="s">
        <v>214</v>
      </c>
      <c r="H539" s="1" t="s">
        <v>214</v>
      </c>
      <c r="I539" s="1" t="s">
        <v>9</v>
      </c>
      <c r="J539" s="1" t="s">
        <v>10</v>
      </c>
      <c r="K539">
        <v>1992</v>
      </c>
      <c r="L539" s="1">
        <f>current_year-Wofai_Eyong___Bikeshare_data___Sheet1[[#This Row],[Birth Year]]</f>
        <v>30</v>
      </c>
      <c r="M539" s="1" t="str">
        <f>LOOKUP(L539,{0,"0-19";20,"20-29";30,"30-39";40,"40-49";50,"50-59";60,"60-69";70,"70-79";80,"80-89"})</f>
        <v>30-39</v>
      </c>
      <c r="N539" s="1" t="str">
        <f>TEXT(Wofai_Eyong___Bikeshare_data___Sheet1[[#This Row],[StartDate]], "dddd")</f>
        <v>Saturday</v>
      </c>
      <c r="O539" s="1" t="str">
        <f>CONCATENATE(Wofai_Eyong___Bikeshare_data___Sheet1[[#This Row],[Start Station]], " to ", Wofai_Eyong___Bikeshare_data___Sheet1[[#This Row],[End Station]])</f>
        <v>W 46 St &amp; 11 Ave to W 46 St &amp; 11 Ave</v>
      </c>
    </row>
    <row r="540" spans="1:15" x14ac:dyDescent="0.25">
      <c r="A540">
        <v>1830220</v>
      </c>
      <c r="B540" s="7">
        <v>42805</v>
      </c>
      <c r="C540" s="2">
        <v>0.46875</v>
      </c>
      <c r="D540" s="5">
        <v>42805</v>
      </c>
      <c r="E540" s="2">
        <v>0.47222222222222227</v>
      </c>
      <c r="F540">
        <v>298</v>
      </c>
      <c r="G540" s="1" t="s">
        <v>357</v>
      </c>
      <c r="H540" s="1" t="s">
        <v>200</v>
      </c>
      <c r="I540" s="1" t="s">
        <v>9</v>
      </c>
      <c r="J540" s="1" t="s">
        <v>10</v>
      </c>
      <c r="K540">
        <v>1981</v>
      </c>
      <c r="L540" s="1">
        <f>current_year-Wofai_Eyong___Bikeshare_data___Sheet1[[#This Row],[Birth Year]]</f>
        <v>41</v>
      </c>
      <c r="M540" s="1" t="str">
        <f>LOOKUP(L540,{0,"0-19";20,"20-29";30,"30-39";40,"40-49";50,"50-59";60,"60-69";70,"70-79";80,"80-89"})</f>
        <v>40-49</v>
      </c>
      <c r="N540" s="1" t="str">
        <f>TEXT(Wofai_Eyong___Bikeshare_data___Sheet1[[#This Row],[StartDate]], "dddd")</f>
        <v>Saturday</v>
      </c>
      <c r="O540" s="1" t="str">
        <f>CONCATENATE(Wofai_Eyong___Bikeshare_data___Sheet1[[#This Row],[Start Station]], " to ", Wofai_Eyong___Bikeshare_data___Sheet1[[#This Row],[End Station]])</f>
        <v>Catherine St &amp; Monroe St to South St &amp; Gouverneur Ln</v>
      </c>
    </row>
    <row r="541" spans="1:15" x14ac:dyDescent="0.25">
      <c r="A541">
        <v>128154</v>
      </c>
      <c r="B541" s="7">
        <v>42742</v>
      </c>
      <c r="C541" s="2">
        <v>0.4368055555555555</v>
      </c>
      <c r="D541" s="5">
        <v>42742</v>
      </c>
      <c r="E541" s="2">
        <v>0.44375000000000003</v>
      </c>
      <c r="F541">
        <v>588</v>
      </c>
      <c r="G541" s="1" t="s">
        <v>394</v>
      </c>
      <c r="H541" s="1" t="s">
        <v>237</v>
      </c>
      <c r="I541" s="1" t="s">
        <v>9</v>
      </c>
      <c r="J541" s="1" t="s">
        <v>10</v>
      </c>
      <c r="K541">
        <v>1975</v>
      </c>
      <c r="L541" s="1">
        <f>current_year-Wofai_Eyong___Bikeshare_data___Sheet1[[#This Row],[Birth Year]]</f>
        <v>47</v>
      </c>
      <c r="M541" s="1" t="str">
        <f>LOOKUP(L541,{0,"0-19";20,"20-29";30,"30-39";40,"40-49";50,"50-59";60,"60-69";70,"70-79";80,"80-89"})</f>
        <v>40-49</v>
      </c>
      <c r="N541" s="1" t="str">
        <f>TEXT(Wofai_Eyong___Bikeshare_data___Sheet1[[#This Row],[StartDate]], "dddd")</f>
        <v>Saturday</v>
      </c>
      <c r="O541" s="1" t="str">
        <f>CONCATENATE(Wofai_Eyong___Bikeshare_data___Sheet1[[#This Row],[Start Station]], " to ", Wofai_Eyong___Bikeshare_data___Sheet1[[#This Row],[End Station]])</f>
        <v>E 6 St &amp; Avenue D to E 7 St &amp; Avenue A</v>
      </c>
    </row>
    <row r="542" spans="1:15" x14ac:dyDescent="0.25">
      <c r="A542">
        <v>1966663</v>
      </c>
      <c r="B542" s="7">
        <v>42815</v>
      </c>
      <c r="C542" s="2">
        <v>0.89097222222222217</v>
      </c>
      <c r="D542" s="5">
        <v>42815</v>
      </c>
      <c r="E542" s="2">
        <v>0.89444444444444438</v>
      </c>
      <c r="F542">
        <v>302</v>
      </c>
      <c r="G542" s="1" t="s">
        <v>225</v>
      </c>
      <c r="H542" s="1" t="s">
        <v>145</v>
      </c>
      <c r="I542" s="1" t="s">
        <v>9</v>
      </c>
      <c r="J542" s="1" t="s">
        <v>10</v>
      </c>
      <c r="K542">
        <v>1975</v>
      </c>
      <c r="L542" s="1">
        <f>current_year-Wofai_Eyong___Bikeshare_data___Sheet1[[#This Row],[Birth Year]]</f>
        <v>47</v>
      </c>
      <c r="M542" s="1" t="str">
        <f>LOOKUP(L542,{0,"0-19";20,"20-29";30,"30-39";40,"40-49";50,"50-59";60,"60-69";70,"70-79";80,"80-89"})</f>
        <v>40-49</v>
      </c>
      <c r="N542" s="1" t="str">
        <f>TEXT(Wofai_Eyong___Bikeshare_data___Sheet1[[#This Row],[StartDate]], "dddd")</f>
        <v>Tuesday</v>
      </c>
      <c r="O542" s="1" t="str">
        <f>CONCATENATE(Wofai_Eyong___Bikeshare_data___Sheet1[[#This Row],[Start Station]], " to ", Wofai_Eyong___Bikeshare_data___Sheet1[[#This Row],[End Station]])</f>
        <v>Canal St &amp; Rutgers St to Cherry St</v>
      </c>
    </row>
    <row r="543" spans="1:15" x14ac:dyDescent="0.25">
      <c r="A543">
        <v>1896633</v>
      </c>
      <c r="B543" s="7">
        <v>42813</v>
      </c>
      <c r="C543" s="2">
        <v>0.53819444444444442</v>
      </c>
      <c r="D543" s="5">
        <v>42813</v>
      </c>
      <c r="E543" s="2">
        <v>0.54652777777777783</v>
      </c>
      <c r="F543">
        <v>700</v>
      </c>
      <c r="G543" s="1" t="s">
        <v>420</v>
      </c>
      <c r="H543" s="1" t="s">
        <v>50</v>
      </c>
      <c r="I543" s="1" t="s">
        <v>9</v>
      </c>
      <c r="J543" s="1" t="s">
        <v>10</v>
      </c>
      <c r="K543">
        <v>1983</v>
      </c>
      <c r="L543" s="1">
        <f>current_year-Wofai_Eyong___Bikeshare_data___Sheet1[[#This Row],[Birth Year]]</f>
        <v>39</v>
      </c>
      <c r="M543" s="1" t="str">
        <f>LOOKUP(L543,{0,"0-19";20,"20-29";30,"30-39";40,"40-49";50,"50-59";60,"60-69";70,"70-79";80,"80-89"})</f>
        <v>30-39</v>
      </c>
      <c r="N543" s="1" t="str">
        <f>TEXT(Wofai_Eyong___Bikeshare_data___Sheet1[[#This Row],[StartDate]], "dddd")</f>
        <v>Sunday</v>
      </c>
      <c r="O543" s="1" t="str">
        <f>CONCATENATE(Wofai_Eyong___Bikeshare_data___Sheet1[[#This Row],[Start Station]], " to ", Wofai_Eyong___Bikeshare_data___Sheet1[[#This Row],[End Station]])</f>
        <v>Avenue D &amp; E 8 St to Washington Pl &amp; Broadway</v>
      </c>
    </row>
    <row r="544" spans="1:15" x14ac:dyDescent="0.25">
      <c r="A544">
        <v>3882076</v>
      </c>
      <c r="B544" s="7">
        <v>42862</v>
      </c>
      <c r="C544" s="2">
        <v>0.5625</v>
      </c>
      <c r="D544" s="5">
        <v>42862</v>
      </c>
      <c r="E544" s="2">
        <v>0.56597222222222221</v>
      </c>
      <c r="F544">
        <v>299</v>
      </c>
      <c r="G544" s="1" t="s">
        <v>146</v>
      </c>
      <c r="H544" s="1" t="s">
        <v>78</v>
      </c>
      <c r="I544" s="1" t="s">
        <v>9</v>
      </c>
      <c r="J544" s="1" t="s">
        <v>10</v>
      </c>
      <c r="K544">
        <v>1990</v>
      </c>
      <c r="L544" s="1">
        <f>current_year-Wofai_Eyong___Bikeshare_data___Sheet1[[#This Row],[Birth Year]]</f>
        <v>32</v>
      </c>
      <c r="M544" s="1" t="str">
        <f>LOOKUP(L544,{0,"0-19";20,"20-29";30,"30-39";40,"40-49";50,"50-59";60,"60-69";70,"70-79";80,"80-89"})</f>
        <v>30-39</v>
      </c>
      <c r="N544" s="1" t="str">
        <f>TEXT(Wofai_Eyong___Bikeshare_data___Sheet1[[#This Row],[StartDate]], "dddd")</f>
        <v>Sunday</v>
      </c>
      <c r="O544" s="1" t="str">
        <f>CONCATENATE(Wofai_Eyong___Bikeshare_data___Sheet1[[#This Row],[Start Station]], " to ", Wofai_Eyong___Bikeshare_data___Sheet1[[#This Row],[End Station]])</f>
        <v>Broadway &amp; Roebling St to N 8 St &amp; Driggs Ave</v>
      </c>
    </row>
    <row r="545" spans="1:15" x14ac:dyDescent="0.25">
      <c r="A545">
        <v>780521</v>
      </c>
      <c r="B545" s="7">
        <v>42768</v>
      </c>
      <c r="C545" s="2">
        <v>0.64236111111111105</v>
      </c>
      <c r="D545" s="5">
        <v>42768</v>
      </c>
      <c r="E545" s="2">
        <v>0.65069444444444446</v>
      </c>
      <c r="F545">
        <v>700</v>
      </c>
      <c r="G545" s="1" t="s">
        <v>421</v>
      </c>
      <c r="H545" s="1" t="s">
        <v>148</v>
      </c>
      <c r="I545" s="1" t="s">
        <v>9</v>
      </c>
      <c r="J545" s="1" t="s">
        <v>17</v>
      </c>
      <c r="K545">
        <v>1971</v>
      </c>
      <c r="L545" s="1">
        <f>current_year-Wofai_Eyong___Bikeshare_data___Sheet1[[#This Row],[Birth Year]]</f>
        <v>51</v>
      </c>
      <c r="M545" s="1" t="str">
        <f>LOOKUP(L545,{0,"0-19";20,"20-29";30,"30-39";40,"40-49";50,"50-59";60,"60-69";70,"70-79";80,"80-89"})</f>
        <v>50-59</v>
      </c>
      <c r="N545" s="1" t="str">
        <f>TEXT(Wofai_Eyong___Bikeshare_data___Sheet1[[#This Row],[StartDate]], "dddd")</f>
        <v>Thursday</v>
      </c>
      <c r="O545" s="1" t="str">
        <f>CONCATENATE(Wofai_Eyong___Bikeshare_data___Sheet1[[#This Row],[Start Station]], " to ", Wofai_Eyong___Bikeshare_data___Sheet1[[#This Row],[End Station]])</f>
        <v>Montague St &amp; Clinton St to DeKalb Ave &amp; S Portland Ave</v>
      </c>
    </row>
    <row r="546" spans="1:15" x14ac:dyDescent="0.25">
      <c r="A546">
        <v>4441252</v>
      </c>
      <c r="B546" s="7">
        <v>42873</v>
      </c>
      <c r="C546" s="2">
        <v>0.6381944444444444</v>
      </c>
      <c r="D546" s="5">
        <v>42873</v>
      </c>
      <c r="E546" s="2">
        <v>0.64236111111111105</v>
      </c>
      <c r="F546">
        <v>312</v>
      </c>
      <c r="G546" s="1" t="s">
        <v>422</v>
      </c>
      <c r="H546" s="1" t="s">
        <v>86</v>
      </c>
      <c r="I546" s="1" t="s">
        <v>9</v>
      </c>
      <c r="J546" s="1" t="s">
        <v>10</v>
      </c>
      <c r="K546">
        <v>1951</v>
      </c>
      <c r="L546" s="1">
        <f>current_year-Wofai_Eyong___Bikeshare_data___Sheet1[[#This Row],[Birth Year]]</f>
        <v>71</v>
      </c>
      <c r="M546" s="1" t="str">
        <f>LOOKUP(L546,{0,"0-19";20,"20-29";30,"30-39";40,"40-49";50,"50-59";60,"60-69";70,"70-79";80,"80-89"})</f>
        <v>70-79</v>
      </c>
      <c r="N546" s="1" t="str">
        <f>TEXT(Wofai_Eyong___Bikeshare_data___Sheet1[[#This Row],[StartDate]], "dddd")</f>
        <v>Thursday</v>
      </c>
      <c r="O546" s="1" t="str">
        <f>CONCATENATE(Wofai_Eyong___Bikeshare_data___Sheet1[[#This Row],[Start Station]], " to ", Wofai_Eyong___Bikeshare_data___Sheet1[[#This Row],[End Station]])</f>
        <v>Fulton St &amp; Washington Ave to Hanson Pl &amp; Ashland Pl</v>
      </c>
    </row>
    <row r="547" spans="1:15" x14ac:dyDescent="0.25">
      <c r="A547">
        <v>4311383</v>
      </c>
      <c r="B547" s="7">
        <v>42871</v>
      </c>
      <c r="C547" s="2">
        <v>0.6381944444444444</v>
      </c>
      <c r="D547" s="5">
        <v>42871</v>
      </c>
      <c r="E547" s="2">
        <v>0.64930555555555558</v>
      </c>
      <c r="F547">
        <v>920</v>
      </c>
      <c r="G547" s="1" t="s">
        <v>233</v>
      </c>
      <c r="H547" s="1" t="s">
        <v>61</v>
      </c>
      <c r="I547" s="8" t="s">
        <v>458</v>
      </c>
      <c r="J547" s="8" t="s">
        <v>10</v>
      </c>
      <c r="K547" s="8">
        <v>1981</v>
      </c>
      <c r="L547" s="1">
        <f>current_year-Wofai_Eyong___Bikeshare_data___Sheet1[[#This Row],[Birth Year]]</f>
        <v>41</v>
      </c>
      <c r="M547" s="1" t="str">
        <f>LOOKUP(L547,{0,"0-19";20,"20-29";30,"30-39";40,"40-49";50,"50-59";60,"60-69";70,"70-79";80,"80-89"})</f>
        <v>40-49</v>
      </c>
      <c r="N547" s="1" t="str">
        <f>TEXT(Wofai_Eyong___Bikeshare_data___Sheet1[[#This Row],[StartDate]], "dddd")</f>
        <v>Tuesday</v>
      </c>
      <c r="O547" s="1" t="str">
        <f>CONCATENATE(Wofai_Eyong___Bikeshare_data___Sheet1[[#This Row],[Start Station]], " to ", Wofai_Eyong___Bikeshare_data___Sheet1[[#This Row],[End Station]])</f>
        <v>Grand Army Plaza &amp; Central Park S to 9 Ave &amp; W 45 St</v>
      </c>
    </row>
    <row r="548" spans="1:15" x14ac:dyDescent="0.25">
      <c r="A548">
        <v>1847360</v>
      </c>
      <c r="B548" s="7">
        <v>42806</v>
      </c>
      <c r="C548" s="2">
        <v>0.58402777777777781</v>
      </c>
      <c r="D548" s="5">
        <v>42806</v>
      </c>
      <c r="E548" s="2">
        <v>0.58611111111111114</v>
      </c>
      <c r="F548">
        <v>171</v>
      </c>
      <c r="G548" s="1" t="s">
        <v>237</v>
      </c>
      <c r="H548" s="1" t="s">
        <v>316</v>
      </c>
      <c r="I548" s="1" t="s">
        <v>9</v>
      </c>
      <c r="J548" s="1" t="s">
        <v>10</v>
      </c>
      <c r="K548">
        <v>1982</v>
      </c>
      <c r="L548" s="1">
        <f>current_year-Wofai_Eyong___Bikeshare_data___Sheet1[[#This Row],[Birth Year]]</f>
        <v>40</v>
      </c>
      <c r="M548" s="1" t="str">
        <f>LOOKUP(L548,{0,"0-19";20,"20-29";30,"30-39";40,"40-49";50,"50-59";60,"60-69";70,"70-79";80,"80-89"})</f>
        <v>40-49</v>
      </c>
      <c r="N548" s="1" t="str">
        <f>TEXT(Wofai_Eyong___Bikeshare_data___Sheet1[[#This Row],[StartDate]], "dddd")</f>
        <v>Sunday</v>
      </c>
      <c r="O548" s="1" t="str">
        <f>CONCATENATE(Wofai_Eyong___Bikeshare_data___Sheet1[[#This Row],[Start Station]], " to ", Wofai_Eyong___Bikeshare_data___Sheet1[[#This Row],[End Station]])</f>
        <v>E 7 St &amp; Avenue A to E 5 St &amp; Avenue C</v>
      </c>
    </row>
    <row r="549" spans="1:15" x14ac:dyDescent="0.25">
      <c r="A549">
        <v>4792831</v>
      </c>
      <c r="B549" s="7">
        <v>42880</v>
      </c>
      <c r="C549" s="2">
        <v>0.71458333333333324</v>
      </c>
      <c r="D549" s="5">
        <v>42880</v>
      </c>
      <c r="E549" s="2">
        <v>0.71736111111111101</v>
      </c>
      <c r="F549">
        <v>273</v>
      </c>
      <c r="G549" s="1" t="s">
        <v>28</v>
      </c>
      <c r="H549" s="1" t="s">
        <v>115</v>
      </c>
      <c r="I549" s="1" t="s">
        <v>9</v>
      </c>
      <c r="J549" s="8" t="s">
        <v>10</v>
      </c>
      <c r="K549">
        <v>1984</v>
      </c>
      <c r="L549" s="1">
        <f>current_year-Wofai_Eyong___Bikeshare_data___Sheet1[[#This Row],[Birth Year]]</f>
        <v>38</v>
      </c>
      <c r="M549" s="1" t="str">
        <f>LOOKUP(L549,{0,"0-19";20,"20-29";30,"30-39";40,"40-49";50,"50-59";60,"60-69";70,"70-79";80,"80-89"})</f>
        <v>30-39</v>
      </c>
      <c r="N549" s="1" t="str">
        <f>TEXT(Wofai_Eyong___Bikeshare_data___Sheet1[[#This Row],[StartDate]], "dddd")</f>
        <v>Thursday</v>
      </c>
      <c r="O549" s="1" t="str">
        <f>CONCATENATE(Wofai_Eyong___Bikeshare_data___Sheet1[[#This Row],[Start Station]], " to ", Wofai_Eyong___Bikeshare_data___Sheet1[[#This Row],[End Station]])</f>
        <v>E 25 St &amp; 2 Ave to E 15 St &amp; 3 Ave</v>
      </c>
    </row>
    <row r="550" spans="1:15" x14ac:dyDescent="0.25">
      <c r="A550">
        <v>5725467</v>
      </c>
      <c r="B550" s="7">
        <v>42898</v>
      </c>
      <c r="C550" s="2">
        <v>0.36805555555555558</v>
      </c>
      <c r="D550" s="5">
        <v>42898</v>
      </c>
      <c r="E550" s="2">
        <v>0.37708333333333338</v>
      </c>
      <c r="F550">
        <v>806</v>
      </c>
      <c r="G550" s="1" t="s">
        <v>68</v>
      </c>
      <c r="H550" s="1" t="s">
        <v>423</v>
      </c>
      <c r="I550" s="1" t="s">
        <v>9</v>
      </c>
      <c r="J550" s="1" t="s">
        <v>10</v>
      </c>
      <c r="K550">
        <v>1990</v>
      </c>
      <c r="L550" s="1">
        <f>current_year-Wofai_Eyong___Bikeshare_data___Sheet1[[#This Row],[Birth Year]]</f>
        <v>32</v>
      </c>
      <c r="M550" s="1" t="str">
        <f>LOOKUP(L550,{0,"0-19";20,"20-29";30,"30-39";40,"40-49";50,"50-59";60,"60-69";70,"70-79";80,"80-89"})</f>
        <v>30-39</v>
      </c>
      <c r="N550" s="1" t="str">
        <f>TEXT(Wofai_Eyong___Bikeshare_data___Sheet1[[#This Row],[StartDate]], "dddd")</f>
        <v>Monday</v>
      </c>
      <c r="O550" s="1" t="str">
        <f>CONCATENATE(Wofai_Eyong___Bikeshare_data___Sheet1[[#This Row],[Start Station]], " to ", Wofai_Eyong___Bikeshare_data___Sheet1[[#This Row],[End Station]])</f>
        <v>Allen St &amp; Hester St to Lexington Ave &amp; E 29 St</v>
      </c>
    </row>
    <row r="551" spans="1:15" x14ac:dyDescent="0.25">
      <c r="A551">
        <v>5941730</v>
      </c>
      <c r="B551" s="7">
        <v>42901</v>
      </c>
      <c r="C551" s="2">
        <v>0.7631944444444444</v>
      </c>
      <c r="D551" s="5">
        <v>42901</v>
      </c>
      <c r="E551" s="2">
        <v>0.77638888888888891</v>
      </c>
      <c r="F551">
        <v>1146</v>
      </c>
      <c r="G551" s="1" t="s">
        <v>424</v>
      </c>
      <c r="H551" s="1" t="s">
        <v>303</v>
      </c>
      <c r="I551" s="1" t="s">
        <v>9</v>
      </c>
      <c r="J551" s="1" t="s">
        <v>10</v>
      </c>
      <c r="K551">
        <v>1988</v>
      </c>
      <c r="L551" s="1">
        <f>current_year-Wofai_Eyong___Bikeshare_data___Sheet1[[#This Row],[Birth Year]]</f>
        <v>34</v>
      </c>
      <c r="M551" s="1" t="str">
        <f>LOOKUP(L551,{0,"0-19";20,"20-29";30,"30-39";40,"40-49";50,"50-59";60,"60-69";70,"70-79";80,"80-89"})</f>
        <v>30-39</v>
      </c>
      <c r="N551" s="1" t="str">
        <f>TEXT(Wofai_Eyong___Bikeshare_data___Sheet1[[#This Row],[StartDate]], "dddd")</f>
        <v>Thursday</v>
      </c>
      <c r="O551" s="1" t="str">
        <f>CONCATENATE(Wofai_Eyong___Bikeshare_data___Sheet1[[#This Row],[Start Station]], " to ", Wofai_Eyong___Bikeshare_data___Sheet1[[#This Row],[End Station]])</f>
        <v>Lexington Ave &amp; Classon Ave to Atlantic Ave &amp; Furman St</v>
      </c>
    </row>
    <row r="552" spans="1:15" x14ac:dyDescent="0.25">
      <c r="A552">
        <v>1713896</v>
      </c>
      <c r="B552" s="7">
        <v>42801</v>
      </c>
      <c r="C552" s="2">
        <v>0.8041666666666667</v>
      </c>
      <c r="D552" s="5">
        <v>42801</v>
      </c>
      <c r="E552" s="2">
        <v>0.80763888888888891</v>
      </c>
      <c r="F552">
        <v>322</v>
      </c>
      <c r="G552" s="1" t="s">
        <v>225</v>
      </c>
      <c r="H552" s="1" t="s">
        <v>198</v>
      </c>
      <c r="I552" s="1" t="s">
        <v>9</v>
      </c>
      <c r="J552" s="1" t="s">
        <v>17</v>
      </c>
      <c r="K552">
        <v>1964</v>
      </c>
      <c r="L552" s="1">
        <f>current_year-Wofai_Eyong___Bikeshare_data___Sheet1[[#This Row],[Birth Year]]</f>
        <v>58</v>
      </c>
      <c r="M552" s="1" t="str">
        <f>LOOKUP(L552,{0,"0-19";20,"20-29";30,"30-39";40,"40-49";50,"50-59";60,"60-69";70,"70-79";80,"80-89"})</f>
        <v>50-59</v>
      </c>
      <c r="N552" s="1" t="str">
        <f>TEXT(Wofai_Eyong___Bikeshare_data___Sheet1[[#This Row],[StartDate]], "dddd")</f>
        <v>Tuesday</v>
      </c>
      <c r="O552" s="1" t="str">
        <f>CONCATENATE(Wofai_Eyong___Bikeshare_data___Sheet1[[#This Row],[Start Station]], " to ", Wofai_Eyong___Bikeshare_data___Sheet1[[#This Row],[End Station]])</f>
        <v>Canal St &amp; Rutgers St to Henry St &amp; Grand St</v>
      </c>
    </row>
    <row r="553" spans="1:15" x14ac:dyDescent="0.25">
      <c r="A553">
        <v>3286226</v>
      </c>
      <c r="B553" s="7">
        <v>42849</v>
      </c>
      <c r="C553" s="2">
        <v>0.89236111111111116</v>
      </c>
      <c r="D553" s="5">
        <v>42849</v>
      </c>
      <c r="E553" s="2">
        <v>0.89513888888888893</v>
      </c>
      <c r="F553">
        <v>227</v>
      </c>
      <c r="G553" s="1" t="s">
        <v>299</v>
      </c>
      <c r="H553" s="1" t="s">
        <v>137</v>
      </c>
      <c r="I553" s="1" t="s">
        <v>9</v>
      </c>
      <c r="J553" s="1" t="s">
        <v>10</v>
      </c>
      <c r="K553">
        <v>1994</v>
      </c>
      <c r="L553" s="1">
        <f>current_year-Wofai_Eyong___Bikeshare_data___Sheet1[[#This Row],[Birth Year]]</f>
        <v>28</v>
      </c>
      <c r="M553" s="1" t="str">
        <f>LOOKUP(L553,{0,"0-19";20,"20-29";30,"30-39";40,"40-49";50,"50-59";60,"60-69";70,"70-79";80,"80-89"})</f>
        <v>20-29</v>
      </c>
      <c r="N553" s="1" t="str">
        <f>TEXT(Wofai_Eyong___Bikeshare_data___Sheet1[[#This Row],[StartDate]], "dddd")</f>
        <v>Monday</v>
      </c>
      <c r="O553" s="1" t="str">
        <f>CONCATENATE(Wofai_Eyong___Bikeshare_data___Sheet1[[#This Row],[Start Station]], " to ", Wofai_Eyong___Bikeshare_data___Sheet1[[#This Row],[End Station]])</f>
        <v>E 25 St &amp; 1 Ave to 1 Ave &amp; E 16 St</v>
      </c>
    </row>
    <row r="554" spans="1:15" x14ac:dyDescent="0.25">
      <c r="A554">
        <v>2417677</v>
      </c>
      <c r="B554" s="7">
        <v>42830</v>
      </c>
      <c r="C554" s="2">
        <v>0.74930555555555556</v>
      </c>
      <c r="D554" s="5">
        <v>42830</v>
      </c>
      <c r="E554" s="2">
        <v>0.76041666666666663</v>
      </c>
      <c r="F554">
        <v>954</v>
      </c>
      <c r="G554" s="1" t="s">
        <v>356</v>
      </c>
      <c r="H554" s="1" t="s">
        <v>61</v>
      </c>
      <c r="I554" s="1" t="s">
        <v>9</v>
      </c>
      <c r="J554" s="1" t="s">
        <v>10</v>
      </c>
      <c r="K554">
        <v>1969</v>
      </c>
      <c r="L554" s="1">
        <f>current_year-Wofai_Eyong___Bikeshare_data___Sheet1[[#This Row],[Birth Year]]</f>
        <v>53</v>
      </c>
      <c r="M554" s="1" t="str">
        <f>LOOKUP(L554,{0,"0-19";20,"20-29";30,"30-39";40,"40-49";50,"50-59";60,"60-69";70,"70-79";80,"80-89"})</f>
        <v>50-59</v>
      </c>
      <c r="N554" s="1" t="str">
        <f>TEXT(Wofai_Eyong___Bikeshare_data___Sheet1[[#This Row],[StartDate]], "dddd")</f>
        <v>Wednesday</v>
      </c>
      <c r="O554" s="1" t="str">
        <f>CONCATENATE(Wofai_Eyong___Bikeshare_data___Sheet1[[#This Row],[Start Station]], " to ", Wofai_Eyong___Bikeshare_data___Sheet1[[#This Row],[End Station]])</f>
        <v>W 26 St &amp; 10 Ave to 9 Ave &amp; W 45 St</v>
      </c>
    </row>
    <row r="555" spans="1:15" x14ac:dyDescent="0.25">
      <c r="A555">
        <v>2672948</v>
      </c>
      <c r="B555" s="7">
        <v>42837</v>
      </c>
      <c r="C555" s="2">
        <v>0.23680555555555557</v>
      </c>
      <c r="D555" s="5">
        <v>42837</v>
      </c>
      <c r="E555" s="2">
        <v>0.24305555555555555</v>
      </c>
      <c r="F555">
        <v>560</v>
      </c>
      <c r="G555" s="1" t="s">
        <v>313</v>
      </c>
      <c r="H555" s="1" t="s">
        <v>152</v>
      </c>
      <c r="I555" s="1" t="s">
        <v>9</v>
      </c>
      <c r="J555" s="8" t="s">
        <v>10</v>
      </c>
      <c r="K555" s="8">
        <v>1981</v>
      </c>
      <c r="L555" s="1">
        <f>current_year-Wofai_Eyong___Bikeshare_data___Sheet1[[#This Row],[Birth Year]]</f>
        <v>41</v>
      </c>
      <c r="M555" s="1" t="str">
        <f>LOOKUP(L555,{0,"0-19";20,"20-29";30,"30-39";40,"40-49";50,"50-59";60,"60-69";70,"70-79";80,"80-89"})</f>
        <v>40-49</v>
      </c>
      <c r="N555" s="1" t="str">
        <f>TEXT(Wofai_Eyong___Bikeshare_data___Sheet1[[#This Row],[StartDate]], "dddd")</f>
        <v>Wednesday</v>
      </c>
      <c r="O555" s="1" t="str">
        <f>CONCATENATE(Wofai_Eyong___Bikeshare_data___Sheet1[[#This Row],[Start Station]], " to ", Wofai_Eyong___Bikeshare_data___Sheet1[[#This Row],[End Station]])</f>
        <v>W 47 St &amp; 10 Ave to 8 Ave &amp; W 33 St</v>
      </c>
    </row>
    <row r="556" spans="1:15" x14ac:dyDescent="0.25">
      <c r="A556">
        <v>4089568</v>
      </c>
      <c r="B556" s="7">
        <v>42866</v>
      </c>
      <c r="C556" s="2">
        <v>0.53472222222222221</v>
      </c>
      <c r="D556" s="5">
        <v>42866</v>
      </c>
      <c r="E556" s="2">
        <v>0.56111111111111112</v>
      </c>
      <c r="F556">
        <v>2259</v>
      </c>
      <c r="G556" s="1" t="s">
        <v>278</v>
      </c>
      <c r="H556" s="1" t="s">
        <v>43</v>
      </c>
      <c r="I556" s="1" t="s">
        <v>9</v>
      </c>
      <c r="J556" s="1" t="s">
        <v>10</v>
      </c>
      <c r="K556">
        <v>1997</v>
      </c>
      <c r="L556" s="1">
        <f>current_year-Wofai_Eyong___Bikeshare_data___Sheet1[[#This Row],[Birth Year]]</f>
        <v>25</v>
      </c>
      <c r="M556" s="1" t="str">
        <f>LOOKUP(L556,{0,"0-19";20,"20-29";30,"30-39";40,"40-49";50,"50-59";60,"60-69";70,"70-79";80,"80-89"})</f>
        <v>20-29</v>
      </c>
      <c r="N556" s="1" t="str">
        <f>TEXT(Wofai_Eyong___Bikeshare_data___Sheet1[[#This Row],[StartDate]], "dddd")</f>
        <v>Thursday</v>
      </c>
      <c r="O556" s="1" t="str">
        <f>CONCATENATE(Wofai_Eyong___Bikeshare_data___Sheet1[[#This Row],[Start Station]], " to ", Wofai_Eyong___Bikeshare_data___Sheet1[[#This Row],[End Station]])</f>
        <v>E 12 St &amp; 3 Ave to E 11 St &amp; 2 Ave</v>
      </c>
    </row>
    <row r="557" spans="1:15" x14ac:dyDescent="0.25">
      <c r="A557">
        <v>3686308</v>
      </c>
      <c r="B557" s="7">
        <v>42858</v>
      </c>
      <c r="C557" s="2">
        <v>0.34097222222222223</v>
      </c>
      <c r="D557" s="5">
        <v>42858</v>
      </c>
      <c r="E557" s="2">
        <v>0.34861111111111115</v>
      </c>
      <c r="F557">
        <v>674</v>
      </c>
      <c r="G557" s="1" t="s">
        <v>202</v>
      </c>
      <c r="H557" s="1" t="s">
        <v>278</v>
      </c>
      <c r="I557" s="1" t="s">
        <v>9</v>
      </c>
      <c r="J557" s="1" t="s">
        <v>17</v>
      </c>
      <c r="K557">
        <v>1988</v>
      </c>
      <c r="L557" s="1">
        <f>current_year-Wofai_Eyong___Bikeshare_data___Sheet1[[#This Row],[Birth Year]]</f>
        <v>34</v>
      </c>
      <c r="M557" s="1" t="str">
        <f>LOOKUP(L557,{0,"0-19";20,"20-29";30,"30-39";40,"40-49";50,"50-59";60,"60-69";70,"70-79";80,"80-89"})</f>
        <v>30-39</v>
      </c>
      <c r="N557" s="1" t="str">
        <f>TEXT(Wofai_Eyong___Bikeshare_data___Sheet1[[#This Row],[StartDate]], "dddd")</f>
        <v>Wednesday</v>
      </c>
      <c r="O557" s="1" t="str">
        <f>CONCATENATE(Wofai_Eyong___Bikeshare_data___Sheet1[[#This Row],[Start Station]], " to ", Wofai_Eyong___Bikeshare_data___Sheet1[[#This Row],[End Station]])</f>
        <v>Christopher St &amp; Greenwich St to E 12 St &amp; 3 Ave</v>
      </c>
    </row>
    <row r="558" spans="1:15" x14ac:dyDescent="0.25">
      <c r="A558">
        <v>5057014</v>
      </c>
      <c r="B558" s="7">
        <v>42886</v>
      </c>
      <c r="C558" s="2">
        <v>0.6958333333333333</v>
      </c>
      <c r="D558" s="5">
        <v>42886</v>
      </c>
      <c r="E558" s="2">
        <v>0.70138888888888884</v>
      </c>
      <c r="F558">
        <v>456</v>
      </c>
      <c r="G558" s="1" t="s">
        <v>16</v>
      </c>
      <c r="H558" s="1" t="s">
        <v>57</v>
      </c>
      <c r="I558" s="1" t="s">
        <v>9</v>
      </c>
      <c r="J558" s="1" t="s">
        <v>17</v>
      </c>
      <c r="K558">
        <v>1985</v>
      </c>
      <c r="L558" s="1">
        <f>current_year-Wofai_Eyong___Bikeshare_data___Sheet1[[#This Row],[Birth Year]]</f>
        <v>37</v>
      </c>
      <c r="M558" s="1" t="str">
        <f>LOOKUP(L558,{0,"0-19";20,"20-29";30,"30-39";40,"40-49";50,"50-59";60,"60-69";70,"70-79";80,"80-89"})</f>
        <v>30-39</v>
      </c>
      <c r="N558" s="1" t="str">
        <f>TEXT(Wofai_Eyong___Bikeshare_data___Sheet1[[#This Row],[StartDate]], "dddd")</f>
        <v>Wednesday</v>
      </c>
      <c r="O558" s="1" t="str">
        <f>CONCATENATE(Wofai_Eyong___Bikeshare_data___Sheet1[[#This Row],[Start Station]], " to ", Wofai_Eyong___Bikeshare_data___Sheet1[[#This Row],[End Station]])</f>
        <v>W 20 St &amp; 8 Ave to W 26 St &amp; 8 Ave</v>
      </c>
    </row>
    <row r="559" spans="1:15" x14ac:dyDescent="0.25">
      <c r="A559">
        <v>5954601</v>
      </c>
      <c r="B559" s="7">
        <v>42901</v>
      </c>
      <c r="C559" s="2">
        <v>0.88611111111111107</v>
      </c>
      <c r="D559" s="5">
        <v>42901</v>
      </c>
      <c r="E559" s="2">
        <v>0.90486111111111101</v>
      </c>
      <c r="F559">
        <v>1583</v>
      </c>
      <c r="G559" s="1" t="s">
        <v>195</v>
      </c>
      <c r="H559" s="1" t="s">
        <v>173</v>
      </c>
      <c r="I559" s="8" t="s">
        <v>458</v>
      </c>
      <c r="J559" s="8" t="s">
        <v>10</v>
      </c>
      <c r="K559" s="8">
        <v>1981</v>
      </c>
      <c r="L559" s="1">
        <f>current_year-Wofai_Eyong___Bikeshare_data___Sheet1[[#This Row],[Birth Year]]</f>
        <v>41</v>
      </c>
      <c r="M559" s="1" t="str">
        <f>LOOKUP(L559,{0,"0-19";20,"20-29";30,"30-39";40,"40-49";50,"50-59";60,"60-69";70,"70-79";80,"80-89"})</f>
        <v>40-49</v>
      </c>
      <c r="N559" s="1" t="str">
        <f>TEXT(Wofai_Eyong___Bikeshare_data___Sheet1[[#This Row],[StartDate]], "dddd")</f>
        <v>Thursday</v>
      </c>
      <c r="O559" s="1" t="str">
        <f>CONCATENATE(Wofai_Eyong___Bikeshare_data___Sheet1[[#This Row],[Start Station]], " to ", Wofai_Eyong___Bikeshare_data___Sheet1[[#This Row],[End Station]])</f>
        <v>2 Ave &amp; E 31 St to Cooper Square &amp; E 7 St</v>
      </c>
    </row>
    <row r="560" spans="1:15" x14ac:dyDescent="0.25">
      <c r="A560">
        <v>4654698</v>
      </c>
      <c r="B560" s="7">
        <v>42877</v>
      </c>
      <c r="C560" s="2">
        <v>0.77013888888888893</v>
      </c>
      <c r="D560" s="5">
        <v>42877</v>
      </c>
      <c r="E560" s="2">
        <v>0.77569444444444446</v>
      </c>
      <c r="F560">
        <v>441</v>
      </c>
      <c r="G560" s="1" t="s">
        <v>167</v>
      </c>
      <c r="H560" s="1" t="s">
        <v>388</v>
      </c>
      <c r="I560" s="1" t="s">
        <v>9</v>
      </c>
      <c r="J560" s="1" t="s">
        <v>10</v>
      </c>
      <c r="K560">
        <v>1987</v>
      </c>
      <c r="L560" s="1">
        <f>current_year-Wofai_Eyong___Bikeshare_data___Sheet1[[#This Row],[Birth Year]]</f>
        <v>35</v>
      </c>
      <c r="M560" s="1" t="str">
        <f>LOOKUP(L560,{0,"0-19";20,"20-29";30,"30-39";40,"40-49";50,"50-59";60,"60-69";70,"70-79";80,"80-89"})</f>
        <v>30-39</v>
      </c>
      <c r="N560" s="1" t="str">
        <f>TEXT(Wofai_Eyong___Bikeshare_data___Sheet1[[#This Row],[StartDate]], "dddd")</f>
        <v>Monday</v>
      </c>
      <c r="O560" s="1" t="str">
        <f>CONCATENATE(Wofai_Eyong___Bikeshare_data___Sheet1[[#This Row],[Start Station]], " to ", Wofai_Eyong___Bikeshare_data___Sheet1[[#This Row],[End Station]])</f>
        <v>W 52 St &amp; 6 Ave to Amsterdam Ave &amp; W 73 St</v>
      </c>
    </row>
    <row r="561" spans="1:15" x14ac:dyDescent="0.25">
      <c r="A561">
        <v>5276733</v>
      </c>
      <c r="B561" s="7">
        <v>42890</v>
      </c>
      <c r="C561" s="2">
        <v>9.5138888888888884E-2</v>
      </c>
      <c r="D561" s="5">
        <v>42890</v>
      </c>
      <c r="E561" s="2">
        <v>0.10694444444444444</v>
      </c>
      <c r="F561">
        <v>1011</v>
      </c>
      <c r="G561" s="1" t="s">
        <v>235</v>
      </c>
      <c r="H561" s="1" t="s">
        <v>7</v>
      </c>
      <c r="I561" s="1" t="s">
        <v>9</v>
      </c>
      <c r="J561" s="1" t="s">
        <v>10</v>
      </c>
      <c r="K561">
        <v>1988</v>
      </c>
      <c r="L561" s="1">
        <f>current_year-Wofai_Eyong___Bikeshare_data___Sheet1[[#This Row],[Birth Year]]</f>
        <v>34</v>
      </c>
      <c r="M561" s="1" t="str">
        <f>LOOKUP(L561,{0,"0-19";20,"20-29";30,"30-39";40,"40-49";50,"50-59";60,"60-69";70,"70-79";80,"80-89"})</f>
        <v>30-39</v>
      </c>
      <c r="N561" s="1" t="str">
        <f>TEXT(Wofai_Eyong___Bikeshare_data___Sheet1[[#This Row],[StartDate]], "dddd")</f>
        <v>Sunday</v>
      </c>
      <c r="O561" s="1" t="str">
        <f>CONCATENATE(Wofai_Eyong___Bikeshare_data___Sheet1[[#This Row],[Start Station]], " to ", Wofai_Eyong___Bikeshare_data___Sheet1[[#This Row],[End Station]])</f>
        <v>Washington Pl &amp; 6 Ave to Suffolk St &amp; Stanton St</v>
      </c>
    </row>
    <row r="562" spans="1:15" x14ac:dyDescent="0.25">
      <c r="A562">
        <v>6686111</v>
      </c>
      <c r="B562" s="7">
        <v>42914</v>
      </c>
      <c r="C562" s="2">
        <v>0.85138888888888886</v>
      </c>
      <c r="D562" s="5">
        <v>42914</v>
      </c>
      <c r="E562" s="2">
        <v>0.86875000000000002</v>
      </c>
      <c r="F562">
        <v>1455</v>
      </c>
      <c r="G562" s="1" t="s">
        <v>132</v>
      </c>
      <c r="H562" s="1" t="s">
        <v>425</v>
      </c>
      <c r="I562" s="8" t="s">
        <v>458</v>
      </c>
      <c r="J562" s="1" t="s">
        <v>17</v>
      </c>
      <c r="K562">
        <v>1990</v>
      </c>
      <c r="L562" s="1">
        <f>current_year-Wofai_Eyong___Bikeshare_data___Sheet1[[#This Row],[Birth Year]]</f>
        <v>32</v>
      </c>
      <c r="M562" s="1" t="str">
        <f>LOOKUP(L562,{0,"0-19";20,"20-29";30,"30-39";40,"40-49";50,"50-59";60,"60-69";70,"70-79";80,"80-89"})</f>
        <v>30-39</v>
      </c>
      <c r="N562" s="1" t="str">
        <f>TEXT(Wofai_Eyong___Bikeshare_data___Sheet1[[#This Row],[StartDate]], "dddd")</f>
        <v>Wednesday</v>
      </c>
      <c r="O562" s="1" t="str">
        <f>CONCATENATE(Wofai_Eyong___Bikeshare_data___Sheet1[[#This Row],[Start Station]], " to ", Wofai_Eyong___Bikeshare_data___Sheet1[[#This Row],[End Station]])</f>
        <v>Duane St &amp; Greenwich St to South St &amp; Whitehall St</v>
      </c>
    </row>
    <row r="563" spans="1:15" x14ac:dyDescent="0.25">
      <c r="A563">
        <v>25470</v>
      </c>
      <c r="B563" s="7">
        <v>42738</v>
      </c>
      <c r="C563" s="2">
        <v>0.2673611111111111</v>
      </c>
      <c r="D563" s="5">
        <v>42738</v>
      </c>
      <c r="E563" s="2">
        <v>0.27569444444444446</v>
      </c>
      <c r="F563">
        <v>726</v>
      </c>
      <c r="G563" s="1" t="s">
        <v>152</v>
      </c>
      <c r="H563" s="1" t="s">
        <v>175</v>
      </c>
      <c r="I563" s="1" t="s">
        <v>9</v>
      </c>
      <c r="J563" s="1" t="s">
        <v>10</v>
      </c>
      <c r="K563">
        <v>1976</v>
      </c>
      <c r="L563" s="1">
        <f>current_year-Wofai_Eyong___Bikeshare_data___Sheet1[[#This Row],[Birth Year]]</f>
        <v>46</v>
      </c>
      <c r="M563" s="1" t="str">
        <f>LOOKUP(L563,{0,"0-19";20,"20-29";30,"30-39";40,"40-49";50,"50-59";60,"60-69";70,"70-79";80,"80-89"})</f>
        <v>40-49</v>
      </c>
      <c r="N563" s="1" t="str">
        <f>TEXT(Wofai_Eyong___Bikeshare_data___Sheet1[[#This Row],[StartDate]], "dddd")</f>
        <v>Tuesday</v>
      </c>
      <c r="O563" s="1" t="str">
        <f>CONCATENATE(Wofai_Eyong___Bikeshare_data___Sheet1[[#This Row],[Start Station]], " to ", Wofai_Eyong___Bikeshare_data___Sheet1[[#This Row],[End Station]])</f>
        <v>8 Ave &amp; W 33 St to W 52 St &amp; 5 Ave</v>
      </c>
    </row>
    <row r="564" spans="1:15" x14ac:dyDescent="0.25">
      <c r="A564">
        <v>174116</v>
      </c>
      <c r="B564" s="7">
        <v>42745</v>
      </c>
      <c r="C564" s="2">
        <v>0.87430555555555556</v>
      </c>
      <c r="D564" s="5">
        <v>42745</v>
      </c>
      <c r="E564" s="2">
        <v>0.87708333333333333</v>
      </c>
      <c r="F564">
        <v>248</v>
      </c>
      <c r="G564" s="1" t="s">
        <v>83</v>
      </c>
      <c r="H564" s="1" t="s">
        <v>8</v>
      </c>
      <c r="I564" s="1" t="s">
        <v>9</v>
      </c>
      <c r="J564" s="1" t="s">
        <v>10</v>
      </c>
      <c r="K564">
        <v>1987</v>
      </c>
      <c r="L564" s="1">
        <f>current_year-Wofai_Eyong___Bikeshare_data___Sheet1[[#This Row],[Birth Year]]</f>
        <v>35</v>
      </c>
      <c r="M564" s="1" t="str">
        <f>LOOKUP(L564,{0,"0-19";20,"20-29";30,"30-39";40,"40-49";50,"50-59";60,"60-69";70,"70-79";80,"80-89"})</f>
        <v>30-39</v>
      </c>
      <c r="N564" s="1" t="str">
        <f>TEXT(Wofai_Eyong___Bikeshare_data___Sheet1[[#This Row],[StartDate]], "dddd")</f>
        <v>Tuesday</v>
      </c>
      <c r="O564" s="1" t="str">
        <f>CONCATENATE(Wofai_Eyong___Bikeshare_data___Sheet1[[#This Row],[Start Station]], " to ", Wofai_Eyong___Bikeshare_data___Sheet1[[#This Row],[End Station]])</f>
        <v>Carmine St &amp; 6 Ave to W Broadway &amp; Spring St</v>
      </c>
    </row>
    <row r="565" spans="1:15" x14ac:dyDescent="0.25">
      <c r="A565">
        <v>3702899</v>
      </c>
      <c r="B565" s="7">
        <v>42858</v>
      </c>
      <c r="C565" s="2">
        <v>0.54791666666666672</v>
      </c>
      <c r="D565" s="5">
        <v>42858</v>
      </c>
      <c r="E565" s="2">
        <v>0.55347222222222225</v>
      </c>
      <c r="F565">
        <v>493</v>
      </c>
      <c r="G565" s="1" t="s">
        <v>282</v>
      </c>
      <c r="H565" s="1" t="s">
        <v>426</v>
      </c>
      <c r="I565" s="1" t="s">
        <v>9</v>
      </c>
      <c r="J565" s="1" t="s">
        <v>10</v>
      </c>
      <c r="K565">
        <v>1965</v>
      </c>
      <c r="L565" s="1">
        <f>current_year-Wofai_Eyong___Bikeshare_data___Sheet1[[#This Row],[Birth Year]]</f>
        <v>57</v>
      </c>
      <c r="M565" s="1" t="str">
        <f>LOOKUP(L565,{0,"0-19";20,"20-29";30,"30-39";40,"40-49";50,"50-59";60,"60-69";70,"70-79";80,"80-89"})</f>
        <v>50-59</v>
      </c>
      <c r="N565" s="1" t="str">
        <f>TEXT(Wofai_Eyong___Bikeshare_data___Sheet1[[#This Row],[StartDate]], "dddd")</f>
        <v>Wednesday</v>
      </c>
      <c r="O565" s="1" t="str">
        <f>CONCATENATE(Wofai_Eyong___Bikeshare_data___Sheet1[[#This Row],[Start Station]], " to ", Wofai_Eyong___Bikeshare_data___Sheet1[[#This Row],[End Station]])</f>
        <v>Greenwich St &amp; Hubert St to Lispenard St &amp; Broadway</v>
      </c>
    </row>
    <row r="566" spans="1:15" x14ac:dyDescent="0.25">
      <c r="A566">
        <v>1086513</v>
      </c>
      <c r="B566" s="7">
        <v>42782</v>
      </c>
      <c r="C566" s="2">
        <v>0.75347222222222221</v>
      </c>
      <c r="D566" s="5">
        <v>42782</v>
      </c>
      <c r="E566" s="2">
        <v>0.75763888888888886</v>
      </c>
      <c r="F566">
        <v>319</v>
      </c>
      <c r="G566" s="1" t="s">
        <v>169</v>
      </c>
      <c r="H566" s="1" t="s">
        <v>246</v>
      </c>
      <c r="I566" s="1" t="s">
        <v>9</v>
      </c>
      <c r="J566" s="1" t="s">
        <v>10</v>
      </c>
      <c r="K566">
        <v>1988</v>
      </c>
      <c r="L566" s="1">
        <f>current_year-Wofai_Eyong___Bikeshare_data___Sheet1[[#This Row],[Birth Year]]</f>
        <v>34</v>
      </c>
      <c r="M566" s="1" t="str">
        <f>LOOKUP(L566,{0,"0-19";20,"20-29";30,"30-39";40,"40-49";50,"50-59";60,"60-69";70,"70-79";80,"80-89"})</f>
        <v>30-39</v>
      </c>
      <c r="N566" s="1" t="str">
        <f>TEXT(Wofai_Eyong___Bikeshare_data___Sheet1[[#This Row],[StartDate]], "dddd")</f>
        <v>Thursday</v>
      </c>
      <c r="O566" s="1" t="str">
        <f>CONCATENATE(Wofai_Eyong___Bikeshare_data___Sheet1[[#This Row],[Start Station]], " to ", Wofai_Eyong___Bikeshare_data___Sheet1[[#This Row],[End Station]])</f>
        <v>E 48 St &amp; 5 Ave to W 41 St &amp; 8 Ave</v>
      </c>
    </row>
    <row r="567" spans="1:15" x14ac:dyDescent="0.25">
      <c r="A567">
        <v>2161137</v>
      </c>
      <c r="B567" s="7">
        <v>42823</v>
      </c>
      <c r="C567" s="2">
        <v>0.3354166666666667</v>
      </c>
      <c r="D567" s="5">
        <v>42823</v>
      </c>
      <c r="E567" s="2">
        <v>0.33888888888888885</v>
      </c>
      <c r="F567">
        <v>303</v>
      </c>
      <c r="G567" s="1" t="s">
        <v>212</v>
      </c>
      <c r="H567" s="1" t="s">
        <v>427</v>
      </c>
      <c r="I567" s="1" t="s">
        <v>9</v>
      </c>
      <c r="J567" s="1" t="s">
        <v>17</v>
      </c>
      <c r="K567">
        <v>1974</v>
      </c>
      <c r="L567" s="1">
        <f>current_year-Wofai_Eyong___Bikeshare_data___Sheet1[[#This Row],[Birth Year]]</f>
        <v>48</v>
      </c>
      <c r="M567" s="1" t="str">
        <f>LOOKUP(L567,{0,"0-19";20,"20-29";30,"30-39";40,"40-49";50,"50-59";60,"60-69";70,"70-79";80,"80-89"})</f>
        <v>40-49</v>
      </c>
      <c r="N567" s="1" t="str">
        <f>TEXT(Wofai_Eyong___Bikeshare_data___Sheet1[[#This Row],[StartDate]], "dddd")</f>
        <v>Wednesday</v>
      </c>
      <c r="O567" s="1" t="str">
        <f>CONCATENATE(Wofai_Eyong___Bikeshare_data___Sheet1[[#This Row],[Start Station]], " to ", Wofai_Eyong___Bikeshare_data___Sheet1[[#This Row],[End Station]])</f>
        <v>Carroll St &amp; Smith St to Carroll St &amp; Columbia St</v>
      </c>
    </row>
    <row r="568" spans="1:15" x14ac:dyDescent="0.25">
      <c r="A568">
        <v>6815929</v>
      </c>
      <c r="B568" s="7">
        <v>42916</v>
      </c>
      <c r="C568" s="2">
        <v>0.98263888888888884</v>
      </c>
      <c r="D568" s="5">
        <v>42916</v>
      </c>
      <c r="E568" s="2">
        <v>0.99652777777777779</v>
      </c>
      <c r="F568">
        <v>1200</v>
      </c>
      <c r="G568" s="1" t="s">
        <v>398</v>
      </c>
      <c r="H568" s="1" t="s">
        <v>19</v>
      </c>
      <c r="I568" s="1" t="s">
        <v>9</v>
      </c>
      <c r="J568" s="1" t="s">
        <v>10</v>
      </c>
      <c r="K568">
        <v>1990</v>
      </c>
      <c r="L568" s="1">
        <f>current_year-Wofai_Eyong___Bikeshare_data___Sheet1[[#This Row],[Birth Year]]</f>
        <v>32</v>
      </c>
      <c r="M568" s="1" t="str">
        <f>LOOKUP(L568,{0,"0-19";20,"20-29";30,"30-39";40,"40-49";50,"50-59";60,"60-69";70,"70-79";80,"80-89"})</f>
        <v>30-39</v>
      </c>
      <c r="N568" s="1" t="str">
        <f>TEXT(Wofai_Eyong___Bikeshare_data___Sheet1[[#This Row],[StartDate]], "dddd")</f>
        <v>Friday</v>
      </c>
      <c r="O568" s="1" t="str">
        <f>CONCATENATE(Wofai_Eyong___Bikeshare_data___Sheet1[[#This Row],[Start Station]], " to ", Wofai_Eyong___Bikeshare_data___Sheet1[[#This Row],[End Station]])</f>
        <v>9 Ave &amp; W 18 St to E 53 St &amp; 3 Ave</v>
      </c>
    </row>
    <row r="569" spans="1:15" x14ac:dyDescent="0.25">
      <c r="A569">
        <v>870002</v>
      </c>
      <c r="B569" s="7">
        <v>42772</v>
      </c>
      <c r="C569" s="2">
        <v>0.34652777777777777</v>
      </c>
      <c r="D569" s="5">
        <v>42772</v>
      </c>
      <c r="E569" s="2">
        <v>0.34861111111111115</v>
      </c>
      <c r="F569">
        <v>218</v>
      </c>
      <c r="G569" s="1" t="s">
        <v>26</v>
      </c>
      <c r="H569" s="1" t="s">
        <v>403</v>
      </c>
      <c r="I569" s="1" t="s">
        <v>9</v>
      </c>
      <c r="J569" s="1" t="s">
        <v>10</v>
      </c>
      <c r="K569">
        <v>1959</v>
      </c>
      <c r="L569" s="1">
        <f>current_year-Wofai_Eyong___Bikeshare_data___Sheet1[[#This Row],[Birth Year]]</f>
        <v>63</v>
      </c>
      <c r="M569" s="1" t="str">
        <f>LOOKUP(L569,{0,"0-19";20,"20-29";30,"30-39";40,"40-49";50,"50-59";60,"60-69";70,"70-79";80,"80-89"})</f>
        <v>60-69</v>
      </c>
      <c r="N569" s="1" t="str">
        <f>TEXT(Wofai_Eyong___Bikeshare_data___Sheet1[[#This Row],[StartDate]], "dddd")</f>
        <v>Monday</v>
      </c>
      <c r="O569" s="1" t="str">
        <f>CONCATENATE(Wofai_Eyong___Bikeshare_data___Sheet1[[#This Row],[Start Station]], " to ", Wofai_Eyong___Bikeshare_data___Sheet1[[#This Row],[End Station]])</f>
        <v>Central Park S &amp; 6 Ave to E 58 St &amp; 3 Ave</v>
      </c>
    </row>
    <row r="570" spans="1:15" x14ac:dyDescent="0.25">
      <c r="A570">
        <v>3201773</v>
      </c>
      <c r="B570" s="7">
        <v>42848</v>
      </c>
      <c r="C570" s="2">
        <v>0.4993055555555555</v>
      </c>
      <c r="D570" s="5">
        <v>42848</v>
      </c>
      <c r="E570" s="2">
        <v>0.54027777777777775</v>
      </c>
      <c r="F570">
        <v>3544</v>
      </c>
      <c r="G570" s="1" t="s">
        <v>428</v>
      </c>
      <c r="H570" s="1" t="s">
        <v>429</v>
      </c>
      <c r="I570" s="8" t="s">
        <v>458</v>
      </c>
      <c r="J570" s="8" t="s">
        <v>10</v>
      </c>
      <c r="K570" s="8">
        <v>1981</v>
      </c>
      <c r="L570" s="1">
        <f>current_year-Wofai_Eyong___Bikeshare_data___Sheet1[[#This Row],[Birth Year]]</f>
        <v>41</v>
      </c>
      <c r="M570" s="1" t="str">
        <f>LOOKUP(L570,{0,"0-19";20,"20-29";30,"30-39";40,"40-49";50,"50-59";60,"60-69";70,"70-79";80,"80-89"})</f>
        <v>40-49</v>
      </c>
      <c r="N570" s="1" t="str">
        <f>TEXT(Wofai_Eyong___Bikeshare_data___Sheet1[[#This Row],[StartDate]], "dddd")</f>
        <v>Sunday</v>
      </c>
      <c r="O570" s="1" t="str">
        <f>CONCATENATE(Wofai_Eyong___Bikeshare_data___Sheet1[[#This Row],[Start Station]], " to ", Wofai_Eyong___Bikeshare_data___Sheet1[[#This Row],[End Station]])</f>
        <v>Grand Army Plaza &amp; Plaza St West to 3 St &amp; 7 Ave</v>
      </c>
    </row>
    <row r="571" spans="1:15" x14ac:dyDescent="0.25">
      <c r="A571">
        <v>936454</v>
      </c>
      <c r="B571" s="7">
        <v>42774</v>
      </c>
      <c r="C571" s="2">
        <v>0.49861111111111112</v>
      </c>
      <c r="D571" s="5">
        <v>42774</v>
      </c>
      <c r="E571" s="2">
        <v>0.51250000000000007</v>
      </c>
      <c r="F571">
        <v>1175</v>
      </c>
      <c r="G571" s="1" t="s">
        <v>430</v>
      </c>
      <c r="H571" s="1" t="s">
        <v>428</v>
      </c>
      <c r="I571" s="1" t="s">
        <v>9</v>
      </c>
      <c r="J571" s="1" t="s">
        <v>17</v>
      </c>
      <c r="K571">
        <v>1986</v>
      </c>
      <c r="L571" s="1">
        <f>current_year-Wofai_Eyong___Bikeshare_data___Sheet1[[#This Row],[Birth Year]]</f>
        <v>36</v>
      </c>
      <c r="M571" s="1" t="str">
        <f>LOOKUP(L571,{0,"0-19";20,"20-29";30,"30-39";40,"40-49";50,"50-59";60,"60-69";70,"70-79";80,"80-89"})</f>
        <v>30-39</v>
      </c>
      <c r="N571" s="1" t="str">
        <f>TEXT(Wofai_Eyong___Bikeshare_data___Sheet1[[#This Row],[StartDate]], "dddd")</f>
        <v>Wednesday</v>
      </c>
      <c r="O571" s="1" t="str">
        <f>CONCATENATE(Wofai_Eyong___Bikeshare_data___Sheet1[[#This Row],[Start Station]], " to ", Wofai_Eyong___Bikeshare_data___Sheet1[[#This Row],[End Station]])</f>
        <v>Hancock St &amp; Bedford Ave to Grand Army Plaza &amp; Plaza St West</v>
      </c>
    </row>
    <row r="572" spans="1:15" x14ac:dyDescent="0.25">
      <c r="A572">
        <v>1393687</v>
      </c>
      <c r="B572" s="7">
        <v>42791</v>
      </c>
      <c r="C572" s="2">
        <v>0.51388888888888895</v>
      </c>
      <c r="D572" s="5">
        <v>42791</v>
      </c>
      <c r="E572" s="2">
        <v>0.52430555555555558</v>
      </c>
      <c r="F572">
        <v>854</v>
      </c>
      <c r="G572" s="1" t="s">
        <v>324</v>
      </c>
      <c r="H572" s="1" t="s">
        <v>40</v>
      </c>
      <c r="I572" s="1" t="s">
        <v>9</v>
      </c>
      <c r="J572" s="1" t="s">
        <v>10</v>
      </c>
      <c r="K572">
        <v>1991</v>
      </c>
      <c r="L572" s="1">
        <f>current_year-Wofai_Eyong___Bikeshare_data___Sheet1[[#This Row],[Birth Year]]</f>
        <v>31</v>
      </c>
      <c r="M572" s="1" t="str">
        <f>LOOKUP(L572,{0,"0-19";20,"20-29";30,"30-39";40,"40-49";50,"50-59";60,"60-69";70,"70-79";80,"80-89"})</f>
        <v>30-39</v>
      </c>
      <c r="N572" s="1" t="str">
        <f>TEXT(Wofai_Eyong___Bikeshare_data___Sheet1[[#This Row],[StartDate]], "dddd")</f>
        <v>Saturday</v>
      </c>
      <c r="O572" s="1" t="str">
        <f>CONCATENATE(Wofai_Eyong___Bikeshare_data___Sheet1[[#This Row],[Start Station]], " to ", Wofai_Eyong___Bikeshare_data___Sheet1[[#This Row],[End Station]])</f>
        <v>E 2 St &amp; Avenue B to W 17 St &amp; 8 Ave</v>
      </c>
    </row>
    <row r="573" spans="1:15" x14ac:dyDescent="0.25">
      <c r="A573">
        <v>488749</v>
      </c>
      <c r="B573" s="7">
        <v>42757</v>
      </c>
      <c r="C573" s="2">
        <v>0.62013888888888891</v>
      </c>
      <c r="D573" s="5">
        <v>42757</v>
      </c>
      <c r="E573" s="2">
        <v>0.62361111111111112</v>
      </c>
      <c r="F573">
        <v>315</v>
      </c>
      <c r="G573" s="1" t="s">
        <v>341</v>
      </c>
      <c r="H573" s="1" t="s">
        <v>431</v>
      </c>
      <c r="I573" s="1" t="s">
        <v>9</v>
      </c>
      <c r="J573" s="1" t="s">
        <v>17</v>
      </c>
      <c r="K573">
        <v>1952</v>
      </c>
      <c r="L573" s="1">
        <f>current_year-Wofai_Eyong___Bikeshare_data___Sheet1[[#This Row],[Birth Year]]</f>
        <v>70</v>
      </c>
      <c r="M573" s="1" t="str">
        <f>LOOKUP(L573,{0,"0-19";20,"20-29";30,"30-39";40,"40-49";50,"50-59";60,"60-69";70,"70-79";80,"80-89"})</f>
        <v>70-79</v>
      </c>
      <c r="N573" s="1" t="str">
        <f>TEXT(Wofai_Eyong___Bikeshare_data___Sheet1[[#This Row],[StartDate]], "dddd")</f>
        <v>Sunday</v>
      </c>
      <c r="O573" s="1" t="str">
        <f>CONCATENATE(Wofai_Eyong___Bikeshare_data___Sheet1[[#This Row],[Start Station]], " to ", Wofai_Eyong___Bikeshare_data___Sheet1[[#This Row],[End Station]])</f>
        <v>Amsterdam Ave &amp; W 82 St to W 90 St &amp; Amsterdam Ave</v>
      </c>
    </row>
    <row r="574" spans="1:15" x14ac:dyDescent="0.25">
      <c r="A574">
        <v>2407604</v>
      </c>
      <c r="B574" s="7">
        <v>42830</v>
      </c>
      <c r="C574" s="2">
        <v>0.64444444444444449</v>
      </c>
      <c r="D574" s="5">
        <v>42830</v>
      </c>
      <c r="E574" s="2">
        <v>0.65833333333333333</v>
      </c>
      <c r="F574">
        <v>1212</v>
      </c>
      <c r="G574" s="1" t="s">
        <v>258</v>
      </c>
      <c r="H574" s="1" t="s">
        <v>432</v>
      </c>
      <c r="I574" s="1" t="s">
        <v>9</v>
      </c>
      <c r="J574" s="1" t="s">
        <v>17</v>
      </c>
      <c r="K574">
        <v>1962</v>
      </c>
      <c r="L574" s="1">
        <f>current_year-Wofai_Eyong___Bikeshare_data___Sheet1[[#This Row],[Birth Year]]</f>
        <v>60</v>
      </c>
      <c r="M574" s="1" t="str">
        <f>LOOKUP(L574,{0,"0-19";20,"20-29";30,"30-39";40,"40-49";50,"50-59";60,"60-69";70,"70-79";80,"80-89"})</f>
        <v>60-69</v>
      </c>
      <c r="N574" s="1" t="str">
        <f>TEXT(Wofai_Eyong___Bikeshare_data___Sheet1[[#This Row],[StartDate]], "dddd")</f>
        <v>Wednesday</v>
      </c>
      <c r="O574" s="1" t="str">
        <f>CONCATENATE(Wofai_Eyong___Bikeshare_data___Sheet1[[#This Row],[Start Station]], " to ", Wofai_Eyong___Bikeshare_data___Sheet1[[#This Row],[End Station]])</f>
        <v>E 30 St &amp; Park Ave S to E 67 St &amp; Park Ave</v>
      </c>
    </row>
    <row r="575" spans="1:15" x14ac:dyDescent="0.25">
      <c r="A575">
        <v>109483</v>
      </c>
      <c r="B575" s="7">
        <v>42741</v>
      </c>
      <c r="C575" s="2">
        <v>0.48333333333333334</v>
      </c>
      <c r="D575" s="5">
        <v>42741</v>
      </c>
      <c r="E575" s="2">
        <v>0.48749999999999999</v>
      </c>
      <c r="F575">
        <v>347</v>
      </c>
      <c r="G575" s="1" t="s">
        <v>208</v>
      </c>
      <c r="H575" s="1" t="s">
        <v>433</v>
      </c>
      <c r="I575" s="1" t="s">
        <v>9</v>
      </c>
      <c r="J575" s="1" t="s">
        <v>10</v>
      </c>
      <c r="K575">
        <v>1987</v>
      </c>
      <c r="L575" s="1">
        <f>current_year-Wofai_Eyong___Bikeshare_data___Sheet1[[#This Row],[Birth Year]]</f>
        <v>35</v>
      </c>
      <c r="M575" s="1" t="str">
        <f>LOOKUP(L575,{0,"0-19";20,"20-29";30,"30-39";40,"40-49";50,"50-59";60,"60-69";70,"70-79";80,"80-89"})</f>
        <v>30-39</v>
      </c>
      <c r="N575" s="1" t="str">
        <f>TEXT(Wofai_Eyong___Bikeshare_data___Sheet1[[#This Row],[StartDate]], "dddd")</f>
        <v>Friday</v>
      </c>
      <c r="O575" s="1" t="str">
        <f>CONCATENATE(Wofai_Eyong___Bikeshare_data___Sheet1[[#This Row],[Start Station]], " to ", Wofai_Eyong___Bikeshare_data___Sheet1[[#This Row],[End Station]])</f>
        <v>Columbia St &amp; Rivington St to Madison St &amp; Clinton St</v>
      </c>
    </row>
    <row r="576" spans="1:15" x14ac:dyDescent="0.25">
      <c r="A576">
        <v>530394</v>
      </c>
      <c r="B576" s="7">
        <v>42760</v>
      </c>
      <c r="C576" s="2">
        <v>0.3430555555555555</v>
      </c>
      <c r="D576" s="5">
        <v>42760</v>
      </c>
      <c r="E576" s="2">
        <v>0.34791666666666665</v>
      </c>
      <c r="F576">
        <v>414</v>
      </c>
      <c r="G576" s="1" t="s">
        <v>245</v>
      </c>
      <c r="H576" s="1" t="s">
        <v>111</v>
      </c>
      <c r="I576" s="1" t="s">
        <v>9</v>
      </c>
      <c r="J576" s="1" t="s">
        <v>17</v>
      </c>
      <c r="K576">
        <v>1989</v>
      </c>
      <c r="L576" s="1">
        <f>current_year-Wofai_Eyong___Bikeshare_data___Sheet1[[#This Row],[Birth Year]]</f>
        <v>33</v>
      </c>
      <c r="M576" s="1" t="str">
        <f>LOOKUP(L576,{0,"0-19";20,"20-29";30,"30-39";40,"40-49";50,"50-59";60,"60-69";70,"70-79";80,"80-89"})</f>
        <v>30-39</v>
      </c>
      <c r="N576" s="1" t="str">
        <f>TEXT(Wofai_Eyong___Bikeshare_data___Sheet1[[#This Row],[StartDate]], "dddd")</f>
        <v>Wednesday</v>
      </c>
      <c r="O576" s="1" t="str">
        <f>CONCATENATE(Wofai_Eyong___Bikeshare_data___Sheet1[[#This Row],[Start Station]], " to ", Wofai_Eyong___Bikeshare_data___Sheet1[[#This Row],[End Station]])</f>
        <v>West Thames St to West St &amp; Chambers St</v>
      </c>
    </row>
    <row r="577" spans="1:15" x14ac:dyDescent="0.25">
      <c r="A577">
        <v>12991</v>
      </c>
      <c r="B577" s="7">
        <v>42736</v>
      </c>
      <c r="C577" s="2">
        <v>0.76666666666666661</v>
      </c>
      <c r="D577" s="5">
        <v>42736</v>
      </c>
      <c r="E577" s="2">
        <v>0.78749999999999998</v>
      </c>
      <c r="F577">
        <v>1819</v>
      </c>
      <c r="G577" s="1" t="s">
        <v>12</v>
      </c>
      <c r="H577" s="1" t="s">
        <v>126</v>
      </c>
      <c r="I577" s="1" t="s">
        <v>9</v>
      </c>
      <c r="J577" s="1" t="s">
        <v>10</v>
      </c>
      <c r="K577">
        <v>1987</v>
      </c>
      <c r="L577" s="1">
        <f>current_year-Wofai_Eyong___Bikeshare_data___Sheet1[[#This Row],[Birth Year]]</f>
        <v>35</v>
      </c>
      <c r="M577" s="1" t="str">
        <f>LOOKUP(L577,{0,"0-19";20,"20-29";30,"30-39";40,"40-49";50,"50-59";60,"60-69";70,"70-79";80,"80-89"})</f>
        <v>30-39</v>
      </c>
      <c r="N577" s="1" t="str">
        <f>TEXT(Wofai_Eyong___Bikeshare_data___Sheet1[[#This Row],[StartDate]], "dddd")</f>
        <v>Sunday</v>
      </c>
      <c r="O577" s="1" t="str">
        <f>CONCATENATE(Wofai_Eyong___Bikeshare_data___Sheet1[[#This Row],[Start Station]], " to ", Wofai_Eyong___Bikeshare_data___Sheet1[[#This Row],[End Station]])</f>
        <v>1 Ave &amp; E 78 St to W 14 St &amp; The High Line</v>
      </c>
    </row>
    <row r="578" spans="1:15" x14ac:dyDescent="0.25">
      <c r="A578">
        <v>1588764</v>
      </c>
      <c r="B578" s="7">
        <v>42796</v>
      </c>
      <c r="C578" s="2">
        <v>0.7895833333333333</v>
      </c>
      <c r="D578" s="5">
        <v>42796</v>
      </c>
      <c r="E578" s="2">
        <v>0.7909722222222223</v>
      </c>
      <c r="F578">
        <v>160</v>
      </c>
      <c r="G578" s="1" t="s">
        <v>133</v>
      </c>
      <c r="H578" s="1" t="s">
        <v>90</v>
      </c>
      <c r="I578" s="1" t="s">
        <v>9</v>
      </c>
      <c r="J578" s="1" t="s">
        <v>10</v>
      </c>
      <c r="K578">
        <v>1983</v>
      </c>
      <c r="L578" s="1">
        <f>current_year-Wofai_Eyong___Bikeshare_data___Sheet1[[#This Row],[Birth Year]]</f>
        <v>39</v>
      </c>
      <c r="M578" s="1" t="str">
        <f>LOOKUP(L578,{0,"0-19";20,"20-29";30,"30-39";40,"40-49";50,"50-59";60,"60-69";70,"70-79";80,"80-89"})</f>
        <v>30-39</v>
      </c>
      <c r="N578" s="1" t="str">
        <f>TEXT(Wofai_Eyong___Bikeshare_data___Sheet1[[#This Row],[StartDate]], "dddd")</f>
        <v>Thursday</v>
      </c>
      <c r="O578" s="1" t="str">
        <f>CONCATENATE(Wofai_Eyong___Bikeshare_data___Sheet1[[#This Row],[Start Station]], " to ", Wofai_Eyong___Bikeshare_data___Sheet1[[#This Row],[End Station]])</f>
        <v>W 16 St &amp; The High Line to W 13 St &amp; Hudson St</v>
      </c>
    </row>
    <row r="579" spans="1:15" x14ac:dyDescent="0.25">
      <c r="A579">
        <v>6104010</v>
      </c>
      <c r="B579" s="7">
        <v>42905</v>
      </c>
      <c r="C579" s="2">
        <v>0.31666666666666665</v>
      </c>
      <c r="D579" s="5">
        <v>42905</v>
      </c>
      <c r="E579" s="2">
        <v>0.32222222222222224</v>
      </c>
      <c r="F579">
        <v>495</v>
      </c>
      <c r="G579" s="1" t="s">
        <v>434</v>
      </c>
      <c r="H579" s="1" t="s">
        <v>305</v>
      </c>
      <c r="I579" s="1" t="s">
        <v>9</v>
      </c>
      <c r="J579" s="1" t="s">
        <v>10</v>
      </c>
      <c r="K579">
        <v>1995</v>
      </c>
      <c r="L579" s="1">
        <f>current_year-Wofai_Eyong___Bikeshare_data___Sheet1[[#This Row],[Birth Year]]</f>
        <v>27</v>
      </c>
      <c r="M579" s="1" t="str">
        <f>LOOKUP(L579,{0,"0-19";20,"20-29";30,"30-39";40,"40-49";50,"50-59";60,"60-69";70,"70-79";80,"80-89"})</f>
        <v>20-29</v>
      </c>
      <c r="N579" s="1" t="str">
        <f>TEXT(Wofai_Eyong___Bikeshare_data___Sheet1[[#This Row],[StartDate]], "dddd")</f>
        <v>Monday</v>
      </c>
      <c r="O579" s="1" t="str">
        <f>CONCATENATE(Wofai_Eyong___Bikeshare_data___Sheet1[[#This Row],[Start Station]], " to ", Wofai_Eyong___Bikeshare_data___Sheet1[[#This Row],[End Station]])</f>
        <v>47 Ave &amp; 31 St to 46 Ave &amp; 5 St</v>
      </c>
    </row>
    <row r="580" spans="1:15" x14ac:dyDescent="0.25">
      <c r="A580">
        <v>411823</v>
      </c>
      <c r="B580" s="7">
        <v>42754</v>
      </c>
      <c r="C580" s="2">
        <v>0.73472222222222217</v>
      </c>
      <c r="D580" s="5">
        <v>42754</v>
      </c>
      <c r="E580" s="2">
        <v>0.74236111111111114</v>
      </c>
      <c r="F580">
        <v>658</v>
      </c>
      <c r="G580" s="1" t="s">
        <v>172</v>
      </c>
      <c r="H580" s="1" t="s">
        <v>435</v>
      </c>
      <c r="I580" s="1" t="s">
        <v>9</v>
      </c>
      <c r="J580" s="1" t="s">
        <v>10</v>
      </c>
      <c r="K580">
        <v>1983</v>
      </c>
      <c r="L580" s="1">
        <f>current_year-Wofai_Eyong___Bikeshare_data___Sheet1[[#This Row],[Birth Year]]</f>
        <v>39</v>
      </c>
      <c r="M580" s="1" t="str">
        <f>LOOKUP(L580,{0,"0-19";20,"20-29";30,"30-39";40,"40-49";50,"50-59";60,"60-69";70,"70-79";80,"80-89"})</f>
        <v>30-39</v>
      </c>
      <c r="N580" s="1" t="str">
        <f>TEXT(Wofai_Eyong___Bikeshare_data___Sheet1[[#This Row],[StartDate]], "dddd")</f>
        <v>Thursday</v>
      </c>
      <c r="O580" s="1" t="str">
        <f>CONCATENATE(Wofai_Eyong___Bikeshare_data___Sheet1[[#This Row],[Start Station]], " to ", Wofai_Eyong___Bikeshare_data___Sheet1[[#This Row],[End Station]])</f>
        <v>E 47 St &amp; 2 Ave to Broadway &amp; W 39 St</v>
      </c>
    </row>
    <row r="581" spans="1:15" x14ac:dyDescent="0.25">
      <c r="A581">
        <v>3691640</v>
      </c>
      <c r="B581" s="7">
        <v>42858</v>
      </c>
      <c r="C581" s="2">
        <v>0.3756944444444445</v>
      </c>
      <c r="D581" s="5">
        <v>42858</v>
      </c>
      <c r="E581" s="2">
        <v>0.39513888888888887</v>
      </c>
      <c r="F581">
        <v>1643</v>
      </c>
      <c r="G581" s="1" t="s">
        <v>38</v>
      </c>
      <c r="H581" s="1" t="s">
        <v>189</v>
      </c>
      <c r="I581" s="1" t="s">
        <v>9</v>
      </c>
      <c r="J581" s="1" t="s">
        <v>17</v>
      </c>
      <c r="K581">
        <v>1985</v>
      </c>
      <c r="L581" s="1">
        <f>current_year-Wofai_Eyong___Bikeshare_data___Sheet1[[#This Row],[Birth Year]]</f>
        <v>37</v>
      </c>
      <c r="M581" s="1" t="str">
        <f>LOOKUP(L581,{0,"0-19";20,"20-29";30,"30-39";40,"40-49";50,"50-59";60,"60-69";70,"70-79";80,"80-89"})</f>
        <v>30-39</v>
      </c>
      <c r="N581" s="1" t="str">
        <f>TEXT(Wofai_Eyong___Bikeshare_data___Sheet1[[#This Row],[StartDate]], "dddd")</f>
        <v>Wednesday</v>
      </c>
      <c r="O581" s="1" t="str">
        <f>CONCATENATE(Wofai_Eyong___Bikeshare_data___Sheet1[[#This Row],[Start Station]], " to ", Wofai_Eyong___Bikeshare_data___Sheet1[[#This Row],[End Station]])</f>
        <v>Bushwick Ave &amp; Powers St to York St &amp; Jay St</v>
      </c>
    </row>
    <row r="582" spans="1:15" x14ac:dyDescent="0.25">
      <c r="A582">
        <v>3212131</v>
      </c>
      <c r="B582" s="7">
        <v>42848</v>
      </c>
      <c r="C582" s="2">
        <v>0.59166666666666667</v>
      </c>
      <c r="D582" s="5">
        <v>42848</v>
      </c>
      <c r="E582" s="2">
        <v>0.59305555555555556</v>
      </c>
      <c r="F582">
        <v>171</v>
      </c>
      <c r="G582" s="1" t="s">
        <v>324</v>
      </c>
      <c r="H582" s="1" t="s">
        <v>436</v>
      </c>
      <c r="I582" s="1" t="s">
        <v>9</v>
      </c>
      <c r="J582" s="1" t="s">
        <v>17</v>
      </c>
      <c r="K582">
        <v>1969</v>
      </c>
      <c r="L582" s="1">
        <f>current_year-Wofai_Eyong___Bikeshare_data___Sheet1[[#This Row],[Birth Year]]</f>
        <v>53</v>
      </c>
      <c r="M582" s="1" t="str">
        <f>LOOKUP(L582,{0,"0-19";20,"20-29";30,"30-39";40,"40-49";50,"50-59";60,"60-69";70,"70-79";80,"80-89"})</f>
        <v>50-59</v>
      </c>
      <c r="N582" s="1" t="str">
        <f>TEXT(Wofai_Eyong___Bikeshare_data___Sheet1[[#This Row],[StartDate]], "dddd")</f>
        <v>Sunday</v>
      </c>
      <c r="O582" s="1" t="str">
        <f>CONCATENATE(Wofai_Eyong___Bikeshare_data___Sheet1[[#This Row],[Start Station]], " to ", Wofai_Eyong___Bikeshare_data___Sheet1[[#This Row],[End Station]])</f>
        <v>E 2 St &amp; Avenue B to E 9 St &amp; Avenue C</v>
      </c>
    </row>
    <row r="583" spans="1:15" x14ac:dyDescent="0.25">
      <c r="A583">
        <v>5110759</v>
      </c>
      <c r="B583" s="7">
        <v>42887</v>
      </c>
      <c r="C583" s="2">
        <v>0.54513888888888895</v>
      </c>
      <c r="D583" s="5">
        <v>42887</v>
      </c>
      <c r="E583" s="2">
        <v>0.5493055555555556</v>
      </c>
      <c r="F583">
        <v>395</v>
      </c>
      <c r="G583" s="1" t="s">
        <v>181</v>
      </c>
      <c r="H583" s="1" t="s">
        <v>198</v>
      </c>
      <c r="I583" s="1" t="s">
        <v>9</v>
      </c>
      <c r="J583" s="1" t="s">
        <v>10</v>
      </c>
      <c r="K583">
        <v>1963</v>
      </c>
      <c r="L583" s="1">
        <f>current_year-Wofai_Eyong___Bikeshare_data___Sheet1[[#This Row],[Birth Year]]</f>
        <v>59</v>
      </c>
      <c r="M583" s="1" t="str">
        <f>LOOKUP(L583,{0,"0-19";20,"20-29";30,"30-39";40,"40-49";50,"50-59";60,"60-69";70,"70-79";80,"80-89"})</f>
        <v>50-59</v>
      </c>
      <c r="N583" s="1" t="str">
        <f>TEXT(Wofai_Eyong___Bikeshare_data___Sheet1[[#This Row],[StartDate]], "dddd")</f>
        <v>Thursday</v>
      </c>
      <c r="O583" s="1" t="str">
        <f>CONCATENATE(Wofai_Eyong___Bikeshare_data___Sheet1[[#This Row],[Start Station]], " to ", Wofai_Eyong___Bikeshare_data___Sheet1[[#This Row],[End Station]])</f>
        <v>E 6 St &amp; Avenue B to Henry St &amp; Grand St</v>
      </c>
    </row>
    <row r="584" spans="1:15" x14ac:dyDescent="0.25">
      <c r="A584">
        <v>1658303</v>
      </c>
      <c r="B584" s="7">
        <v>42800</v>
      </c>
      <c r="C584" s="2">
        <v>0.27777777777777779</v>
      </c>
      <c r="D584" s="5">
        <v>42800</v>
      </c>
      <c r="E584" s="2">
        <v>0.28750000000000003</v>
      </c>
      <c r="F584">
        <v>823</v>
      </c>
      <c r="G584" s="1" t="s">
        <v>310</v>
      </c>
      <c r="H584" s="1" t="s">
        <v>128</v>
      </c>
      <c r="I584" s="1" t="s">
        <v>9</v>
      </c>
      <c r="J584" s="1" t="s">
        <v>10</v>
      </c>
      <c r="K584">
        <v>1962</v>
      </c>
      <c r="L584" s="1">
        <f>current_year-Wofai_Eyong___Bikeshare_data___Sheet1[[#This Row],[Birth Year]]</f>
        <v>60</v>
      </c>
      <c r="M584" s="1" t="str">
        <f>LOOKUP(L584,{0,"0-19";20,"20-29";30,"30-39";40,"40-49";50,"50-59";60,"60-69";70,"70-79";80,"80-89"})</f>
        <v>60-69</v>
      </c>
      <c r="N584" s="1" t="str">
        <f>TEXT(Wofai_Eyong___Bikeshare_data___Sheet1[[#This Row],[StartDate]], "dddd")</f>
        <v>Monday</v>
      </c>
      <c r="O584" s="1" t="str">
        <f>CONCATENATE(Wofai_Eyong___Bikeshare_data___Sheet1[[#This Row],[Start Station]], " to ", Wofai_Eyong___Bikeshare_data___Sheet1[[#This Row],[End Station]])</f>
        <v>W 13 St &amp; 6 Ave to E 14 St &amp; Avenue B</v>
      </c>
    </row>
    <row r="585" spans="1:15" x14ac:dyDescent="0.25">
      <c r="A585">
        <v>3231332</v>
      </c>
      <c r="B585" s="7">
        <v>42848</v>
      </c>
      <c r="C585" s="2">
        <v>0.76736111111111116</v>
      </c>
      <c r="D585" s="5">
        <v>42848</v>
      </c>
      <c r="E585" s="2">
        <v>0.77986111111111101</v>
      </c>
      <c r="F585">
        <v>1066</v>
      </c>
      <c r="G585" s="1" t="s">
        <v>26</v>
      </c>
      <c r="H585" s="1" t="s">
        <v>318</v>
      </c>
      <c r="I585" s="8" t="s">
        <v>458</v>
      </c>
      <c r="J585" s="8" t="s">
        <v>10</v>
      </c>
      <c r="K585" s="8">
        <v>1981</v>
      </c>
      <c r="L585" s="1">
        <f>current_year-Wofai_Eyong___Bikeshare_data___Sheet1[[#This Row],[Birth Year]]</f>
        <v>41</v>
      </c>
      <c r="M585" s="1" t="str">
        <f>LOOKUP(L585,{0,"0-19";20,"20-29";30,"30-39";40,"40-49";50,"50-59";60,"60-69";70,"70-79";80,"80-89"})</f>
        <v>40-49</v>
      </c>
      <c r="N585" s="1" t="str">
        <f>TEXT(Wofai_Eyong___Bikeshare_data___Sheet1[[#This Row],[StartDate]], "dddd")</f>
        <v>Sunday</v>
      </c>
      <c r="O585" s="1" t="str">
        <f>CONCATENATE(Wofai_Eyong___Bikeshare_data___Sheet1[[#This Row],[Start Station]], " to ", Wofai_Eyong___Bikeshare_data___Sheet1[[#This Row],[End Station]])</f>
        <v>Central Park S &amp; 6 Ave to 5 Ave &amp; E 78 St</v>
      </c>
    </row>
    <row r="586" spans="1:15" x14ac:dyDescent="0.25">
      <c r="A586">
        <v>5178025</v>
      </c>
      <c r="B586" s="7">
        <v>42888</v>
      </c>
      <c r="C586" s="2">
        <v>0.54305555555555551</v>
      </c>
      <c r="D586" s="5">
        <v>42888</v>
      </c>
      <c r="E586" s="2">
        <v>0.5493055555555556</v>
      </c>
      <c r="F586">
        <v>565</v>
      </c>
      <c r="G586" s="1" t="s">
        <v>203</v>
      </c>
      <c r="H586" s="1" t="s">
        <v>406</v>
      </c>
      <c r="I586" s="1" t="s">
        <v>9</v>
      </c>
      <c r="J586" s="1" t="s">
        <v>17</v>
      </c>
      <c r="K586">
        <v>1955</v>
      </c>
      <c r="L586" s="1">
        <f>current_year-Wofai_Eyong___Bikeshare_data___Sheet1[[#This Row],[Birth Year]]</f>
        <v>67</v>
      </c>
      <c r="M586" s="1" t="str">
        <f>LOOKUP(L586,{0,"0-19";20,"20-29";30,"30-39";40,"40-49";50,"50-59";60,"60-69";70,"70-79";80,"80-89"})</f>
        <v>60-69</v>
      </c>
      <c r="N586" s="1" t="str">
        <f>TEXT(Wofai_Eyong___Bikeshare_data___Sheet1[[#This Row],[StartDate]], "dddd")</f>
        <v>Friday</v>
      </c>
      <c r="O586" s="1" t="str">
        <f>CONCATENATE(Wofai_Eyong___Bikeshare_data___Sheet1[[#This Row],[Start Station]], " to ", Wofai_Eyong___Bikeshare_data___Sheet1[[#This Row],[End Station]])</f>
        <v>Amsterdam Ave &amp; W 79 St to W 95 St &amp; Broadway</v>
      </c>
    </row>
    <row r="587" spans="1:15" x14ac:dyDescent="0.25">
      <c r="A587">
        <v>6322215</v>
      </c>
      <c r="B587" s="7">
        <v>42908</v>
      </c>
      <c r="C587" s="2">
        <v>0.79166666666666663</v>
      </c>
      <c r="D587" s="5">
        <v>42908</v>
      </c>
      <c r="E587" s="2">
        <v>0.79652777777777783</v>
      </c>
      <c r="F587">
        <v>370</v>
      </c>
      <c r="G587" s="1" t="s">
        <v>183</v>
      </c>
      <c r="H587" s="1" t="s">
        <v>80</v>
      </c>
      <c r="I587" s="1" t="s">
        <v>9</v>
      </c>
      <c r="J587" s="1" t="s">
        <v>17</v>
      </c>
      <c r="K587">
        <v>1972</v>
      </c>
      <c r="L587" s="1">
        <f>current_year-Wofai_Eyong___Bikeshare_data___Sheet1[[#This Row],[Birth Year]]</f>
        <v>50</v>
      </c>
      <c r="M587" s="1" t="str">
        <f>LOOKUP(L587,{0,"0-19";20,"20-29";30,"30-39";40,"40-49";50,"50-59";60,"60-69";70,"70-79";80,"80-89"})</f>
        <v>50-59</v>
      </c>
      <c r="N587" s="1" t="str">
        <f>TEXT(Wofai_Eyong___Bikeshare_data___Sheet1[[#This Row],[StartDate]], "dddd")</f>
        <v>Thursday</v>
      </c>
      <c r="O587" s="1" t="str">
        <f>CONCATENATE(Wofai_Eyong___Bikeshare_data___Sheet1[[#This Row],[Start Station]], " to ", Wofai_Eyong___Bikeshare_data___Sheet1[[#This Row],[End Station]])</f>
        <v>11 Ave &amp; W 27 St to 8 Ave &amp; W 31 St</v>
      </c>
    </row>
    <row r="588" spans="1:15" x14ac:dyDescent="0.25">
      <c r="A588">
        <v>6292420</v>
      </c>
      <c r="B588" s="7">
        <v>42908</v>
      </c>
      <c r="C588" s="2">
        <v>0.50208333333333333</v>
      </c>
      <c r="D588" s="5">
        <v>42908</v>
      </c>
      <c r="E588" s="2">
        <v>0.51111111111111118</v>
      </c>
      <c r="F588">
        <v>757</v>
      </c>
      <c r="G588" s="1" t="s">
        <v>59</v>
      </c>
      <c r="H588" s="1" t="s">
        <v>209</v>
      </c>
      <c r="I588" s="1" t="s">
        <v>9</v>
      </c>
      <c r="J588" s="1" t="s">
        <v>17</v>
      </c>
      <c r="K588">
        <v>1995</v>
      </c>
      <c r="L588" s="1">
        <f>current_year-Wofai_Eyong___Bikeshare_data___Sheet1[[#This Row],[Birth Year]]</f>
        <v>27</v>
      </c>
      <c r="M588" s="1" t="str">
        <f>LOOKUP(L588,{0,"0-19";20,"20-29";30,"30-39";40,"40-49";50,"50-59";60,"60-69";70,"70-79";80,"80-89"})</f>
        <v>20-29</v>
      </c>
      <c r="N588" s="1" t="str">
        <f>TEXT(Wofai_Eyong___Bikeshare_data___Sheet1[[#This Row],[StartDate]], "dddd")</f>
        <v>Thursday</v>
      </c>
      <c r="O588" s="1" t="str">
        <f>CONCATENATE(Wofai_Eyong___Bikeshare_data___Sheet1[[#This Row],[Start Station]], " to ", Wofai_Eyong___Bikeshare_data___Sheet1[[#This Row],[End Station]])</f>
        <v>Great Jones St to Division St &amp; Bowery</v>
      </c>
    </row>
    <row r="589" spans="1:15" x14ac:dyDescent="0.25">
      <c r="A589">
        <v>4893017</v>
      </c>
      <c r="B589" s="7">
        <v>42882</v>
      </c>
      <c r="C589" s="2">
        <v>0.78194444444444444</v>
      </c>
      <c r="D589" s="5">
        <v>42882</v>
      </c>
      <c r="E589" s="2">
        <v>0.78611111111111109</v>
      </c>
      <c r="F589">
        <v>371</v>
      </c>
      <c r="G589" s="1" t="s">
        <v>80</v>
      </c>
      <c r="H589" s="1" t="s">
        <v>46</v>
      </c>
      <c r="I589" s="1" t="s">
        <v>9</v>
      </c>
      <c r="J589" s="1" t="s">
        <v>17</v>
      </c>
      <c r="K589">
        <v>1964</v>
      </c>
      <c r="L589" s="1">
        <f>current_year-Wofai_Eyong___Bikeshare_data___Sheet1[[#This Row],[Birth Year]]</f>
        <v>58</v>
      </c>
      <c r="M589" s="1" t="str">
        <f>LOOKUP(L589,{0,"0-19";20,"20-29";30,"30-39";40,"40-49";50,"50-59";60,"60-69";70,"70-79";80,"80-89"})</f>
        <v>50-59</v>
      </c>
      <c r="N589" s="1" t="str">
        <f>TEXT(Wofai_Eyong___Bikeshare_data___Sheet1[[#This Row],[StartDate]], "dddd")</f>
        <v>Saturday</v>
      </c>
      <c r="O589" s="1" t="str">
        <f>CONCATENATE(Wofai_Eyong___Bikeshare_data___Sheet1[[#This Row],[Start Station]], " to ", Wofai_Eyong___Bikeshare_data___Sheet1[[#This Row],[End Station]])</f>
        <v>8 Ave &amp; W 31 St to W 22 St &amp; 8 Ave</v>
      </c>
    </row>
    <row r="590" spans="1:15" x14ac:dyDescent="0.25">
      <c r="A590">
        <v>1858796</v>
      </c>
      <c r="B590" s="7">
        <v>42807</v>
      </c>
      <c r="C590" s="2">
        <v>0.34930555555555554</v>
      </c>
      <c r="D590" s="5">
        <v>42807</v>
      </c>
      <c r="E590" s="2">
        <v>0.35416666666666669</v>
      </c>
      <c r="F590">
        <v>383</v>
      </c>
      <c r="G590" s="1" t="s">
        <v>245</v>
      </c>
      <c r="H590" s="1" t="s">
        <v>395</v>
      </c>
      <c r="I590" s="1" t="s">
        <v>9</v>
      </c>
      <c r="J590" s="1" t="s">
        <v>17</v>
      </c>
      <c r="K590">
        <v>1974</v>
      </c>
      <c r="L590" s="1">
        <f>current_year-Wofai_Eyong___Bikeshare_data___Sheet1[[#This Row],[Birth Year]]</f>
        <v>48</v>
      </c>
      <c r="M590" s="1" t="str">
        <f>LOOKUP(L590,{0,"0-19";20,"20-29";30,"30-39";40,"40-49";50,"50-59";60,"60-69";70,"70-79";80,"80-89"})</f>
        <v>40-49</v>
      </c>
      <c r="N590" s="1" t="str">
        <f>TEXT(Wofai_Eyong___Bikeshare_data___Sheet1[[#This Row],[StartDate]], "dddd")</f>
        <v>Monday</v>
      </c>
      <c r="O590" s="1" t="str">
        <f>CONCATENATE(Wofai_Eyong___Bikeshare_data___Sheet1[[#This Row],[Start Station]], " to ", Wofai_Eyong___Bikeshare_data___Sheet1[[#This Row],[End Station]])</f>
        <v>West Thames St to Water - Whitehall Plaza</v>
      </c>
    </row>
    <row r="591" spans="1:15" x14ac:dyDescent="0.25">
      <c r="A591">
        <v>6592160</v>
      </c>
      <c r="B591" s="7">
        <v>42913</v>
      </c>
      <c r="C591" s="2">
        <v>0.64166666666666672</v>
      </c>
      <c r="D591" s="5">
        <v>42913</v>
      </c>
      <c r="E591" s="2">
        <v>0.64652777777777781</v>
      </c>
      <c r="F591">
        <v>389</v>
      </c>
      <c r="G591" s="1" t="s">
        <v>184</v>
      </c>
      <c r="H591" s="1" t="s">
        <v>81</v>
      </c>
      <c r="I591" s="1" t="s">
        <v>9</v>
      </c>
      <c r="J591" s="1" t="s">
        <v>10</v>
      </c>
      <c r="K591">
        <v>1982</v>
      </c>
      <c r="L591" s="1">
        <f>current_year-Wofai_Eyong___Bikeshare_data___Sheet1[[#This Row],[Birth Year]]</f>
        <v>40</v>
      </c>
      <c r="M591" s="1" t="str">
        <f>LOOKUP(L591,{0,"0-19";20,"20-29";30,"30-39";40,"40-49";50,"50-59";60,"60-69";70,"70-79";80,"80-89"})</f>
        <v>40-49</v>
      </c>
      <c r="N591" s="1" t="str">
        <f>TEXT(Wofai_Eyong___Bikeshare_data___Sheet1[[#This Row],[StartDate]], "dddd")</f>
        <v>Tuesday</v>
      </c>
      <c r="O591" s="1" t="str">
        <f>CONCATENATE(Wofai_Eyong___Bikeshare_data___Sheet1[[#This Row],[Start Station]], " to ", Wofai_Eyong___Bikeshare_data___Sheet1[[#This Row],[End Station]])</f>
        <v>E 23 St &amp; 1 Ave to Broadway &amp; E 22 St</v>
      </c>
    </row>
    <row r="592" spans="1:15" x14ac:dyDescent="0.25">
      <c r="A592">
        <v>5007909</v>
      </c>
      <c r="B592" s="7">
        <v>42885</v>
      </c>
      <c r="C592" s="2">
        <v>0.73402777777777783</v>
      </c>
      <c r="D592" s="5">
        <v>42885</v>
      </c>
      <c r="E592" s="2">
        <v>0.74444444444444446</v>
      </c>
      <c r="F592">
        <v>924</v>
      </c>
      <c r="G592" s="1" t="s">
        <v>152</v>
      </c>
      <c r="H592" s="1" t="s">
        <v>137</v>
      </c>
      <c r="I592" s="1" t="s">
        <v>9</v>
      </c>
      <c r="J592" s="1" t="s">
        <v>10</v>
      </c>
      <c r="K592">
        <v>1972</v>
      </c>
      <c r="L592" s="1">
        <f>current_year-Wofai_Eyong___Bikeshare_data___Sheet1[[#This Row],[Birth Year]]</f>
        <v>50</v>
      </c>
      <c r="M592" s="1" t="str">
        <f>LOOKUP(L592,{0,"0-19";20,"20-29";30,"30-39";40,"40-49";50,"50-59";60,"60-69";70,"70-79";80,"80-89"})</f>
        <v>50-59</v>
      </c>
      <c r="N592" s="1" t="str">
        <f>TEXT(Wofai_Eyong___Bikeshare_data___Sheet1[[#This Row],[StartDate]], "dddd")</f>
        <v>Tuesday</v>
      </c>
      <c r="O592" s="1" t="str">
        <f>CONCATENATE(Wofai_Eyong___Bikeshare_data___Sheet1[[#This Row],[Start Station]], " to ", Wofai_Eyong___Bikeshare_data___Sheet1[[#This Row],[End Station]])</f>
        <v>8 Ave &amp; W 33 St to 1 Ave &amp; E 16 St</v>
      </c>
    </row>
    <row r="593" spans="1:15" x14ac:dyDescent="0.25">
      <c r="A593">
        <v>1821647</v>
      </c>
      <c r="B593" s="7">
        <v>42804</v>
      </c>
      <c r="C593" s="2">
        <v>0.75624999999999998</v>
      </c>
      <c r="D593" s="5">
        <v>42804</v>
      </c>
      <c r="E593" s="2">
        <v>0.76041666666666663</v>
      </c>
      <c r="F593">
        <v>361</v>
      </c>
      <c r="G593" s="1" t="s">
        <v>272</v>
      </c>
      <c r="H593" s="1" t="s">
        <v>50</v>
      </c>
      <c r="I593" s="1" t="s">
        <v>9</v>
      </c>
      <c r="J593" s="1" t="s">
        <v>17</v>
      </c>
      <c r="K593">
        <v>1990</v>
      </c>
      <c r="L593" s="1">
        <f>current_year-Wofai_Eyong___Bikeshare_data___Sheet1[[#This Row],[Birth Year]]</f>
        <v>32</v>
      </c>
      <c r="M593" s="1" t="str">
        <f>LOOKUP(L593,{0,"0-19";20,"20-29";30,"30-39";40,"40-49";50,"50-59";60,"60-69";70,"70-79";80,"80-89"})</f>
        <v>30-39</v>
      </c>
      <c r="N593" s="1" t="str">
        <f>TEXT(Wofai_Eyong___Bikeshare_data___Sheet1[[#This Row],[StartDate]], "dddd")</f>
        <v>Friday</v>
      </c>
      <c r="O593" s="1" t="str">
        <f>CONCATENATE(Wofai_Eyong___Bikeshare_data___Sheet1[[#This Row],[Start Station]], " to ", Wofai_Eyong___Bikeshare_data___Sheet1[[#This Row],[End Station]])</f>
        <v>W 18 St &amp; 6 Ave to Washington Pl &amp; Broadway</v>
      </c>
    </row>
    <row r="594" spans="1:15" x14ac:dyDescent="0.25">
      <c r="A594">
        <v>5001163</v>
      </c>
      <c r="B594" s="7">
        <v>42885</v>
      </c>
      <c r="C594" s="2">
        <v>0.66527777777777775</v>
      </c>
      <c r="D594" s="5">
        <v>42885</v>
      </c>
      <c r="E594" s="2">
        <v>0.67569444444444438</v>
      </c>
      <c r="F594">
        <v>906</v>
      </c>
      <c r="G594" s="1" t="s">
        <v>137</v>
      </c>
      <c r="H594" s="1" t="s">
        <v>35</v>
      </c>
      <c r="I594" s="1" t="s">
        <v>9</v>
      </c>
      <c r="J594" s="1" t="s">
        <v>10</v>
      </c>
      <c r="K594">
        <v>1982</v>
      </c>
      <c r="L594" s="1">
        <f>current_year-Wofai_Eyong___Bikeshare_data___Sheet1[[#This Row],[Birth Year]]</f>
        <v>40</v>
      </c>
      <c r="M594" s="1" t="str">
        <f>LOOKUP(L594,{0,"0-19";20,"20-29";30,"30-39";40,"40-49";50,"50-59";60,"60-69";70,"70-79";80,"80-89"})</f>
        <v>40-49</v>
      </c>
      <c r="N594" s="1" t="str">
        <f>TEXT(Wofai_Eyong___Bikeshare_data___Sheet1[[#This Row],[StartDate]], "dddd")</f>
        <v>Tuesday</v>
      </c>
      <c r="O594" s="1" t="str">
        <f>CONCATENATE(Wofai_Eyong___Bikeshare_data___Sheet1[[#This Row],[Start Station]], " to ", Wofai_Eyong___Bikeshare_data___Sheet1[[#This Row],[End Station]])</f>
        <v>1 Ave &amp; E 16 St to 1 Ave &amp; E 68 St</v>
      </c>
    </row>
    <row r="595" spans="1:15" x14ac:dyDescent="0.25">
      <c r="A595">
        <v>227375</v>
      </c>
      <c r="B595" s="7">
        <v>42747</v>
      </c>
      <c r="C595" s="2">
        <v>0.625</v>
      </c>
      <c r="D595" s="5">
        <v>42747</v>
      </c>
      <c r="E595" s="2">
        <v>0.63124999999999998</v>
      </c>
      <c r="F595">
        <v>532</v>
      </c>
      <c r="G595" s="1" t="s">
        <v>272</v>
      </c>
      <c r="H595" s="1" t="s">
        <v>257</v>
      </c>
      <c r="I595" s="1" t="s">
        <v>9</v>
      </c>
      <c r="J595" s="1" t="s">
        <v>10</v>
      </c>
      <c r="K595">
        <v>1989</v>
      </c>
      <c r="L595" s="1">
        <f>current_year-Wofai_Eyong___Bikeshare_data___Sheet1[[#This Row],[Birth Year]]</f>
        <v>33</v>
      </c>
      <c r="M595" s="1" t="str">
        <f>LOOKUP(L595,{0,"0-19";20,"20-29";30,"30-39";40,"40-49";50,"50-59";60,"60-69";70,"70-79";80,"80-89"})</f>
        <v>30-39</v>
      </c>
      <c r="N595" s="1" t="str">
        <f>TEXT(Wofai_Eyong___Bikeshare_data___Sheet1[[#This Row],[StartDate]], "dddd")</f>
        <v>Thursday</v>
      </c>
      <c r="O595" s="1" t="str">
        <f>CONCATENATE(Wofai_Eyong___Bikeshare_data___Sheet1[[#This Row],[Start Station]], " to ", Wofai_Eyong___Bikeshare_data___Sheet1[[#This Row],[End Station]])</f>
        <v>W 18 St &amp; 6 Ave to E 20 St &amp; 2 Ave</v>
      </c>
    </row>
    <row r="596" spans="1:15" x14ac:dyDescent="0.25">
      <c r="A596">
        <v>511331</v>
      </c>
      <c r="B596" s="7">
        <v>42758</v>
      </c>
      <c r="C596" s="2">
        <v>0.72777777777777775</v>
      </c>
      <c r="D596" s="5">
        <v>42758</v>
      </c>
      <c r="E596" s="2">
        <v>0.74375000000000002</v>
      </c>
      <c r="F596">
        <v>1391</v>
      </c>
      <c r="G596" s="1" t="s">
        <v>58</v>
      </c>
      <c r="H596" s="1" t="s">
        <v>361</v>
      </c>
      <c r="I596" s="1" t="s">
        <v>9</v>
      </c>
      <c r="J596" s="1" t="s">
        <v>10</v>
      </c>
      <c r="K596">
        <v>1972</v>
      </c>
      <c r="L596" s="1">
        <f>current_year-Wofai_Eyong___Bikeshare_data___Sheet1[[#This Row],[Birth Year]]</f>
        <v>50</v>
      </c>
      <c r="M596" s="1" t="str">
        <f>LOOKUP(L596,{0,"0-19";20,"20-29";30,"30-39";40,"40-49";50,"50-59";60,"60-69";70,"70-79";80,"80-89"})</f>
        <v>50-59</v>
      </c>
      <c r="N596" s="1" t="str">
        <f>TEXT(Wofai_Eyong___Bikeshare_data___Sheet1[[#This Row],[StartDate]], "dddd")</f>
        <v>Monday</v>
      </c>
      <c r="O596" s="1" t="str">
        <f>CONCATENATE(Wofai_Eyong___Bikeshare_data___Sheet1[[#This Row],[Start Station]], " to ", Wofai_Eyong___Bikeshare_data___Sheet1[[#This Row],[End Station]])</f>
        <v>W 38 St &amp; 8 Ave to W 27 St &amp; 7 Ave</v>
      </c>
    </row>
    <row r="597" spans="1:15" x14ac:dyDescent="0.25">
      <c r="A597">
        <v>2095232</v>
      </c>
      <c r="B597" s="7">
        <v>42820</v>
      </c>
      <c r="C597" s="2">
        <v>0.51597222222222217</v>
      </c>
      <c r="D597" s="5">
        <v>42820</v>
      </c>
      <c r="E597" s="2">
        <v>0.5395833333333333</v>
      </c>
      <c r="F597">
        <v>2001</v>
      </c>
      <c r="G597" s="1" t="s">
        <v>206</v>
      </c>
      <c r="H597" s="1" t="s">
        <v>437</v>
      </c>
      <c r="I597" s="8" t="s">
        <v>458</v>
      </c>
      <c r="J597" s="8" t="s">
        <v>10</v>
      </c>
      <c r="K597" s="8">
        <v>1981</v>
      </c>
      <c r="L597" s="1">
        <f>current_year-Wofai_Eyong___Bikeshare_data___Sheet1[[#This Row],[Birth Year]]</f>
        <v>41</v>
      </c>
      <c r="M597" s="1" t="str">
        <f>LOOKUP(L597,{0,"0-19";20,"20-29";30,"30-39";40,"40-49";50,"50-59";60,"60-69";70,"70-79";80,"80-89"})</f>
        <v>40-49</v>
      </c>
      <c r="N597" s="1" t="str">
        <f>TEXT(Wofai_Eyong___Bikeshare_data___Sheet1[[#This Row],[StartDate]], "dddd")</f>
        <v>Sunday</v>
      </c>
      <c r="O597" s="1" t="str">
        <f>CONCATENATE(Wofai_Eyong___Bikeshare_data___Sheet1[[#This Row],[Start Station]], " to ", Wofai_Eyong___Bikeshare_data___Sheet1[[#This Row],[End Station]])</f>
        <v>Central Park West &amp; W 72 St to E 97 St &amp; Madison Ave</v>
      </c>
    </row>
    <row r="598" spans="1:15" x14ac:dyDescent="0.25">
      <c r="A598">
        <v>6358884</v>
      </c>
      <c r="B598" s="7">
        <v>42909</v>
      </c>
      <c r="C598" s="2">
        <v>0.53055555555555556</v>
      </c>
      <c r="D598" s="5">
        <v>42909</v>
      </c>
      <c r="E598" s="2">
        <v>0.53611111111111109</v>
      </c>
      <c r="F598">
        <v>457</v>
      </c>
      <c r="G598" s="1" t="s">
        <v>141</v>
      </c>
      <c r="H598" s="1" t="s">
        <v>356</v>
      </c>
      <c r="I598" s="1" t="s">
        <v>9</v>
      </c>
      <c r="J598" s="1" t="s">
        <v>10</v>
      </c>
      <c r="K598">
        <v>1971</v>
      </c>
      <c r="L598" s="1">
        <f>current_year-Wofai_Eyong___Bikeshare_data___Sheet1[[#This Row],[Birth Year]]</f>
        <v>51</v>
      </c>
      <c r="M598" s="1" t="str">
        <f>LOOKUP(L598,{0,"0-19";20,"20-29";30,"30-39";40,"40-49";50,"50-59";60,"60-69";70,"70-79";80,"80-89"})</f>
        <v>50-59</v>
      </c>
      <c r="N598" s="1" t="str">
        <f>TEXT(Wofai_Eyong___Bikeshare_data___Sheet1[[#This Row],[StartDate]], "dddd")</f>
        <v>Friday</v>
      </c>
      <c r="O598" s="1" t="str">
        <f>CONCATENATE(Wofai_Eyong___Bikeshare_data___Sheet1[[#This Row],[Start Station]], " to ", Wofai_Eyong___Bikeshare_data___Sheet1[[#This Row],[End Station]])</f>
        <v>Greenwich Ave &amp; 8 Ave to W 26 St &amp; 10 Ave</v>
      </c>
    </row>
    <row r="599" spans="1:15" x14ac:dyDescent="0.25">
      <c r="A599">
        <v>4786384</v>
      </c>
      <c r="B599" s="7">
        <v>42880</v>
      </c>
      <c r="C599" s="2">
        <v>0.33333333333333331</v>
      </c>
      <c r="D599" s="5">
        <v>42880</v>
      </c>
      <c r="E599" s="2">
        <v>0.33958333333333335</v>
      </c>
      <c r="F599">
        <v>559</v>
      </c>
      <c r="G599" s="1" t="s">
        <v>378</v>
      </c>
      <c r="H599" s="1" t="s">
        <v>141</v>
      </c>
      <c r="I599" s="1" t="s">
        <v>9</v>
      </c>
      <c r="J599" s="1" t="s">
        <v>10</v>
      </c>
      <c r="K599">
        <v>1975</v>
      </c>
      <c r="L599" s="1">
        <f>current_year-Wofai_Eyong___Bikeshare_data___Sheet1[[#This Row],[Birth Year]]</f>
        <v>47</v>
      </c>
      <c r="M599" s="1" t="str">
        <f>LOOKUP(L599,{0,"0-19";20,"20-29";30,"30-39";40,"40-49";50,"50-59";60,"60-69";70,"70-79";80,"80-89"})</f>
        <v>40-49</v>
      </c>
      <c r="N599" s="1" t="str">
        <f>TEXT(Wofai_Eyong___Bikeshare_data___Sheet1[[#This Row],[StartDate]], "dddd")</f>
        <v>Thursday</v>
      </c>
      <c r="O599" s="1" t="str">
        <f>CONCATENATE(Wofai_Eyong___Bikeshare_data___Sheet1[[#This Row],[Start Station]], " to ", Wofai_Eyong___Bikeshare_data___Sheet1[[#This Row],[End Station]])</f>
        <v>E 20 St &amp; Park Ave to Greenwich Ave &amp; 8 Ave</v>
      </c>
    </row>
    <row r="600" spans="1:15" x14ac:dyDescent="0.25">
      <c r="A600">
        <v>2652860</v>
      </c>
      <c r="B600" s="7">
        <v>42836</v>
      </c>
      <c r="C600" s="2">
        <v>0.73333333333333339</v>
      </c>
      <c r="D600" s="5">
        <v>42836</v>
      </c>
      <c r="E600" s="2">
        <v>0.7368055555555556</v>
      </c>
      <c r="F600">
        <v>278</v>
      </c>
      <c r="G600" s="1" t="s">
        <v>26</v>
      </c>
      <c r="H600" s="1" t="s">
        <v>358</v>
      </c>
      <c r="I600" s="1" t="s">
        <v>9</v>
      </c>
      <c r="J600" s="1" t="s">
        <v>10</v>
      </c>
      <c r="K600">
        <v>1958</v>
      </c>
      <c r="L600" s="1">
        <f>current_year-Wofai_Eyong___Bikeshare_data___Sheet1[[#This Row],[Birth Year]]</f>
        <v>64</v>
      </c>
      <c r="M600" s="1" t="str">
        <f>LOOKUP(L600,{0,"0-19";20,"20-29";30,"30-39";40,"40-49";50,"50-59";60,"60-69";70,"70-79";80,"80-89"})</f>
        <v>60-69</v>
      </c>
      <c r="N600" s="1" t="str">
        <f>TEXT(Wofai_Eyong___Bikeshare_data___Sheet1[[#This Row],[StartDate]], "dddd")</f>
        <v>Tuesday</v>
      </c>
      <c r="O600" s="1" t="str">
        <f>CONCATENATE(Wofai_Eyong___Bikeshare_data___Sheet1[[#This Row],[Start Station]], " to ", Wofai_Eyong___Bikeshare_data___Sheet1[[#This Row],[End Station]])</f>
        <v>Central Park S &amp; 6 Ave to Central Park West &amp; W 68 St</v>
      </c>
    </row>
    <row r="601" spans="1:15" x14ac:dyDescent="0.25">
      <c r="A601">
        <v>228975</v>
      </c>
      <c r="B601" s="7">
        <v>42747</v>
      </c>
      <c r="C601" s="2">
        <v>0.65625</v>
      </c>
      <c r="D601" s="5">
        <v>42747</v>
      </c>
      <c r="E601" s="2">
        <v>0.6645833333333333</v>
      </c>
      <c r="F601">
        <v>697</v>
      </c>
      <c r="G601" s="1" t="s">
        <v>351</v>
      </c>
      <c r="H601" s="1" t="s">
        <v>314</v>
      </c>
      <c r="I601" s="1" t="s">
        <v>9</v>
      </c>
      <c r="J601" s="1" t="s">
        <v>10</v>
      </c>
      <c r="K601">
        <v>1986</v>
      </c>
      <c r="L601" s="1">
        <f>current_year-Wofai_Eyong___Bikeshare_data___Sheet1[[#This Row],[Birth Year]]</f>
        <v>36</v>
      </c>
      <c r="M601" s="1" t="str">
        <f>LOOKUP(L601,{0,"0-19";20,"20-29";30,"30-39";40,"40-49";50,"50-59";60,"60-69";70,"70-79";80,"80-89"})</f>
        <v>30-39</v>
      </c>
      <c r="N601" s="1" t="str">
        <f>TEXT(Wofai_Eyong___Bikeshare_data___Sheet1[[#This Row],[StartDate]], "dddd")</f>
        <v>Thursday</v>
      </c>
      <c r="O601" s="1" t="str">
        <f>CONCATENATE(Wofai_Eyong___Bikeshare_data___Sheet1[[#This Row],[Start Station]], " to ", Wofai_Eyong___Bikeshare_data___Sheet1[[#This Row],[End Station]])</f>
        <v>W 25 St &amp; 6 Ave to E 27 St &amp; 1 Ave</v>
      </c>
    </row>
    <row r="602" spans="1:15" x14ac:dyDescent="0.25">
      <c r="A602">
        <v>1862182</v>
      </c>
      <c r="B602" s="7">
        <v>42807</v>
      </c>
      <c r="C602" s="2">
        <v>0.40069444444444446</v>
      </c>
      <c r="D602" s="5">
        <v>42807</v>
      </c>
      <c r="E602" s="2">
        <v>0.41319444444444442</v>
      </c>
      <c r="F602">
        <v>1076</v>
      </c>
      <c r="G602" s="1" t="s">
        <v>76</v>
      </c>
      <c r="H602" s="1" t="s">
        <v>144</v>
      </c>
      <c r="I602" s="1" t="s">
        <v>9</v>
      </c>
      <c r="J602" s="8" t="s">
        <v>10</v>
      </c>
      <c r="K602">
        <v>1990</v>
      </c>
      <c r="L602" s="1">
        <f>current_year-Wofai_Eyong___Bikeshare_data___Sheet1[[#This Row],[Birth Year]]</f>
        <v>32</v>
      </c>
      <c r="M602" s="1" t="str">
        <f>LOOKUP(L602,{0,"0-19";20,"20-29";30,"30-39";40,"40-49";50,"50-59";60,"60-69";70,"70-79";80,"80-89"})</f>
        <v>30-39</v>
      </c>
      <c r="N602" s="1" t="str">
        <f>TEXT(Wofai_Eyong___Bikeshare_data___Sheet1[[#This Row],[StartDate]], "dddd")</f>
        <v>Monday</v>
      </c>
      <c r="O602" s="1" t="str">
        <f>CONCATENATE(Wofai_Eyong___Bikeshare_data___Sheet1[[#This Row],[Start Station]], " to ", Wofai_Eyong___Bikeshare_data___Sheet1[[#This Row],[End Station]])</f>
        <v>Bayard St &amp; Baxter St to E 33 St &amp; 2 Ave</v>
      </c>
    </row>
    <row r="603" spans="1:15" x14ac:dyDescent="0.25">
      <c r="A603">
        <v>1432998</v>
      </c>
      <c r="B603" s="7">
        <v>42792</v>
      </c>
      <c r="C603" s="2">
        <v>0.68958333333333333</v>
      </c>
      <c r="D603" s="5">
        <v>42792</v>
      </c>
      <c r="E603" s="2">
        <v>0.71944444444444444</v>
      </c>
      <c r="F603">
        <v>2585</v>
      </c>
      <c r="G603" s="1" t="s">
        <v>237</v>
      </c>
      <c r="H603" s="1" t="s">
        <v>76</v>
      </c>
      <c r="I603" s="1" t="s">
        <v>9</v>
      </c>
      <c r="J603" s="1" t="s">
        <v>10</v>
      </c>
      <c r="K603">
        <v>1952</v>
      </c>
      <c r="L603" s="1">
        <f>current_year-Wofai_Eyong___Bikeshare_data___Sheet1[[#This Row],[Birth Year]]</f>
        <v>70</v>
      </c>
      <c r="M603" s="1" t="str">
        <f>LOOKUP(L603,{0,"0-19";20,"20-29";30,"30-39";40,"40-49";50,"50-59";60,"60-69";70,"70-79";80,"80-89"})</f>
        <v>70-79</v>
      </c>
      <c r="N603" s="1" t="str">
        <f>TEXT(Wofai_Eyong___Bikeshare_data___Sheet1[[#This Row],[StartDate]], "dddd")</f>
        <v>Sunday</v>
      </c>
      <c r="O603" s="1" t="str">
        <f>CONCATENATE(Wofai_Eyong___Bikeshare_data___Sheet1[[#This Row],[Start Station]], " to ", Wofai_Eyong___Bikeshare_data___Sheet1[[#This Row],[End Station]])</f>
        <v>E 7 St &amp; Avenue A to Bayard St &amp; Baxter St</v>
      </c>
    </row>
    <row r="604" spans="1:15" x14ac:dyDescent="0.25">
      <c r="A604">
        <v>93958</v>
      </c>
      <c r="B604" s="7">
        <v>42740</v>
      </c>
      <c r="C604" s="2">
        <v>0.74791666666666667</v>
      </c>
      <c r="D604" s="5">
        <v>42740</v>
      </c>
      <c r="E604" s="2">
        <v>0.7631944444444444</v>
      </c>
      <c r="F604">
        <v>1309</v>
      </c>
      <c r="G604" s="1" t="s">
        <v>183</v>
      </c>
      <c r="H604" s="1" t="s">
        <v>140</v>
      </c>
      <c r="I604" s="1" t="s">
        <v>9</v>
      </c>
      <c r="J604" s="1" t="s">
        <v>10</v>
      </c>
      <c r="K604">
        <v>1986</v>
      </c>
      <c r="L604" s="1">
        <f>current_year-Wofai_Eyong___Bikeshare_data___Sheet1[[#This Row],[Birth Year]]</f>
        <v>36</v>
      </c>
      <c r="M604" s="1" t="str">
        <f>LOOKUP(L604,{0,"0-19";20,"20-29";30,"30-39";40,"40-49";50,"50-59";60,"60-69";70,"70-79";80,"80-89"})</f>
        <v>30-39</v>
      </c>
      <c r="N604" s="1" t="str">
        <f>TEXT(Wofai_Eyong___Bikeshare_data___Sheet1[[#This Row],[StartDate]], "dddd")</f>
        <v>Thursday</v>
      </c>
      <c r="O604" s="1" t="str">
        <f>CONCATENATE(Wofai_Eyong___Bikeshare_data___Sheet1[[#This Row],[Start Station]], " to ", Wofai_Eyong___Bikeshare_data___Sheet1[[#This Row],[End Station]])</f>
        <v>11 Ave &amp; W 27 St to E 10 St &amp; Avenue A</v>
      </c>
    </row>
    <row r="605" spans="1:15" x14ac:dyDescent="0.25">
      <c r="A605">
        <v>2128616</v>
      </c>
      <c r="B605" s="7">
        <v>42821</v>
      </c>
      <c r="C605" s="2">
        <v>0.78749999999999998</v>
      </c>
      <c r="D605" s="5">
        <v>42821</v>
      </c>
      <c r="E605" s="2">
        <v>0.7993055555555556</v>
      </c>
      <c r="F605">
        <v>1030</v>
      </c>
      <c r="G605" s="1" t="s">
        <v>162</v>
      </c>
      <c r="H605" s="1" t="s">
        <v>307</v>
      </c>
      <c r="I605" s="1" t="s">
        <v>9</v>
      </c>
      <c r="J605" s="1" t="s">
        <v>10</v>
      </c>
      <c r="K605">
        <v>1991</v>
      </c>
      <c r="L605" s="1">
        <f>current_year-Wofai_Eyong___Bikeshare_data___Sheet1[[#This Row],[Birth Year]]</f>
        <v>31</v>
      </c>
      <c r="M605" s="1" t="str">
        <f>LOOKUP(L605,{0,"0-19";20,"20-29";30,"30-39";40,"40-49";50,"50-59";60,"60-69";70,"70-79";80,"80-89"})</f>
        <v>30-39</v>
      </c>
      <c r="N605" s="1" t="str">
        <f>TEXT(Wofai_Eyong___Bikeshare_data___Sheet1[[#This Row],[StartDate]], "dddd")</f>
        <v>Monday</v>
      </c>
      <c r="O605" s="1" t="str">
        <f>CONCATENATE(Wofai_Eyong___Bikeshare_data___Sheet1[[#This Row],[Start Station]], " to ", Wofai_Eyong___Bikeshare_data___Sheet1[[#This Row],[End Station]])</f>
        <v>E 51 St &amp; 1 Ave to E 81 St &amp; York Ave</v>
      </c>
    </row>
    <row r="606" spans="1:15" x14ac:dyDescent="0.25">
      <c r="A606">
        <v>3293818</v>
      </c>
      <c r="B606" s="7">
        <v>42850</v>
      </c>
      <c r="C606" s="2">
        <v>0.36319444444444443</v>
      </c>
      <c r="D606" s="5">
        <v>42850</v>
      </c>
      <c r="E606" s="2">
        <v>0.36458333333333331</v>
      </c>
      <c r="F606">
        <v>159</v>
      </c>
      <c r="G606" s="1" t="s">
        <v>200</v>
      </c>
      <c r="H606" s="1" t="s">
        <v>425</v>
      </c>
      <c r="I606" s="1" t="s">
        <v>9</v>
      </c>
      <c r="J606" s="1" t="s">
        <v>17</v>
      </c>
      <c r="K606">
        <v>1975</v>
      </c>
      <c r="L606" s="1">
        <f>current_year-Wofai_Eyong___Bikeshare_data___Sheet1[[#This Row],[Birth Year]]</f>
        <v>47</v>
      </c>
      <c r="M606" s="1" t="str">
        <f>LOOKUP(L606,{0,"0-19";20,"20-29";30,"30-39";40,"40-49";50,"50-59";60,"60-69";70,"70-79";80,"80-89"})</f>
        <v>40-49</v>
      </c>
      <c r="N606" s="1" t="str">
        <f>TEXT(Wofai_Eyong___Bikeshare_data___Sheet1[[#This Row],[StartDate]], "dddd")</f>
        <v>Tuesday</v>
      </c>
      <c r="O606" s="1" t="str">
        <f>CONCATENATE(Wofai_Eyong___Bikeshare_data___Sheet1[[#This Row],[Start Station]], " to ", Wofai_Eyong___Bikeshare_data___Sheet1[[#This Row],[End Station]])</f>
        <v>South St &amp; Gouverneur Ln to South St &amp; Whitehall St</v>
      </c>
    </row>
    <row r="607" spans="1:15" x14ac:dyDescent="0.25">
      <c r="A607">
        <v>729053</v>
      </c>
      <c r="B607" s="7">
        <v>42767</v>
      </c>
      <c r="C607" s="2">
        <v>0.30694444444444441</v>
      </c>
      <c r="D607" s="5">
        <v>42767</v>
      </c>
      <c r="E607" s="2">
        <v>0.31597222222222221</v>
      </c>
      <c r="F607">
        <v>777</v>
      </c>
      <c r="G607" s="1" t="s">
        <v>135</v>
      </c>
      <c r="H607" s="1" t="s">
        <v>339</v>
      </c>
      <c r="I607" s="1" t="s">
        <v>9</v>
      </c>
      <c r="J607" s="1" t="s">
        <v>10</v>
      </c>
      <c r="K607">
        <v>1992</v>
      </c>
      <c r="L607" s="1">
        <f>current_year-Wofai_Eyong___Bikeshare_data___Sheet1[[#This Row],[Birth Year]]</f>
        <v>30</v>
      </c>
      <c r="M607" s="1" t="str">
        <f>LOOKUP(L607,{0,"0-19";20,"20-29";30,"30-39";40,"40-49";50,"50-59";60,"60-69";70,"70-79";80,"80-89"})</f>
        <v>30-39</v>
      </c>
      <c r="N607" s="1" t="str">
        <f>TEXT(Wofai_Eyong___Bikeshare_data___Sheet1[[#This Row],[StartDate]], "dddd")</f>
        <v>Wednesday</v>
      </c>
      <c r="O607" s="1" t="str">
        <f>CONCATENATE(Wofai_Eyong___Bikeshare_data___Sheet1[[#This Row],[Start Station]], " to ", Wofai_Eyong___Bikeshare_data___Sheet1[[#This Row],[End Station]])</f>
        <v>Myrtle Ave &amp; Lewis Ave to Clinton Ave &amp; Myrtle Ave</v>
      </c>
    </row>
    <row r="608" spans="1:15" x14ac:dyDescent="0.25">
      <c r="A608">
        <v>2476245</v>
      </c>
      <c r="B608" s="7">
        <v>42832</v>
      </c>
      <c r="C608" s="2">
        <v>0.74930555555555556</v>
      </c>
      <c r="D608" s="5">
        <v>42832</v>
      </c>
      <c r="E608" s="2">
        <v>0.76041666666666663</v>
      </c>
      <c r="F608">
        <v>938</v>
      </c>
      <c r="G608" s="1" t="s">
        <v>131</v>
      </c>
      <c r="H608" s="1" t="s">
        <v>334</v>
      </c>
      <c r="I608" s="1" t="s">
        <v>9</v>
      </c>
      <c r="J608" s="1" t="s">
        <v>10</v>
      </c>
      <c r="K608">
        <v>1961</v>
      </c>
      <c r="L608" s="1">
        <f>current_year-Wofai_Eyong___Bikeshare_data___Sheet1[[#This Row],[Birth Year]]</f>
        <v>61</v>
      </c>
      <c r="M608" s="1" t="str">
        <f>LOOKUP(L608,{0,"0-19";20,"20-29";30,"30-39";40,"40-49";50,"50-59";60,"60-69";70,"70-79";80,"80-89"})</f>
        <v>60-69</v>
      </c>
      <c r="N608" s="1" t="str">
        <f>TEXT(Wofai_Eyong___Bikeshare_data___Sheet1[[#This Row],[StartDate]], "dddd")</f>
        <v>Friday</v>
      </c>
      <c r="O608" s="1" t="str">
        <f>CONCATENATE(Wofai_Eyong___Bikeshare_data___Sheet1[[#This Row],[Start Station]], " to ", Wofai_Eyong___Bikeshare_data___Sheet1[[#This Row],[End Station]])</f>
        <v>Broadway &amp; W 51 St to Central Park W &amp; W 96 St</v>
      </c>
    </row>
    <row r="609" spans="1:15" x14ac:dyDescent="0.25">
      <c r="A609">
        <v>5904884</v>
      </c>
      <c r="B609" s="7">
        <v>42901</v>
      </c>
      <c r="C609" s="2">
        <v>0.36180555555555555</v>
      </c>
      <c r="D609" s="5">
        <v>42901</v>
      </c>
      <c r="E609" s="2">
        <v>0.3756944444444445</v>
      </c>
      <c r="F609">
        <v>1161</v>
      </c>
      <c r="G609" s="1" t="s">
        <v>228</v>
      </c>
      <c r="H609" s="1" t="s">
        <v>143</v>
      </c>
      <c r="I609" s="1" t="s">
        <v>9</v>
      </c>
      <c r="J609" s="1" t="s">
        <v>10</v>
      </c>
      <c r="K609">
        <v>1967</v>
      </c>
      <c r="L609" s="1">
        <f>current_year-Wofai_Eyong___Bikeshare_data___Sheet1[[#This Row],[Birth Year]]</f>
        <v>55</v>
      </c>
      <c r="M609" s="1" t="str">
        <f>LOOKUP(L609,{0,"0-19";20,"20-29";30,"30-39";40,"40-49";50,"50-59";60,"60-69";70,"70-79";80,"80-89"})</f>
        <v>50-59</v>
      </c>
      <c r="N609" s="1" t="str">
        <f>TEXT(Wofai_Eyong___Bikeshare_data___Sheet1[[#This Row],[StartDate]], "dddd")</f>
        <v>Thursday</v>
      </c>
      <c r="O609" s="1" t="str">
        <f>CONCATENATE(Wofai_Eyong___Bikeshare_data___Sheet1[[#This Row],[Start Station]], " to ", Wofai_Eyong___Bikeshare_data___Sheet1[[#This Row],[End Station]])</f>
        <v>Murray St &amp; West St to South End Ave &amp; Liberty St</v>
      </c>
    </row>
    <row r="610" spans="1:15" x14ac:dyDescent="0.25">
      <c r="A610">
        <v>648040</v>
      </c>
      <c r="B610" s="7">
        <v>42763</v>
      </c>
      <c r="C610" s="2">
        <v>0.89097222222222217</v>
      </c>
      <c r="D610" s="5">
        <v>42763</v>
      </c>
      <c r="E610" s="2">
        <v>0.89861111111111114</v>
      </c>
      <c r="F610">
        <v>636</v>
      </c>
      <c r="G610" s="1" t="s">
        <v>113</v>
      </c>
      <c r="H610" s="1" t="s">
        <v>364</v>
      </c>
      <c r="I610" s="1" t="s">
        <v>9</v>
      </c>
      <c r="J610" s="1" t="s">
        <v>10</v>
      </c>
      <c r="K610">
        <v>1985</v>
      </c>
      <c r="L610" s="1">
        <f>current_year-Wofai_Eyong___Bikeshare_data___Sheet1[[#This Row],[Birth Year]]</f>
        <v>37</v>
      </c>
      <c r="M610" s="1" t="str">
        <f>LOOKUP(L610,{0,"0-19";20,"20-29";30,"30-39";40,"40-49";50,"50-59";60,"60-69";70,"70-79";80,"80-89"})</f>
        <v>30-39</v>
      </c>
      <c r="N610" s="1" t="str">
        <f>TEXT(Wofai_Eyong___Bikeshare_data___Sheet1[[#This Row],[StartDate]], "dddd")</f>
        <v>Saturday</v>
      </c>
      <c r="O610" s="1" t="str">
        <f>CONCATENATE(Wofai_Eyong___Bikeshare_data___Sheet1[[#This Row],[Start Station]], " to ", Wofai_Eyong___Bikeshare_data___Sheet1[[#This Row],[End Station]])</f>
        <v>Spruce St &amp; Nassau St to E 11 St &amp; 1 Ave</v>
      </c>
    </row>
    <row r="611" spans="1:15" x14ac:dyDescent="0.25">
      <c r="A611">
        <v>4341667</v>
      </c>
      <c r="B611" s="7">
        <v>42871</v>
      </c>
      <c r="C611" s="2">
        <v>0.90763888888888899</v>
      </c>
      <c r="D611" s="5">
        <v>42871</v>
      </c>
      <c r="E611" s="2">
        <v>0.90972222222222221</v>
      </c>
      <c r="F611">
        <v>129</v>
      </c>
      <c r="G611" s="1" t="s">
        <v>253</v>
      </c>
      <c r="H611" s="1" t="s">
        <v>80</v>
      </c>
      <c r="I611" s="1" t="s">
        <v>9</v>
      </c>
      <c r="J611" s="1" t="s">
        <v>10</v>
      </c>
      <c r="K611">
        <v>1969</v>
      </c>
      <c r="L611" s="1">
        <f>current_year-Wofai_Eyong___Bikeshare_data___Sheet1[[#This Row],[Birth Year]]</f>
        <v>53</v>
      </c>
      <c r="M611" s="1" t="str">
        <f>LOOKUP(L611,{0,"0-19";20,"20-29";30,"30-39";40,"40-49";50,"50-59";60,"60-69";70,"70-79";80,"80-89"})</f>
        <v>50-59</v>
      </c>
      <c r="N611" s="1" t="str">
        <f>TEXT(Wofai_Eyong___Bikeshare_data___Sheet1[[#This Row],[StartDate]], "dddd")</f>
        <v>Tuesday</v>
      </c>
      <c r="O611" s="1" t="str">
        <f>CONCATENATE(Wofai_Eyong___Bikeshare_data___Sheet1[[#This Row],[Start Station]], " to ", Wofai_Eyong___Bikeshare_data___Sheet1[[#This Row],[End Station]])</f>
        <v>W 31 St &amp; 7 Ave to 8 Ave &amp; W 31 St</v>
      </c>
    </row>
    <row r="612" spans="1:15" x14ac:dyDescent="0.25">
      <c r="A612">
        <v>1393402</v>
      </c>
      <c r="B612" s="7">
        <v>42791</v>
      </c>
      <c r="C612" s="2">
        <v>0.51041666666666663</v>
      </c>
      <c r="D612" s="5">
        <v>42791</v>
      </c>
      <c r="E612" s="2">
        <v>0.5131944444444444</v>
      </c>
      <c r="F612">
        <v>248</v>
      </c>
      <c r="G612" s="1" t="s">
        <v>69</v>
      </c>
      <c r="H612" s="1" t="s">
        <v>8</v>
      </c>
      <c r="I612" s="1" t="s">
        <v>9</v>
      </c>
      <c r="J612" s="1" t="s">
        <v>10</v>
      </c>
      <c r="K612">
        <v>1995</v>
      </c>
      <c r="L612" s="1">
        <f>current_year-Wofai_Eyong___Bikeshare_data___Sheet1[[#This Row],[Birth Year]]</f>
        <v>27</v>
      </c>
      <c r="M612" s="1" t="str">
        <f>LOOKUP(L612,{0,"0-19";20,"20-29";30,"30-39";40,"40-49";50,"50-59";60,"60-69";70,"70-79";80,"80-89"})</f>
        <v>20-29</v>
      </c>
      <c r="N612" s="1" t="str">
        <f>TEXT(Wofai_Eyong___Bikeshare_data___Sheet1[[#This Row],[StartDate]], "dddd")</f>
        <v>Saturday</v>
      </c>
      <c r="O612" s="1" t="str">
        <f>CONCATENATE(Wofai_Eyong___Bikeshare_data___Sheet1[[#This Row],[Start Station]], " to ", Wofai_Eyong___Bikeshare_data___Sheet1[[#This Row],[End Station]])</f>
        <v>Rivington St &amp; Chrystie St to W Broadway &amp; Spring St</v>
      </c>
    </row>
    <row r="613" spans="1:15" x14ac:dyDescent="0.25">
      <c r="A613">
        <v>6403666</v>
      </c>
      <c r="B613" s="7">
        <v>42910</v>
      </c>
      <c r="C613" s="2">
        <v>0.5229166666666667</v>
      </c>
      <c r="D613" s="5">
        <v>42910</v>
      </c>
      <c r="E613" s="2">
        <v>0.54027777777777775</v>
      </c>
      <c r="F613">
        <v>1486</v>
      </c>
      <c r="G613" s="1" t="s">
        <v>180</v>
      </c>
      <c r="H613" s="1" t="s">
        <v>42</v>
      </c>
      <c r="I613" s="8" t="s">
        <v>458</v>
      </c>
      <c r="J613" s="8" t="s">
        <v>10</v>
      </c>
      <c r="K613" s="8">
        <v>1981</v>
      </c>
      <c r="L613" s="1">
        <f>current_year-Wofai_Eyong___Bikeshare_data___Sheet1[[#This Row],[Birth Year]]</f>
        <v>41</v>
      </c>
      <c r="M613" s="1" t="str">
        <f>LOOKUP(L613,{0,"0-19";20,"20-29";30,"30-39";40,"40-49";50,"50-59";60,"60-69";70,"70-79";80,"80-89"})</f>
        <v>40-49</v>
      </c>
      <c r="N613" s="1" t="str">
        <f>TEXT(Wofai_Eyong___Bikeshare_data___Sheet1[[#This Row],[StartDate]], "dddd")</f>
        <v>Saturday</v>
      </c>
      <c r="O613" s="1" t="str">
        <f>CONCATENATE(Wofai_Eyong___Bikeshare_data___Sheet1[[#This Row],[Start Station]], " to ", Wofai_Eyong___Bikeshare_data___Sheet1[[#This Row],[End Station]])</f>
        <v>Bus Slip &amp; State St to E 2 St &amp; Avenue C</v>
      </c>
    </row>
    <row r="614" spans="1:15" x14ac:dyDescent="0.25">
      <c r="A614">
        <v>2083467</v>
      </c>
      <c r="B614" s="7">
        <v>42819</v>
      </c>
      <c r="C614" s="2">
        <v>0.75347222222222221</v>
      </c>
      <c r="D614" s="5">
        <v>42819</v>
      </c>
      <c r="E614" s="2">
        <v>0.76250000000000007</v>
      </c>
      <c r="F614">
        <v>823</v>
      </c>
      <c r="G614" s="1" t="s">
        <v>119</v>
      </c>
      <c r="H614" s="1" t="s">
        <v>288</v>
      </c>
      <c r="I614" s="1" t="s">
        <v>9</v>
      </c>
      <c r="J614" s="1" t="s">
        <v>10</v>
      </c>
      <c r="K614">
        <v>1968</v>
      </c>
      <c r="L614" s="1">
        <f>current_year-Wofai_Eyong___Bikeshare_data___Sheet1[[#This Row],[Birth Year]]</f>
        <v>54</v>
      </c>
      <c r="M614" s="1" t="str">
        <f>LOOKUP(L614,{0,"0-19";20,"20-29";30,"30-39";40,"40-49";50,"50-59";60,"60-69";70,"70-79";80,"80-89"})</f>
        <v>50-59</v>
      </c>
      <c r="N614" s="1" t="str">
        <f>TEXT(Wofai_Eyong___Bikeshare_data___Sheet1[[#This Row],[StartDate]], "dddd")</f>
        <v>Saturday</v>
      </c>
      <c r="O614" s="1" t="str">
        <f>CONCATENATE(Wofai_Eyong___Bikeshare_data___Sheet1[[#This Row],[Start Station]], " to ", Wofai_Eyong___Bikeshare_data___Sheet1[[#This Row],[End Station]])</f>
        <v>Pier 40 - Hudson River Park to Hudson St &amp; Reade St</v>
      </c>
    </row>
    <row r="615" spans="1:15" x14ac:dyDescent="0.25">
      <c r="A615">
        <v>4315230</v>
      </c>
      <c r="B615" s="7">
        <v>42871</v>
      </c>
      <c r="C615" s="2">
        <v>0.68402777777777779</v>
      </c>
      <c r="D615" s="5">
        <v>42871</v>
      </c>
      <c r="E615" s="2">
        <v>0.70416666666666661</v>
      </c>
      <c r="F615">
        <v>1712</v>
      </c>
      <c r="G615" s="1" t="s">
        <v>277</v>
      </c>
      <c r="H615" s="1" t="s">
        <v>243</v>
      </c>
      <c r="I615" s="8" t="s">
        <v>458</v>
      </c>
      <c r="J615" s="8" t="s">
        <v>10</v>
      </c>
      <c r="K615" s="8">
        <v>1981</v>
      </c>
      <c r="L615" s="1">
        <f>current_year-Wofai_Eyong___Bikeshare_data___Sheet1[[#This Row],[Birth Year]]</f>
        <v>41</v>
      </c>
      <c r="M615" s="1" t="str">
        <f>LOOKUP(L615,{0,"0-19";20,"20-29";30,"30-39";40,"40-49";50,"50-59";60,"60-69";70,"70-79";80,"80-89"})</f>
        <v>40-49</v>
      </c>
      <c r="N615" s="1" t="str">
        <f>TEXT(Wofai_Eyong___Bikeshare_data___Sheet1[[#This Row],[StartDate]], "dddd")</f>
        <v>Tuesday</v>
      </c>
      <c r="O615" s="1" t="str">
        <f>CONCATENATE(Wofai_Eyong___Bikeshare_data___Sheet1[[#This Row],[Start Station]], " to ", Wofai_Eyong___Bikeshare_data___Sheet1[[#This Row],[End Station]])</f>
        <v>Clermont Ave &amp; Lafayette Ave to Metropolitan Ave &amp; Bedford Ave</v>
      </c>
    </row>
    <row r="616" spans="1:15" x14ac:dyDescent="0.25">
      <c r="A616">
        <v>5437205</v>
      </c>
      <c r="B616" s="7">
        <v>42893</v>
      </c>
      <c r="C616" s="2">
        <v>0.54375000000000007</v>
      </c>
      <c r="D616" s="5">
        <v>42893</v>
      </c>
      <c r="E616" s="2">
        <v>0.55277777777777781</v>
      </c>
      <c r="F616">
        <v>753</v>
      </c>
      <c r="G616" s="1" t="s">
        <v>371</v>
      </c>
      <c r="H616" s="1" t="s">
        <v>181</v>
      </c>
      <c r="I616" s="1" t="s">
        <v>9</v>
      </c>
      <c r="J616" s="1" t="s">
        <v>10</v>
      </c>
      <c r="K616">
        <v>1989</v>
      </c>
      <c r="L616" s="1">
        <f>current_year-Wofai_Eyong___Bikeshare_data___Sheet1[[#This Row],[Birth Year]]</f>
        <v>33</v>
      </c>
      <c r="M616" s="1" t="str">
        <f>LOOKUP(L616,{0,"0-19";20,"20-29";30,"30-39";40,"40-49";50,"50-59";60,"60-69";70,"70-79";80,"80-89"})</f>
        <v>30-39</v>
      </c>
      <c r="N616" s="1" t="str">
        <f>TEXT(Wofai_Eyong___Bikeshare_data___Sheet1[[#This Row],[StartDate]], "dddd")</f>
        <v>Wednesday</v>
      </c>
      <c r="O616" s="1" t="str">
        <f>CONCATENATE(Wofai_Eyong___Bikeshare_data___Sheet1[[#This Row],[Start Station]], " to ", Wofai_Eyong___Bikeshare_data___Sheet1[[#This Row],[End Station]])</f>
        <v>W 21 St &amp; 6 Ave to E 6 St &amp; Avenue B</v>
      </c>
    </row>
    <row r="617" spans="1:15" x14ac:dyDescent="0.25">
      <c r="A617">
        <v>1260121</v>
      </c>
      <c r="B617" s="7">
        <v>42788</v>
      </c>
      <c r="C617" s="2">
        <v>0.34652777777777777</v>
      </c>
      <c r="D617" s="5">
        <v>42788</v>
      </c>
      <c r="E617" s="2">
        <v>0.35486111111111113</v>
      </c>
      <c r="F617">
        <v>684</v>
      </c>
      <c r="G617" s="1" t="s">
        <v>36</v>
      </c>
      <c r="H617" s="1" t="s">
        <v>154</v>
      </c>
      <c r="I617" s="1" t="s">
        <v>9</v>
      </c>
      <c r="J617" s="1" t="s">
        <v>10</v>
      </c>
      <c r="K617">
        <v>1974</v>
      </c>
      <c r="L617" s="1">
        <f>current_year-Wofai_Eyong___Bikeshare_data___Sheet1[[#This Row],[Birth Year]]</f>
        <v>48</v>
      </c>
      <c r="M617" s="1" t="str">
        <f>LOOKUP(L617,{0,"0-19";20,"20-29";30,"30-39";40,"40-49";50,"50-59";60,"60-69";70,"70-79";80,"80-89"})</f>
        <v>40-49</v>
      </c>
      <c r="N617" s="1" t="str">
        <f>TEXT(Wofai_Eyong___Bikeshare_data___Sheet1[[#This Row],[StartDate]], "dddd")</f>
        <v>Wednesday</v>
      </c>
      <c r="O617" s="1" t="str">
        <f>CONCATENATE(Wofai_Eyong___Bikeshare_data___Sheet1[[#This Row],[Start Station]], " to ", Wofai_Eyong___Bikeshare_data___Sheet1[[#This Row],[End Station]])</f>
        <v>E 47 St &amp; Park Ave to Broadway &amp; W 58 St</v>
      </c>
    </row>
    <row r="618" spans="1:15" x14ac:dyDescent="0.25">
      <c r="A618">
        <v>2460556</v>
      </c>
      <c r="B618" s="7">
        <v>42832</v>
      </c>
      <c r="C618" s="2">
        <v>0.43472222222222223</v>
      </c>
      <c r="D618" s="5">
        <v>42832</v>
      </c>
      <c r="E618" s="2">
        <v>0.43888888888888888</v>
      </c>
      <c r="F618">
        <v>408</v>
      </c>
      <c r="G618" s="1" t="s">
        <v>294</v>
      </c>
      <c r="H618" s="1" t="s">
        <v>250</v>
      </c>
      <c r="I618" s="1" t="s">
        <v>9</v>
      </c>
      <c r="J618" s="1" t="s">
        <v>10</v>
      </c>
      <c r="K618">
        <v>1982</v>
      </c>
      <c r="L618" s="1">
        <f>current_year-Wofai_Eyong___Bikeshare_data___Sheet1[[#This Row],[Birth Year]]</f>
        <v>40</v>
      </c>
      <c r="M618" s="1" t="str">
        <f>LOOKUP(L618,{0,"0-19";20,"20-29";30,"30-39";40,"40-49";50,"50-59";60,"60-69";70,"70-79";80,"80-89"})</f>
        <v>40-49</v>
      </c>
      <c r="N618" s="1" t="str">
        <f>TEXT(Wofai_Eyong___Bikeshare_data___Sheet1[[#This Row],[StartDate]], "dddd")</f>
        <v>Friday</v>
      </c>
      <c r="O618" s="1" t="str">
        <f>CONCATENATE(Wofai_Eyong___Bikeshare_data___Sheet1[[#This Row],[Start Station]], " to ", Wofai_Eyong___Bikeshare_data___Sheet1[[#This Row],[End Station]])</f>
        <v>W 82 St &amp; Central Park West to W 88 St &amp; West End Ave</v>
      </c>
    </row>
    <row r="619" spans="1:15" x14ac:dyDescent="0.25">
      <c r="A619">
        <v>6102262</v>
      </c>
      <c r="B619" s="7">
        <v>42905</v>
      </c>
      <c r="C619" s="2">
        <v>0.28888888888888892</v>
      </c>
      <c r="D619" s="5">
        <v>42905</v>
      </c>
      <c r="E619" s="2">
        <v>0.29444444444444445</v>
      </c>
      <c r="F619">
        <v>491</v>
      </c>
      <c r="G619" s="1" t="s">
        <v>60</v>
      </c>
      <c r="H619" s="1" t="s">
        <v>252</v>
      </c>
      <c r="I619" s="1" t="s">
        <v>9</v>
      </c>
      <c r="J619" s="1" t="s">
        <v>10</v>
      </c>
      <c r="K619">
        <v>1983</v>
      </c>
      <c r="L619" s="1">
        <f>current_year-Wofai_Eyong___Bikeshare_data___Sheet1[[#This Row],[Birth Year]]</f>
        <v>39</v>
      </c>
      <c r="M619" s="1" t="str">
        <f>LOOKUP(L619,{0,"0-19";20,"20-29";30,"30-39";40,"40-49";50,"50-59";60,"60-69";70,"70-79";80,"80-89"})</f>
        <v>30-39</v>
      </c>
      <c r="N619" s="1" t="str">
        <f>TEXT(Wofai_Eyong___Bikeshare_data___Sheet1[[#This Row],[StartDate]], "dddd")</f>
        <v>Monday</v>
      </c>
      <c r="O619" s="1" t="str">
        <f>CONCATENATE(Wofai_Eyong___Bikeshare_data___Sheet1[[#This Row],[Start Station]], " to ", Wofai_Eyong___Bikeshare_data___Sheet1[[#This Row],[End Station]])</f>
        <v>W 43 St &amp; 10 Ave to Pershing Square North</v>
      </c>
    </row>
    <row r="620" spans="1:15" x14ac:dyDescent="0.25">
      <c r="A620">
        <v>2469770</v>
      </c>
      <c r="B620" s="7">
        <v>42832</v>
      </c>
      <c r="C620" s="2">
        <v>0.6645833333333333</v>
      </c>
      <c r="D620" s="5">
        <v>42832</v>
      </c>
      <c r="E620" s="2">
        <v>0.67847222222222225</v>
      </c>
      <c r="F620">
        <v>1192</v>
      </c>
      <c r="G620" s="1" t="s">
        <v>438</v>
      </c>
      <c r="H620" s="1" t="s">
        <v>85</v>
      </c>
      <c r="I620" s="1" t="s">
        <v>9</v>
      </c>
      <c r="J620" s="1" t="s">
        <v>17</v>
      </c>
      <c r="K620">
        <v>1977</v>
      </c>
      <c r="L620" s="1">
        <f>current_year-Wofai_Eyong___Bikeshare_data___Sheet1[[#This Row],[Birth Year]]</f>
        <v>45</v>
      </c>
      <c r="M620" s="1" t="str">
        <f>LOOKUP(L620,{0,"0-19";20,"20-29";30,"30-39";40,"40-49";50,"50-59";60,"60-69";70,"70-79";80,"80-89"})</f>
        <v>40-49</v>
      </c>
      <c r="N620" s="1" t="str">
        <f>TEXT(Wofai_Eyong___Bikeshare_data___Sheet1[[#This Row],[StartDate]], "dddd")</f>
        <v>Friday</v>
      </c>
      <c r="O620" s="1" t="str">
        <f>CONCATENATE(Wofai_Eyong___Bikeshare_data___Sheet1[[#This Row],[Start Station]], " to ", Wofai_Eyong___Bikeshare_data___Sheet1[[#This Row],[End Station]])</f>
        <v>Smith St &amp; 9 St to Fulton St &amp; Clermont Ave</v>
      </c>
    </row>
    <row r="621" spans="1:15" x14ac:dyDescent="0.25">
      <c r="A621">
        <v>5621355</v>
      </c>
      <c r="B621" s="7">
        <v>42896</v>
      </c>
      <c r="C621" s="2">
        <v>0.50347222222222221</v>
      </c>
      <c r="D621" s="5">
        <v>42896</v>
      </c>
      <c r="E621" s="2">
        <v>0.52361111111111114</v>
      </c>
      <c r="F621">
        <v>1740</v>
      </c>
      <c r="G621" s="1" t="s">
        <v>343</v>
      </c>
      <c r="H621" s="1" t="s">
        <v>360</v>
      </c>
      <c r="I621" s="8" t="s">
        <v>458</v>
      </c>
      <c r="J621" s="8" t="s">
        <v>10</v>
      </c>
      <c r="K621" s="8">
        <v>1981</v>
      </c>
      <c r="L621" s="1">
        <f>current_year-Wofai_Eyong___Bikeshare_data___Sheet1[[#This Row],[Birth Year]]</f>
        <v>41</v>
      </c>
      <c r="M621" s="1" t="str">
        <f>LOOKUP(L621,{0,"0-19";20,"20-29";30,"30-39";40,"40-49";50,"50-59";60,"60-69";70,"70-79";80,"80-89"})</f>
        <v>40-49</v>
      </c>
      <c r="N621" s="1" t="str">
        <f>TEXT(Wofai_Eyong___Bikeshare_data___Sheet1[[#This Row],[StartDate]], "dddd")</f>
        <v>Saturday</v>
      </c>
      <c r="O621" s="1" t="str">
        <f>CONCATENATE(Wofai_Eyong___Bikeshare_data___Sheet1[[#This Row],[Start Station]], " to ", Wofai_Eyong___Bikeshare_data___Sheet1[[#This Row],[End Station]])</f>
        <v>Lexington Ave &amp; E 24 St to Broadway &amp; W 41 St</v>
      </c>
    </row>
    <row r="622" spans="1:15" x14ac:dyDescent="0.25">
      <c r="A622">
        <v>1630084</v>
      </c>
      <c r="B622" s="7">
        <v>42798</v>
      </c>
      <c r="C622" s="2">
        <v>0.47569444444444442</v>
      </c>
      <c r="D622" s="5">
        <v>42798</v>
      </c>
      <c r="E622" s="2">
        <v>0.48333333333333334</v>
      </c>
      <c r="F622">
        <v>676</v>
      </c>
      <c r="G622" s="1" t="s">
        <v>104</v>
      </c>
      <c r="H622" s="1" t="s">
        <v>364</v>
      </c>
      <c r="I622" s="1" t="s">
        <v>9</v>
      </c>
      <c r="J622" s="1" t="s">
        <v>10</v>
      </c>
      <c r="K622">
        <v>1991</v>
      </c>
      <c r="L622" s="1">
        <f>current_year-Wofai_Eyong___Bikeshare_data___Sheet1[[#This Row],[Birth Year]]</f>
        <v>31</v>
      </c>
      <c r="M622" s="1" t="str">
        <f>LOOKUP(L622,{0,"0-19";20,"20-29";30,"30-39";40,"40-49";50,"50-59";60,"60-69";70,"70-79";80,"80-89"})</f>
        <v>30-39</v>
      </c>
      <c r="N622" s="1" t="str">
        <f>TEXT(Wofai_Eyong___Bikeshare_data___Sheet1[[#This Row],[StartDate]], "dddd")</f>
        <v>Saturday</v>
      </c>
      <c r="O622" s="1" t="str">
        <f>CONCATENATE(Wofai_Eyong___Bikeshare_data___Sheet1[[#This Row],[Start Station]], " to ", Wofai_Eyong___Bikeshare_data___Sheet1[[#This Row],[End Station]])</f>
        <v>E 39 St &amp; 3 Ave to E 11 St &amp; 1 Ave</v>
      </c>
    </row>
    <row r="623" spans="1:15" x14ac:dyDescent="0.25">
      <c r="A623">
        <v>4577767</v>
      </c>
      <c r="B623" s="7">
        <v>42875</v>
      </c>
      <c r="C623" s="2">
        <v>0.8222222222222223</v>
      </c>
      <c r="D623" s="5">
        <v>42875</v>
      </c>
      <c r="E623" s="2">
        <v>0.82847222222222217</v>
      </c>
      <c r="F623">
        <v>514</v>
      </c>
      <c r="G623" s="1" t="s">
        <v>138</v>
      </c>
      <c r="H623" s="1" t="s">
        <v>79</v>
      </c>
      <c r="I623" s="1" t="s">
        <v>9</v>
      </c>
      <c r="J623" s="1" t="s">
        <v>10</v>
      </c>
      <c r="K623">
        <v>1979</v>
      </c>
      <c r="L623" s="1">
        <f>current_year-Wofai_Eyong___Bikeshare_data___Sheet1[[#This Row],[Birth Year]]</f>
        <v>43</v>
      </c>
      <c r="M623" s="1" t="str">
        <f>LOOKUP(L623,{0,"0-19";20,"20-29";30,"30-39";40,"40-49";50,"50-59";60,"60-69";70,"70-79";80,"80-89"})</f>
        <v>40-49</v>
      </c>
      <c r="N623" s="1" t="str">
        <f>TEXT(Wofai_Eyong___Bikeshare_data___Sheet1[[#This Row],[StartDate]], "dddd")</f>
        <v>Saturday</v>
      </c>
      <c r="O623" s="1" t="str">
        <f>CONCATENATE(Wofai_Eyong___Bikeshare_data___Sheet1[[#This Row],[Start Station]], " to ", Wofai_Eyong___Bikeshare_data___Sheet1[[#This Row],[End Station]])</f>
        <v>E 16 St &amp; 5 Ave to Perry St &amp; Bleecker St</v>
      </c>
    </row>
    <row r="624" spans="1:15" x14ac:dyDescent="0.25">
      <c r="A624">
        <v>4251955</v>
      </c>
      <c r="B624" s="7">
        <v>42870</v>
      </c>
      <c r="C624" s="2">
        <v>0.65277777777777779</v>
      </c>
      <c r="D624" s="5">
        <v>42870</v>
      </c>
      <c r="E624" s="2">
        <v>0.65763888888888888</v>
      </c>
      <c r="F624">
        <v>382</v>
      </c>
      <c r="G624" s="1" t="s">
        <v>76</v>
      </c>
      <c r="H624" s="1" t="s">
        <v>106</v>
      </c>
      <c r="I624" s="1" t="s">
        <v>9</v>
      </c>
      <c r="J624" s="1" t="s">
        <v>10</v>
      </c>
      <c r="K624">
        <v>1988</v>
      </c>
      <c r="L624" s="1">
        <f>current_year-Wofai_Eyong___Bikeshare_data___Sheet1[[#This Row],[Birth Year]]</f>
        <v>34</v>
      </c>
      <c r="M624" s="1" t="str">
        <f>LOOKUP(L624,{0,"0-19";20,"20-29";30,"30-39";40,"40-49";50,"50-59";60,"60-69";70,"70-79";80,"80-89"})</f>
        <v>30-39</v>
      </c>
      <c r="N624" s="1" t="str">
        <f>TEXT(Wofai_Eyong___Bikeshare_data___Sheet1[[#This Row],[StartDate]], "dddd")</f>
        <v>Monday</v>
      </c>
      <c r="O624" s="1" t="str">
        <f>CONCATENATE(Wofai_Eyong___Bikeshare_data___Sheet1[[#This Row],[Start Station]], " to ", Wofai_Eyong___Bikeshare_data___Sheet1[[#This Row],[End Station]])</f>
        <v>Bayard St &amp; Baxter St to Vesey Pl &amp; River Terrace</v>
      </c>
    </row>
    <row r="625" spans="1:15" x14ac:dyDescent="0.25">
      <c r="A625">
        <v>5092155</v>
      </c>
      <c r="B625" s="7">
        <v>42887</v>
      </c>
      <c r="C625" s="2">
        <v>0.33819444444444446</v>
      </c>
      <c r="D625" s="5">
        <v>42887</v>
      </c>
      <c r="E625" s="2">
        <v>0.34791666666666665</v>
      </c>
      <c r="F625">
        <v>839</v>
      </c>
      <c r="G625" s="1" t="s">
        <v>310</v>
      </c>
      <c r="H625" s="1" t="s">
        <v>167</v>
      </c>
      <c r="I625" s="1" t="s">
        <v>9</v>
      </c>
      <c r="J625" s="1" t="s">
        <v>10</v>
      </c>
      <c r="K625">
        <v>1964</v>
      </c>
      <c r="L625" s="1">
        <f>current_year-Wofai_Eyong___Bikeshare_data___Sheet1[[#This Row],[Birth Year]]</f>
        <v>58</v>
      </c>
      <c r="M625" s="1" t="str">
        <f>LOOKUP(L625,{0,"0-19";20,"20-29";30,"30-39";40,"40-49";50,"50-59";60,"60-69";70,"70-79";80,"80-89"})</f>
        <v>50-59</v>
      </c>
      <c r="N625" s="1" t="str">
        <f>TEXT(Wofai_Eyong___Bikeshare_data___Sheet1[[#This Row],[StartDate]], "dddd")</f>
        <v>Thursday</v>
      </c>
      <c r="O625" s="1" t="str">
        <f>CONCATENATE(Wofai_Eyong___Bikeshare_data___Sheet1[[#This Row],[Start Station]], " to ", Wofai_Eyong___Bikeshare_data___Sheet1[[#This Row],[End Station]])</f>
        <v>W 13 St &amp; 6 Ave to W 52 St &amp; 6 Ave</v>
      </c>
    </row>
    <row r="626" spans="1:15" x14ac:dyDescent="0.25">
      <c r="A626">
        <v>4582789</v>
      </c>
      <c r="B626" s="7">
        <v>42875</v>
      </c>
      <c r="C626" s="2">
        <v>0.95138888888888884</v>
      </c>
      <c r="D626" s="5">
        <v>42875</v>
      </c>
      <c r="E626" s="2">
        <v>0.95416666666666661</v>
      </c>
      <c r="F626">
        <v>256</v>
      </c>
      <c r="G626" s="1" t="s">
        <v>225</v>
      </c>
      <c r="H626" s="1" t="s">
        <v>53</v>
      </c>
      <c r="I626" s="1" t="s">
        <v>9</v>
      </c>
      <c r="J626" s="1" t="s">
        <v>10</v>
      </c>
      <c r="K626">
        <v>1989</v>
      </c>
      <c r="L626" s="1">
        <f>current_year-Wofai_Eyong___Bikeshare_data___Sheet1[[#This Row],[Birth Year]]</f>
        <v>33</v>
      </c>
      <c r="M626" s="1" t="str">
        <f>LOOKUP(L626,{0,"0-19";20,"20-29";30,"30-39";40,"40-49";50,"50-59";60,"60-69";70,"70-79";80,"80-89"})</f>
        <v>30-39</v>
      </c>
      <c r="N626" s="1" t="str">
        <f>TEXT(Wofai_Eyong___Bikeshare_data___Sheet1[[#This Row],[StartDate]], "dddd")</f>
        <v>Saturday</v>
      </c>
      <c r="O626" s="1" t="str">
        <f>CONCATENATE(Wofai_Eyong___Bikeshare_data___Sheet1[[#This Row],[Start Station]], " to ", Wofai_Eyong___Bikeshare_data___Sheet1[[#This Row],[End Station]])</f>
        <v>Canal St &amp; Rutgers St to Allen St &amp; Stanton St</v>
      </c>
    </row>
    <row r="627" spans="1:15" x14ac:dyDescent="0.25">
      <c r="A627">
        <v>437124</v>
      </c>
      <c r="B627" s="7">
        <v>42755</v>
      </c>
      <c r="C627" s="2">
        <v>0.5229166666666667</v>
      </c>
      <c r="D627" s="5">
        <v>42755</v>
      </c>
      <c r="E627" s="2">
        <v>0.52430555555555558</v>
      </c>
      <c r="F627">
        <v>102</v>
      </c>
      <c r="G627" s="1" t="s">
        <v>433</v>
      </c>
      <c r="H627" s="1" t="s">
        <v>439</v>
      </c>
      <c r="I627" s="1" t="s">
        <v>9</v>
      </c>
      <c r="J627" s="1" t="s">
        <v>10</v>
      </c>
      <c r="K627">
        <v>1994</v>
      </c>
      <c r="L627" s="1">
        <f>current_year-Wofai_Eyong___Bikeshare_data___Sheet1[[#This Row],[Birth Year]]</f>
        <v>28</v>
      </c>
      <c r="M627" s="1" t="str">
        <f>LOOKUP(L627,{0,"0-19";20,"20-29";30,"30-39";40,"40-49";50,"50-59";60,"60-69";70,"70-79";80,"80-89"})</f>
        <v>20-29</v>
      </c>
      <c r="N627" s="1" t="str">
        <f>TEXT(Wofai_Eyong___Bikeshare_data___Sheet1[[#This Row],[StartDate]], "dddd")</f>
        <v>Friday</v>
      </c>
      <c r="O627" s="1" t="str">
        <f>CONCATENATE(Wofai_Eyong___Bikeshare_data___Sheet1[[#This Row],[Start Station]], " to ", Wofai_Eyong___Bikeshare_data___Sheet1[[#This Row],[End Station]])</f>
        <v>Madison St &amp; Clinton St to Madison St &amp; Montgomery St</v>
      </c>
    </row>
    <row r="628" spans="1:15" x14ac:dyDescent="0.25">
      <c r="A628">
        <v>4386654</v>
      </c>
      <c r="B628" s="7">
        <v>42872</v>
      </c>
      <c r="C628" s="2">
        <v>0.72986111111111107</v>
      </c>
      <c r="D628" s="5">
        <v>42872</v>
      </c>
      <c r="E628" s="2">
        <v>0.73402777777777783</v>
      </c>
      <c r="F628">
        <v>361</v>
      </c>
      <c r="G628" s="1" t="s">
        <v>436</v>
      </c>
      <c r="H628" s="1" t="s">
        <v>173</v>
      </c>
      <c r="I628" s="1" t="s">
        <v>9</v>
      </c>
      <c r="J628" s="1" t="s">
        <v>10</v>
      </c>
      <c r="K628">
        <v>1985</v>
      </c>
      <c r="L628" s="1">
        <f>current_year-Wofai_Eyong___Bikeshare_data___Sheet1[[#This Row],[Birth Year]]</f>
        <v>37</v>
      </c>
      <c r="M628" s="1" t="str">
        <f>LOOKUP(L628,{0,"0-19";20,"20-29";30,"30-39";40,"40-49";50,"50-59";60,"60-69";70,"70-79";80,"80-89"})</f>
        <v>30-39</v>
      </c>
      <c r="N628" s="1" t="str">
        <f>TEXT(Wofai_Eyong___Bikeshare_data___Sheet1[[#This Row],[StartDate]], "dddd")</f>
        <v>Wednesday</v>
      </c>
      <c r="O628" s="1" t="str">
        <f>CONCATENATE(Wofai_Eyong___Bikeshare_data___Sheet1[[#This Row],[Start Station]], " to ", Wofai_Eyong___Bikeshare_data___Sheet1[[#This Row],[End Station]])</f>
        <v>E 9 St &amp; Avenue C to Cooper Square &amp; E 7 St</v>
      </c>
    </row>
    <row r="629" spans="1:15" x14ac:dyDescent="0.25">
      <c r="A629">
        <v>4848206</v>
      </c>
      <c r="B629" s="7">
        <v>42881</v>
      </c>
      <c r="C629" s="2">
        <v>0.81041666666666667</v>
      </c>
      <c r="D629" s="5">
        <v>42881</v>
      </c>
      <c r="E629" s="2">
        <v>0.81388888888888899</v>
      </c>
      <c r="F629">
        <v>276</v>
      </c>
      <c r="G629" s="1" t="s">
        <v>300</v>
      </c>
      <c r="H629" s="1" t="s">
        <v>303</v>
      </c>
      <c r="I629" s="1" t="s">
        <v>9</v>
      </c>
      <c r="J629" s="1" t="s">
        <v>10</v>
      </c>
      <c r="K629">
        <v>1990</v>
      </c>
      <c r="L629" s="1">
        <f>current_year-Wofai_Eyong___Bikeshare_data___Sheet1[[#This Row],[Birth Year]]</f>
        <v>32</v>
      </c>
      <c r="M629" s="1" t="str">
        <f>LOOKUP(L629,{0,"0-19";20,"20-29";30,"30-39";40,"40-49";50,"50-59";60,"60-69";70,"70-79";80,"80-89"})</f>
        <v>30-39</v>
      </c>
      <c r="N629" s="1" t="str">
        <f>TEXT(Wofai_Eyong___Bikeshare_data___Sheet1[[#This Row],[StartDate]], "dddd")</f>
        <v>Friday</v>
      </c>
      <c r="O629" s="1" t="str">
        <f>CONCATENATE(Wofai_Eyong___Bikeshare_data___Sheet1[[#This Row],[Start Station]], " to ", Wofai_Eyong___Bikeshare_data___Sheet1[[#This Row],[End Station]])</f>
        <v>Brooklyn Bridge Park - Pier 2 to Atlantic Ave &amp; Furman St</v>
      </c>
    </row>
    <row r="630" spans="1:15" x14ac:dyDescent="0.25">
      <c r="A630">
        <v>6355814</v>
      </c>
      <c r="B630" s="7">
        <v>42909</v>
      </c>
      <c r="C630" s="2">
        <v>0.48333333333333334</v>
      </c>
      <c r="D630" s="5">
        <v>42909</v>
      </c>
      <c r="E630" s="2">
        <v>0.49583333333333335</v>
      </c>
      <c r="F630">
        <v>1104</v>
      </c>
      <c r="G630" s="1" t="s">
        <v>183</v>
      </c>
      <c r="H630" s="1" t="s">
        <v>138</v>
      </c>
      <c r="I630" s="1" t="s">
        <v>9</v>
      </c>
      <c r="J630" s="1" t="s">
        <v>10</v>
      </c>
      <c r="K630">
        <v>1985</v>
      </c>
      <c r="L630" s="1">
        <f>current_year-Wofai_Eyong___Bikeshare_data___Sheet1[[#This Row],[Birth Year]]</f>
        <v>37</v>
      </c>
      <c r="M630" s="1" t="str">
        <f>LOOKUP(L630,{0,"0-19";20,"20-29";30,"30-39";40,"40-49";50,"50-59";60,"60-69";70,"70-79";80,"80-89"})</f>
        <v>30-39</v>
      </c>
      <c r="N630" s="1" t="str">
        <f>TEXT(Wofai_Eyong___Bikeshare_data___Sheet1[[#This Row],[StartDate]], "dddd")</f>
        <v>Friday</v>
      </c>
      <c r="O630" s="1" t="str">
        <f>CONCATENATE(Wofai_Eyong___Bikeshare_data___Sheet1[[#This Row],[Start Station]], " to ", Wofai_Eyong___Bikeshare_data___Sheet1[[#This Row],[End Station]])</f>
        <v>11 Ave &amp; W 27 St to E 16 St &amp; 5 Ave</v>
      </c>
    </row>
    <row r="631" spans="1:15" x14ac:dyDescent="0.25">
      <c r="A631">
        <v>5590129</v>
      </c>
      <c r="B631" s="7">
        <v>42895</v>
      </c>
      <c r="C631" s="2">
        <v>0.7583333333333333</v>
      </c>
      <c r="D631" s="5">
        <v>42895</v>
      </c>
      <c r="E631" s="2">
        <v>0.7631944444444444</v>
      </c>
      <c r="F631">
        <v>465</v>
      </c>
      <c r="G631" s="1" t="s">
        <v>325</v>
      </c>
      <c r="H631" s="1" t="s">
        <v>440</v>
      </c>
      <c r="I631" s="1" t="s">
        <v>9</v>
      </c>
      <c r="J631" s="1" t="s">
        <v>17</v>
      </c>
      <c r="K631">
        <v>1999</v>
      </c>
      <c r="L631" s="1">
        <f>current_year-Wofai_Eyong___Bikeshare_data___Sheet1[[#This Row],[Birth Year]]</f>
        <v>23</v>
      </c>
      <c r="M631" s="1" t="str">
        <f>LOOKUP(L631,{0,"0-19";20,"20-29";30,"30-39";40,"40-49";50,"50-59";60,"60-69";70,"70-79";80,"80-89"})</f>
        <v>20-29</v>
      </c>
      <c r="N631" s="1" t="str">
        <f>TEXT(Wofai_Eyong___Bikeshare_data___Sheet1[[#This Row],[StartDate]], "dddd")</f>
        <v>Friday</v>
      </c>
      <c r="O631" s="1" t="str">
        <f>CONCATENATE(Wofai_Eyong___Bikeshare_data___Sheet1[[#This Row],[Start Station]], " to ", Wofai_Eyong___Bikeshare_data___Sheet1[[#This Row],[End Station]])</f>
        <v>Riverside Dr &amp; W 72 St to Riverside Dr &amp; W 89 St</v>
      </c>
    </row>
    <row r="632" spans="1:15" x14ac:dyDescent="0.25">
      <c r="A632">
        <v>4036294</v>
      </c>
      <c r="B632" s="7">
        <v>42865</v>
      </c>
      <c r="C632" s="2">
        <v>0.61527777777777781</v>
      </c>
      <c r="D632" s="5">
        <v>42865</v>
      </c>
      <c r="E632" s="2">
        <v>0.61944444444444446</v>
      </c>
      <c r="F632">
        <v>368</v>
      </c>
      <c r="G632" s="1" t="s">
        <v>123</v>
      </c>
      <c r="H632" s="1" t="s">
        <v>173</v>
      </c>
      <c r="I632" s="1" t="s">
        <v>9</v>
      </c>
      <c r="J632" s="1" t="s">
        <v>17</v>
      </c>
      <c r="K632">
        <v>1987</v>
      </c>
      <c r="L632" s="1">
        <f>current_year-Wofai_Eyong___Bikeshare_data___Sheet1[[#This Row],[Birth Year]]</f>
        <v>35</v>
      </c>
      <c r="M632" s="1" t="str">
        <f>LOOKUP(L632,{0,"0-19";20,"20-29";30,"30-39";40,"40-49";50,"50-59";60,"60-69";70,"70-79";80,"80-89"})</f>
        <v>30-39</v>
      </c>
      <c r="N632" s="1" t="str">
        <f>TEXT(Wofai_Eyong___Bikeshare_data___Sheet1[[#This Row],[StartDate]], "dddd")</f>
        <v>Wednesday</v>
      </c>
      <c r="O632" s="1" t="str">
        <f>CONCATENATE(Wofai_Eyong___Bikeshare_data___Sheet1[[#This Row],[Start Station]], " to ", Wofai_Eyong___Bikeshare_data___Sheet1[[#This Row],[End Station]])</f>
        <v>Allen St &amp; Rivington St to Cooper Square &amp; E 7 St</v>
      </c>
    </row>
    <row r="633" spans="1:15" x14ac:dyDescent="0.25">
      <c r="A633">
        <v>6281515</v>
      </c>
      <c r="B633" s="7">
        <v>42908</v>
      </c>
      <c r="C633" s="2">
        <v>0.36527777777777781</v>
      </c>
      <c r="D633" s="5">
        <v>42908</v>
      </c>
      <c r="E633" s="2">
        <v>0.37222222222222223</v>
      </c>
      <c r="F633">
        <v>571</v>
      </c>
      <c r="G633" s="1" t="s">
        <v>438</v>
      </c>
      <c r="H633" s="1" t="s">
        <v>441</v>
      </c>
      <c r="I633" s="1" t="s">
        <v>9</v>
      </c>
      <c r="J633" s="1" t="s">
        <v>10</v>
      </c>
      <c r="K633">
        <v>1968</v>
      </c>
      <c r="L633" s="1">
        <f>current_year-Wofai_Eyong___Bikeshare_data___Sheet1[[#This Row],[Birth Year]]</f>
        <v>54</v>
      </c>
      <c r="M633" s="1" t="str">
        <f>LOOKUP(L633,{0,"0-19";20,"20-29";30,"30-39";40,"40-49";50,"50-59";60,"60-69";70,"70-79";80,"80-89"})</f>
        <v>50-59</v>
      </c>
      <c r="N633" s="1" t="str">
        <f>TEXT(Wofai_Eyong___Bikeshare_data___Sheet1[[#This Row],[StartDate]], "dddd")</f>
        <v>Thursday</v>
      </c>
      <c r="O633" s="1" t="str">
        <f>CONCATENATE(Wofai_Eyong___Bikeshare_data___Sheet1[[#This Row],[Start Station]], " to ", Wofai_Eyong___Bikeshare_data___Sheet1[[#This Row],[End Station]])</f>
        <v>Smith St &amp; 9 St to Reed St &amp; Van Brunt St</v>
      </c>
    </row>
    <row r="634" spans="1:15" x14ac:dyDescent="0.25">
      <c r="A634">
        <v>5000284</v>
      </c>
      <c r="B634" s="7">
        <v>42885</v>
      </c>
      <c r="C634" s="2">
        <v>0.65069444444444446</v>
      </c>
      <c r="D634" s="5">
        <v>42885</v>
      </c>
      <c r="E634" s="2">
        <v>0.67708333333333337</v>
      </c>
      <c r="F634">
        <v>2282</v>
      </c>
      <c r="G634" s="1" t="s">
        <v>26</v>
      </c>
      <c r="H634" s="1" t="s">
        <v>225</v>
      </c>
      <c r="I634" s="1" t="s">
        <v>9</v>
      </c>
      <c r="J634" s="1" t="s">
        <v>10</v>
      </c>
      <c r="K634">
        <v>1975</v>
      </c>
      <c r="L634" s="1">
        <f>current_year-Wofai_Eyong___Bikeshare_data___Sheet1[[#This Row],[Birth Year]]</f>
        <v>47</v>
      </c>
      <c r="M634" s="1" t="str">
        <f>LOOKUP(L634,{0,"0-19";20,"20-29";30,"30-39";40,"40-49";50,"50-59";60,"60-69";70,"70-79";80,"80-89"})</f>
        <v>40-49</v>
      </c>
      <c r="N634" s="1" t="str">
        <f>TEXT(Wofai_Eyong___Bikeshare_data___Sheet1[[#This Row],[StartDate]], "dddd")</f>
        <v>Tuesday</v>
      </c>
      <c r="O634" s="1" t="str">
        <f>CONCATENATE(Wofai_Eyong___Bikeshare_data___Sheet1[[#This Row],[Start Station]], " to ", Wofai_Eyong___Bikeshare_data___Sheet1[[#This Row],[End Station]])</f>
        <v>Central Park S &amp; 6 Ave to Canal St &amp; Rutgers St</v>
      </c>
    </row>
    <row r="635" spans="1:15" x14ac:dyDescent="0.25">
      <c r="A635">
        <v>3723871</v>
      </c>
      <c r="B635" s="7">
        <v>42858</v>
      </c>
      <c r="C635" s="2">
        <v>0.76458333333333339</v>
      </c>
      <c r="D635" s="5">
        <v>42858</v>
      </c>
      <c r="E635" s="2">
        <v>0.77083333333333337</v>
      </c>
      <c r="F635">
        <v>528</v>
      </c>
      <c r="G635" s="1" t="s">
        <v>36</v>
      </c>
      <c r="H635" s="1" t="s">
        <v>390</v>
      </c>
      <c r="I635" s="1" t="s">
        <v>9</v>
      </c>
      <c r="J635" s="1" t="s">
        <v>10</v>
      </c>
      <c r="K635">
        <v>1978</v>
      </c>
      <c r="L635" s="1">
        <f>current_year-Wofai_Eyong___Bikeshare_data___Sheet1[[#This Row],[Birth Year]]</f>
        <v>44</v>
      </c>
      <c r="M635" s="1" t="str">
        <f>LOOKUP(L635,{0,"0-19";20,"20-29";30,"30-39";40,"40-49";50,"50-59";60,"60-69";70,"70-79";80,"80-89"})</f>
        <v>40-49</v>
      </c>
      <c r="N635" s="1" t="str">
        <f>TEXT(Wofai_Eyong___Bikeshare_data___Sheet1[[#This Row],[StartDate]], "dddd")</f>
        <v>Wednesday</v>
      </c>
      <c r="O635" s="1" t="str">
        <f>CONCATENATE(Wofai_Eyong___Bikeshare_data___Sheet1[[#This Row],[Start Station]], " to ", Wofai_Eyong___Bikeshare_data___Sheet1[[#This Row],[End Station]])</f>
        <v>E 47 St &amp; Park Ave to Broadway &amp; W 32 St</v>
      </c>
    </row>
    <row r="636" spans="1:15" x14ac:dyDescent="0.25">
      <c r="A636">
        <v>5658418</v>
      </c>
      <c r="B636" s="7">
        <v>42896</v>
      </c>
      <c r="C636" s="2">
        <v>0.87638888888888899</v>
      </c>
      <c r="D636" s="5">
        <v>42896</v>
      </c>
      <c r="E636" s="2">
        <v>0.89444444444444438</v>
      </c>
      <c r="F636">
        <v>1571</v>
      </c>
      <c r="G636" s="1" t="s">
        <v>179</v>
      </c>
      <c r="H636" s="1" t="s">
        <v>28</v>
      </c>
      <c r="I636" s="1" t="s">
        <v>9</v>
      </c>
      <c r="J636" s="1" t="s">
        <v>10</v>
      </c>
      <c r="K636">
        <v>1962</v>
      </c>
      <c r="L636" s="1">
        <f>current_year-Wofai_Eyong___Bikeshare_data___Sheet1[[#This Row],[Birth Year]]</f>
        <v>60</v>
      </c>
      <c r="M636" s="1" t="str">
        <f>LOOKUP(L636,{0,"0-19";20,"20-29";30,"30-39";40,"40-49";50,"50-59";60,"60-69";70,"70-79";80,"80-89"})</f>
        <v>60-69</v>
      </c>
      <c r="N636" s="1" t="str">
        <f>TEXT(Wofai_Eyong___Bikeshare_data___Sheet1[[#This Row],[StartDate]], "dddd")</f>
        <v>Saturday</v>
      </c>
      <c r="O636" s="1" t="str">
        <f>CONCATENATE(Wofai_Eyong___Bikeshare_data___Sheet1[[#This Row],[Start Station]], " to ", Wofai_Eyong___Bikeshare_data___Sheet1[[#This Row],[End Station]])</f>
        <v>2 Ave &amp; E 96 St to E 25 St &amp; 2 Ave</v>
      </c>
    </row>
    <row r="637" spans="1:15" x14ac:dyDescent="0.25">
      <c r="A637">
        <v>6538158</v>
      </c>
      <c r="B637" s="7">
        <v>42912</v>
      </c>
      <c r="C637" s="2">
        <v>0.73611111111111116</v>
      </c>
      <c r="D637" s="5">
        <v>42912</v>
      </c>
      <c r="E637" s="2">
        <v>0.74722222222222223</v>
      </c>
      <c r="F637">
        <v>958</v>
      </c>
      <c r="G637" s="1" t="s">
        <v>131</v>
      </c>
      <c r="H637" s="1" t="s">
        <v>286</v>
      </c>
      <c r="I637" s="8" t="s">
        <v>458</v>
      </c>
      <c r="J637" s="8" t="s">
        <v>10</v>
      </c>
      <c r="K637" s="8">
        <v>1981</v>
      </c>
      <c r="L637" s="1">
        <f>current_year-Wofai_Eyong___Bikeshare_data___Sheet1[[#This Row],[Birth Year]]</f>
        <v>41</v>
      </c>
      <c r="M637" s="1" t="str">
        <f>LOOKUP(L637,{0,"0-19";20,"20-29";30,"30-39";40,"40-49";50,"50-59";60,"60-69";70,"70-79";80,"80-89"})</f>
        <v>40-49</v>
      </c>
      <c r="N637" s="1" t="str">
        <f>TEXT(Wofai_Eyong___Bikeshare_data___Sheet1[[#This Row],[StartDate]], "dddd")</f>
        <v>Monday</v>
      </c>
      <c r="O637" s="1" t="str">
        <f>CONCATENATE(Wofai_Eyong___Bikeshare_data___Sheet1[[#This Row],[Start Station]], " to ", Wofai_Eyong___Bikeshare_data___Sheet1[[#This Row],[End Station]])</f>
        <v>Broadway &amp; W 51 St to W 33 St &amp; 7 Ave</v>
      </c>
    </row>
    <row r="638" spans="1:15" x14ac:dyDescent="0.25">
      <c r="A638">
        <v>6603188</v>
      </c>
      <c r="B638" s="7">
        <v>42913</v>
      </c>
      <c r="C638" s="2">
        <v>0.73749999999999993</v>
      </c>
      <c r="D638" s="5">
        <v>42913</v>
      </c>
      <c r="E638" s="2">
        <v>0.74375000000000002</v>
      </c>
      <c r="F638">
        <v>528</v>
      </c>
      <c r="G638" s="1" t="s">
        <v>172</v>
      </c>
      <c r="H638" s="1" t="s">
        <v>35</v>
      </c>
      <c r="I638" s="1" t="s">
        <v>9</v>
      </c>
      <c r="J638" s="1" t="s">
        <v>10</v>
      </c>
      <c r="K638">
        <v>1992</v>
      </c>
      <c r="L638" s="1">
        <f>current_year-Wofai_Eyong___Bikeshare_data___Sheet1[[#This Row],[Birth Year]]</f>
        <v>30</v>
      </c>
      <c r="M638" s="1" t="str">
        <f>LOOKUP(L638,{0,"0-19";20,"20-29";30,"30-39";40,"40-49";50,"50-59";60,"60-69";70,"70-79";80,"80-89"})</f>
        <v>30-39</v>
      </c>
      <c r="N638" s="1" t="str">
        <f>TEXT(Wofai_Eyong___Bikeshare_data___Sheet1[[#This Row],[StartDate]], "dddd")</f>
        <v>Tuesday</v>
      </c>
      <c r="O638" s="1" t="str">
        <f>CONCATENATE(Wofai_Eyong___Bikeshare_data___Sheet1[[#This Row],[Start Station]], " to ", Wofai_Eyong___Bikeshare_data___Sheet1[[#This Row],[End Station]])</f>
        <v>E 47 St &amp; 2 Ave to 1 Ave &amp; E 68 St</v>
      </c>
    </row>
    <row r="639" spans="1:15" x14ac:dyDescent="0.25">
      <c r="A639">
        <v>3332077</v>
      </c>
      <c r="B639" s="7">
        <v>42851</v>
      </c>
      <c r="C639" s="2">
        <v>0.74375000000000002</v>
      </c>
      <c r="D639" s="5">
        <v>42851</v>
      </c>
      <c r="E639" s="2">
        <v>0.74861111111111101</v>
      </c>
      <c r="F639">
        <v>417</v>
      </c>
      <c r="G639" s="1" t="s">
        <v>159</v>
      </c>
      <c r="H639" s="1" t="s">
        <v>197</v>
      </c>
      <c r="I639" s="1" t="s">
        <v>9</v>
      </c>
      <c r="J639" s="1" t="s">
        <v>17</v>
      </c>
      <c r="K639">
        <v>1960</v>
      </c>
      <c r="L639" s="1">
        <f>current_year-Wofai_Eyong___Bikeshare_data___Sheet1[[#This Row],[Birth Year]]</f>
        <v>62</v>
      </c>
      <c r="M639" s="1" t="str">
        <f>LOOKUP(L639,{0,"0-19";20,"20-29";30,"30-39";40,"40-49";50,"50-59";60,"60-69";70,"70-79";80,"80-89"})</f>
        <v>60-69</v>
      </c>
      <c r="N639" s="1" t="str">
        <f>TEXT(Wofai_Eyong___Bikeshare_data___Sheet1[[#This Row],[StartDate]], "dddd")</f>
        <v>Wednesday</v>
      </c>
      <c r="O639" s="1" t="str">
        <f>CONCATENATE(Wofai_Eyong___Bikeshare_data___Sheet1[[#This Row],[Start Station]], " to ", Wofai_Eyong___Bikeshare_data___Sheet1[[#This Row],[End Station]])</f>
        <v>W 44 St &amp; 5 Ave to Broadway &amp; W 49 St</v>
      </c>
    </row>
    <row r="640" spans="1:15" x14ac:dyDescent="0.25">
      <c r="A640">
        <v>6579097</v>
      </c>
      <c r="B640" s="7">
        <v>42913</v>
      </c>
      <c r="C640" s="2">
        <v>0.45208333333333334</v>
      </c>
      <c r="D640" s="5">
        <v>42913</v>
      </c>
      <c r="E640" s="2">
        <v>0.4680555555555555</v>
      </c>
      <c r="F640">
        <v>1387</v>
      </c>
      <c r="G640" s="1" t="s">
        <v>243</v>
      </c>
      <c r="H640" s="1" t="s">
        <v>237</v>
      </c>
      <c r="I640" s="1" t="s">
        <v>9</v>
      </c>
      <c r="J640" s="1" t="s">
        <v>10</v>
      </c>
      <c r="K640">
        <v>1976</v>
      </c>
      <c r="L640" s="1">
        <f>current_year-Wofai_Eyong___Bikeshare_data___Sheet1[[#This Row],[Birth Year]]</f>
        <v>46</v>
      </c>
      <c r="M640" s="1" t="str">
        <f>LOOKUP(L640,{0,"0-19";20,"20-29";30,"30-39";40,"40-49";50,"50-59";60,"60-69";70,"70-79";80,"80-89"})</f>
        <v>40-49</v>
      </c>
      <c r="N640" s="1" t="str">
        <f>TEXT(Wofai_Eyong___Bikeshare_data___Sheet1[[#This Row],[StartDate]], "dddd")</f>
        <v>Tuesday</v>
      </c>
      <c r="O640" s="1" t="str">
        <f>CONCATENATE(Wofai_Eyong___Bikeshare_data___Sheet1[[#This Row],[Start Station]], " to ", Wofai_Eyong___Bikeshare_data___Sheet1[[#This Row],[End Station]])</f>
        <v>Metropolitan Ave &amp; Bedford Ave to E 7 St &amp; Avenue A</v>
      </c>
    </row>
    <row r="641" spans="1:15" x14ac:dyDescent="0.25">
      <c r="A641">
        <v>4347914</v>
      </c>
      <c r="B641" s="7">
        <v>42872</v>
      </c>
      <c r="C641" s="2">
        <v>0.29722222222222222</v>
      </c>
      <c r="D641" s="5">
        <v>42872</v>
      </c>
      <c r="E641" s="2">
        <v>0.2986111111111111</v>
      </c>
      <c r="F641">
        <v>173</v>
      </c>
      <c r="G641" s="1" t="s">
        <v>347</v>
      </c>
      <c r="H641" s="1" t="s">
        <v>139</v>
      </c>
      <c r="I641" s="1" t="s">
        <v>9</v>
      </c>
      <c r="J641" s="1" t="s">
        <v>10</v>
      </c>
      <c r="K641">
        <v>1991</v>
      </c>
      <c r="L641" s="1">
        <f>current_year-Wofai_Eyong___Bikeshare_data___Sheet1[[#This Row],[Birth Year]]</f>
        <v>31</v>
      </c>
      <c r="M641" s="1" t="str">
        <f>LOOKUP(L641,{0,"0-19";20,"20-29";30,"30-39";40,"40-49";50,"50-59";60,"60-69";70,"70-79";80,"80-89"})</f>
        <v>30-39</v>
      </c>
      <c r="N641" s="1" t="str">
        <f>TEXT(Wofai_Eyong___Bikeshare_data___Sheet1[[#This Row],[StartDate]], "dddd")</f>
        <v>Wednesday</v>
      </c>
      <c r="O641" s="1" t="str">
        <f>CONCATENATE(Wofai_Eyong___Bikeshare_data___Sheet1[[#This Row],[Start Station]], " to ", Wofai_Eyong___Bikeshare_data___Sheet1[[#This Row],[End Station]])</f>
        <v>Leonard St &amp; Church St to Reade St &amp; Broadway</v>
      </c>
    </row>
    <row r="642" spans="1:15" x14ac:dyDescent="0.25">
      <c r="A642">
        <v>6248195</v>
      </c>
      <c r="B642" s="7">
        <v>42907</v>
      </c>
      <c r="C642" s="2">
        <v>0.74930555555555556</v>
      </c>
      <c r="D642" s="5">
        <v>42907</v>
      </c>
      <c r="E642" s="2">
        <v>0.75763888888888886</v>
      </c>
      <c r="F642">
        <v>724</v>
      </c>
      <c r="G642" s="1" t="s">
        <v>78</v>
      </c>
      <c r="H642" s="1" t="s">
        <v>240</v>
      </c>
      <c r="I642" s="1" t="s">
        <v>9</v>
      </c>
      <c r="J642" s="1" t="s">
        <v>10</v>
      </c>
      <c r="K642">
        <v>1983</v>
      </c>
      <c r="L642" s="1">
        <f>current_year-Wofai_Eyong___Bikeshare_data___Sheet1[[#This Row],[Birth Year]]</f>
        <v>39</v>
      </c>
      <c r="M642" s="1" t="str">
        <f>LOOKUP(L642,{0,"0-19";20,"20-29";30,"30-39";40,"40-49";50,"50-59";60,"60-69";70,"70-79";80,"80-89"})</f>
        <v>30-39</v>
      </c>
      <c r="N642" s="1" t="str">
        <f>TEXT(Wofai_Eyong___Bikeshare_data___Sheet1[[#This Row],[StartDate]], "dddd")</f>
        <v>Wednesday</v>
      </c>
      <c r="O642" s="1" t="str">
        <f>CONCATENATE(Wofai_Eyong___Bikeshare_data___Sheet1[[#This Row],[Start Station]], " to ", Wofai_Eyong___Bikeshare_data___Sheet1[[#This Row],[End Station]])</f>
        <v>N 8 St &amp; Driggs Ave to Franklin St &amp; Dupont St</v>
      </c>
    </row>
    <row r="643" spans="1:15" x14ac:dyDescent="0.25">
      <c r="A643">
        <v>238151</v>
      </c>
      <c r="B643" s="7">
        <v>42747</v>
      </c>
      <c r="C643" s="2">
        <v>0.7680555555555556</v>
      </c>
      <c r="D643" s="5">
        <v>42747</v>
      </c>
      <c r="E643" s="2">
        <v>0.77638888888888891</v>
      </c>
      <c r="F643">
        <v>713</v>
      </c>
      <c r="G643" s="1" t="s">
        <v>442</v>
      </c>
      <c r="H643" s="1" t="s">
        <v>273</v>
      </c>
      <c r="I643" s="1" t="s">
        <v>9</v>
      </c>
      <c r="J643" s="1" t="s">
        <v>10</v>
      </c>
      <c r="K643">
        <v>1956</v>
      </c>
      <c r="L643" s="1">
        <f>current_year-Wofai_Eyong___Bikeshare_data___Sheet1[[#This Row],[Birth Year]]</f>
        <v>66</v>
      </c>
      <c r="M643" s="1" t="str">
        <f>LOOKUP(L643,{0,"0-19";20,"20-29";30,"30-39";40,"40-49";50,"50-59";60,"60-69";70,"70-79";80,"80-89"})</f>
        <v>60-69</v>
      </c>
      <c r="N643" s="1" t="str">
        <f>TEXT(Wofai_Eyong___Bikeshare_data___Sheet1[[#This Row],[StartDate]], "dddd")</f>
        <v>Thursday</v>
      </c>
      <c r="O643" s="1" t="str">
        <f>CONCATENATE(Wofai_Eyong___Bikeshare_data___Sheet1[[#This Row],[Start Station]], " to ", Wofai_Eyong___Bikeshare_data___Sheet1[[#This Row],[End Station]])</f>
        <v>E 48 St &amp; 3 Ave to W 39 St &amp; 9 Ave</v>
      </c>
    </row>
    <row r="644" spans="1:15" x14ac:dyDescent="0.25">
      <c r="A644">
        <v>6190901</v>
      </c>
      <c r="B644" s="7">
        <v>42906</v>
      </c>
      <c r="C644" s="2">
        <v>0.81041666666666667</v>
      </c>
      <c r="D644" s="5">
        <v>42906</v>
      </c>
      <c r="E644" s="2">
        <v>0.8125</v>
      </c>
      <c r="F644">
        <v>171</v>
      </c>
      <c r="G644" s="1" t="s">
        <v>443</v>
      </c>
      <c r="H644" s="1" t="s">
        <v>444</v>
      </c>
      <c r="I644" s="1" t="s">
        <v>9</v>
      </c>
      <c r="J644" s="1" t="s">
        <v>10</v>
      </c>
      <c r="K644">
        <v>1961</v>
      </c>
      <c r="L644" s="1">
        <f>current_year-Wofai_Eyong___Bikeshare_data___Sheet1[[#This Row],[Birth Year]]</f>
        <v>61</v>
      </c>
      <c r="M644" s="1" t="str">
        <f>LOOKUP(L644,{0,"0-19";20,"20-29";30,"30-39";40,"40-49";50,"50-59";60,"60-69";70,"70-79";80,"80-89"})</f>
        <v>60-69</v>
      </c>
      <c r="N644" s="1" t="str">
        <f>TEXT(Wofai_Eyong___Bikeshare_data___Sheet1[[#This Row],[StartDate]], "dddd")</f>
        <v>Tuesday</v>
      </c>
      <c r="O644" s="1" t="str">
        <f>CONCATENATE(Wofai_Eyong___Bikeshare_data___Sheet1[[#This Row],[Start Station]], " to ", Wofai_Eyong___Bikeshare_data___Sheet1[[#This Row],[End Station]])</f>
        <v>Putnam Ave &amp; Throop Ave to Marcus Garvey Blvd &amp; Macon St</v>
      </c>
    </row>
    <row r="645" spans="1:15" x14ac:dyDescent="0.25">
      <c r="A645">
        <v>6645191</v>
      </c>
      <c r="B645" s="7">
        <v>42914</v>
      </c>
      <c r="C645" s="2">
        <v>0.4458333333333333</v>
      </c>
      <c r="D645" s="5">
        <v>42914</v>
      </c>
      <c r="E645" s="2">
        <v>0.45277777777777778</v>
      </c>
      <c r="F645">
        <v>566</v>
      </c>
      <c r="G645" s="1" t="s">
        <v>141</v>
      </c>
      <c r="H645" s="1" t="s">
        <v>58</v>
      </c>
      <c r="I645" s="1" t="s">
        <v>9</v>
      </c>
      <c r="J645" s="1" t="s">
        <v>17</v>
      </c>
      <c r="K645">
        <v>1984</v>
      </c>
      <c r="L645" s="1">
        <f>current_year-Wofai_Eyong___Bikeshare_data___Sheet1[[#This Row],[Birth Year]]</f>
        <v>38</v>
      </c>
      <c r="M645" s="1" t="str">
        <f>LOOKUP(L645,{0,"0-19";20,"20-29";30,"30-39";40,"40-49";50,"50-59";60,"60-69";70,"70-79";80,"80-89"})</f>
        <v>30-39</v>
      </c>
      <c r="N645" s="1" t="str">
        <f>TEXT(Wofai_Eyong___Bikeshare_data___Sheet1[[#This Row],[StartDate]], "dddd")</f>
        <v>Wednesday</v>
      </c>
      <c r="O645" s="1" t="str">
        <f>CONCATENATE(Wofai_Eyong___Bikeshare_data___Sheet1[[#This Row],[Start Station]], " to ", Wofai_Eyong___Bikeshare_data___Sheet1[[#This Row],[End Station]])</f>
        <v>Greenwich Ave &amp; 8 Ave to W 38 St &amp; 8 Ave</v>
      </c>
    </row>
    <row r="646" spans="1:15" x14ac:dyDescent="0.25">
      <c r="A646">
        <v>6116823</v>
      </c>
      <c r="B646" s="7">
        <v>42905</v>
      </c>
      <c r="C646" s="2">
        <v>0.46319444444444446</v>
      </c>
      <c r="D646" s="5">
        <v>42905</v>
      </c>
      <c r="E646" s="2">
        <v>0.47361111111111115</v>
      </c>
      <c r="F646">
        <v>903</v>
      </c>
      <c r="G646" s="1" t="s">
        <v>207</v>
      </c>
      <c r="H646" s="1" t="s">
        <v>182</v>
      </c>
      <c r="I646" s="1" t="s">
        <v>9</v>
      </c>
      <c r="J646" s="1" t="s">
        <v>10</v>
      </c>
      <c r="K646">
        <v>1985</v>
      </c>
      <c r="L646" s="1">
        <f>current_year-Wofai_Eyong___Bikeshare_data___Sheet1[[#This Row],[Birth Year]]</f>
        <v>37</v>
      </c>
      <c r="M646" s="1" t="str">
        <f>LOOKUP(L646,{0,"0-19";20,"20-29";30,"30-39";40,"40-49";50,"50-59";60,"60-69";70,"70-79";80,"80-89"})</f>
        <v>30-39</v>
      </c>
      <c r="N646" s="1" t="str">
        <f>TEXT(Wofai_Eyong___Bikeshare_data___Sheet1[[#This Row],[StartDate]], "dddd")</f>
        <v>Monday</v>
      </c>
      <c r="O646" s="1" t="str">
        <f>CONCATENATE(Wofai_Eyong___Bikeshare_data___Sheet1[[#This Row],[Start Station]], " to ", Wofai_Eyong___Bikeshare_data___Sheet1[[#This Row],[End Station]])</f>
        <v>W 49 St &amp; 8 Ave to W 22 St &amp; 10 Ave</v>
      </c>
    </row>
    <row r="647" spans="1:15" x14ac:dyDescent="0.25">
      <c r="A647">
        <v>937987</v>
      </c>
      <c r="B647" s="7">
        <v>42774</v>
      </c>
      <c r="C647" s="2">
        <v>0.53263888888888888</v>
      </c>
      <c r="D647" s="5">
        <v>42774</v>
      </c>
      <c r="E647" s="2">
        <v>0.53749999999999998</v>
      </c>
      <c r="F647">
        <v>439</v>
      </c>
      <c r="G647" s="1" t="s">
        <v>59</v>
      </c>
      <c r="H647" s="1" t="s">
        <v>127</v>
      </c>
      <c r="I647" s="1" t="s">
        <v>9</v>
      </c>
      <c r="J647" s="1" t="s">
        <v>17</v>
      </c>
      <c r="K647">
        <v>1966</v>
      </c>
      <c r="L647" s="1">
        <f>current_year-Wofai_Eyong___Bikeshare_data___Sheet1[[#This Row],[Birth Year]]</f>
        <v>56</v>
      </c>
      <c r="M647" s="1" t="str">
        <f>LOOKUP(L647,{0,"0-19";20,"20-29";30,"30-39";40,"40-49";50,"50-59";60,"60-69";70,"70-79";80,"80-89"})</f>
        <v>50-59</v>
      </c>
      <c r="N647" s="1" t="str">
        <f>TEXT(Wofai_Eyong___Bikeshare_data___Sheet1[[#This Row],[StartDate]], "dddd")</f>
        <v>Wednesday</v>
      </c>
      <c r="O647" s="1" t="str">
        <f>CONCATENATE(Wofai_Eyong___Bikeshare_data___Sheet1[[#This Row],[Start Station]], " to ", Wofai_Eyong___Bikeshare_data___Sheet1[[#This Row],[End Station]])</f>
        <v>Great Jones St to MacDougal St &amp; Prince St</v>
      </c>
    </row>
    <row r="648" spans="1:15" x14ac:dyDescent="0.25">
      <c r="A648">
        <v>5411923</v>
      </c>
      <c r="B648" s="7">
        <v>42892</v>
      </c>
      <c r="C648" s="2">
        <v>0.96111111111111114</v>
      </c>
      <c r="D648" s="5">
        <v>42892</v>
      </c>
      <c r="E648" s="2">
        <v>0.96944444444444444</v>
      </c>
      <c r="F648">
        <v>712</v>
      </c>
      <c r="G648" s="1" t="s">
        <v>218</v>
      </c>
      <c r="H648" s="1" t="s">
        <v>237</v>
      </c>
      <c r="I648" s="1" t="s">
        <v>9</v>
      </c>
      <c r="J648" s="1" t="s">
        <v>10</v>
      </c>
      <c r="K648">
        <v>1987</v>
      </c>
      <c r="L648" s="1">
        <f>current_year-Wofai_Eyong___Bikeshare_data___Sheet1[[#This Row],[Birth Year]]</f>
        <v>35</v>
      </c>
      <c r="M648" s="1" t="str">
        <f>LOOKUP(L648,{0,"0-19";20,"20-29";30,"30-39";40,"40-49";50,"50-59";60,"60-69";70,"70-79";80,"80-89"})</f>
        <v>30-39</v>
      </c>
      <c r="N648" s="1" t="str">
        <f>TEXT(Wofai_Eyong___Bikeshare_data___Sheet1[[#This Row],[StartDate]], "dddd")</f>
        <v>Tuesday</v>
      </c>
      <c r="O648" s="1" t="str">
        <f>CONCATENATE(Wofai_Eyong___Bikeshare_data___Sheet1[[#This Row],[Start Station]], " to ", Wofai_Eyong___Bikeshare_data___Sheet1[[#This Row],[End Station]])</f>
        <v>W 13 St &amp; 5 Ave to E 7 St &amp; Avenue A</v>
      </c>
    </row>
    <row r="649" spans="1:15" x14ac:dyDescent="0.25">
      <c r="A649">
        <v>1614911</v>
      </c>
      <c r="B649" s="7">
        <v>42797</v>
      </c>
      <c r="C649" s="2">
        <v>0.69097222222222221</v>
      </c>
      <c r="D649" s="5">
        <v>42797</v>
      </c>
      <c r="E649" s="2">
        <v>0.70277777777777783</v>
      </c>
      <c r="F649">
        <v>1008</v>
      </c>
      <c r="G649" s="1" t="s">
        <v>137</v>
      </c>
      <c r="H649" s="1" t="s">
        <v>267</v>
      </c>
      <c r="I649" s="1" t="s">
        <v>9</v>
      </c>
      <c r="J649" s="1" t="s">
        <v>10</v>
      </c>
      <c r="K649">
        <v>1974</v>
      </c>
      <c r="L649" s="1">
        <f>current_year-Wofai_Eyong___Bikeshare_data___Sheet1[[#This Row],[Birth Year]]</f>
        <v>48</v>
      </c>
      <c r="M649" s="1" t="str">
        <f>LOOKUP(L649,{0,"0-19";20,"20-29";30,"30-39";40,"40-49";50,"50-59";60,"60-69";70,"70-79";80,"80-89"})</f>
        <v>40-49</v>
      </c>
      <c r="N649" s="1" t="str">
        <f>TEXT(Wofai_Eyong___Bikeshare_data___Sheet1[[#This Row],[StartDate]], "dddd")</f>
        <v>Friday</v>
      </c>
      <c r="O649" s="1" t="str">
        <f>CONCATENATE(Wofai_Eyong___Bikeshare_data___Sheet1[[#This Row],[Start Station]], " to ", Wofai_Eyong___Bikeshare_data___Sheet1[[#This Row],[End Station]])</f>
        <v>1 Ave &amp; E 16 St to E 55 St &amp; 2 Ave</v>
      </c>
    </row>
    <row r="650" spans="1:15" x14ac:dyDescent="0.25">
      <c r="A650">
        <v>5260053</v>
      </c>
      <c r="B650" s="7">
        <v>42889</v>
      </c>
      <c r="C650" s="2">
        <v>0.74583333333333324</v>
      </c>
      <c r="D650" s="5">
        <v>42889</v>
      </c>
      <c r="E650" s="2">
        <v>0.76527777777777783</v>
      </c>
      <c r="F650">
        <v>1674</v>
      </c>
      <c r="G650" s="1" t="s">
        <v>445</v>
      </c>
      <c r="H650" s="1" t="s">
        <v>64</v>
      </c>
      <c r="I650" s="1" t="s">
        <v>9</v>
      </c>
      <c r="J650" s="1" t="s">
        <v>10</v>
      </c>
      <c r="K650">
        <v>1992</v>
      </c>
      <c r="L650" s="1">
        <f>current_year-Wofai_Eyong___Bikeshare_data___Sheet1[[#This Row],[Birth Year]]</f>
        <v>30</v>
      </c>
      <c r="M650" s="1" t="str">
        <f>LOOKUP(L650,{0,"0-19";20,"20-29";30,"30-39";40,"40-49";50,"50-59";60,"60-69";70,"70-79";80,"80-89"})</f>
        <v>30-39</v>
      </c>
      <c r="N650" s="1" t="str">
        <f>TEXT(Wofai_Eyong___Bikeshare_data___Sheet1[[#This Row],[StartDate]], "dddd")</f>
        <v>Saturday</v>
      </c>
      <c r="O650" s="1" t="str">
        <f>CONCATENATE(Wofai_Eyong___Bikeshare_data___Sheet1[[#This Row],[Start Station]], " to ", Wofai_Eyong___Bikeshare_data___Sheet1[[#This Row],[End Station]])</f>
        <v>West End Ave &amp; W 94 St to W 20 St &amp; 11 Ave</v>
      </c>
    </row>
    <row r="651" spans="1:15" x14ac:dyDescent="0.25">
      <c r="A651">
        <v>350707</v>
      </c>
      <c r="B651" s="7">
        <v>42752</v>
      </c>
      <c r="C651" s="2">
        <v>0.69305555555555554</v>
      </c>
      <c r="D651" s="5">
        <v>42752</v>
      </c>
      <c r="E651" s="2">
        <v>0.69652777777777775</v>
      </c>
      <c r="F651">
        <v>247</v>
      </c>
      <c r="G651" s="1" t="s">
        <v>290</v>
      </c>
      <c r="H651" s="1" t="s">
        <v>93</v>
      </c>
      <c r="I651" s="1" t="s">
        <v>9</v>
      </c>
      <c r="J651" s="1" t="s">
        <v>17</v>
      </c>
      <c r="K651">
        <v>1975</v>
      </c>
      <c r="L651" s="1">
        <f>current_year-Wofai_Eyong___Bikeshare_data___Sheet1[[#This Row],[Birth Year]]</f>
        <v>47</v>
      </c>
      <c r="M651" s="1" t="str">
        <f>LOOKUP(L651,{0,"0-19";20,"20-29";30,"30-39";40,"40-49";50,"50-59";60,"60-69";70,"70-79";80,"80-89"})</f>
        <v>40-49</v>
      </c>
      <c r="N651" s="1" t="str">
        <f>TEXT(Wofai_Eyong___Bikeshare_data___Sheet1[[#This Row],[StartDate]], "dddd")</f>
        <v>Tuesday</v>
      </c>
      <c r="O651" s="1" t="str">
        <f>CONCATENATE(Wofai_Eyong___Bikeshare_data___Sheet1[[#This Row],[Start Station]], " to ", Wofai_Eyong___Bikeshare_data___Sheet1[[#This Row],[End Station]])</f>
        <v>5 Ave &amp; E 63 St to E 53 St &amp; Madison Ave</v>
      </c>
    </row>
    <row r="652" spans="1:15" x14ac:dyDescent="0.25">
      <c r="A652">
        <v>1526858</v>
      </c>
      <c r="B652" s="7">
        <v>42795</v>
      </c>
      <c r="C652" s="2">
        <v>0.36527777777777781</v>
      </c>
      <c r="D652" s="5">
        <v>42795</v>
      </c>
      <c r="E652" s="2">
        <v>0.37361111111111112</v>
      </c>
      <c r="F652">
        <v>741</v>
      </c>
      <c r="G652" s="1" t="s">
        <v>40</v>
      </c>
      <c r="H652" s="1" t="s">
        <v>264</v>
      </c>
      <c r="I652" s="1" t="s">
        <v>9</v>
      </c>
      <c r="J652" s="1" t="s">
        <v>10</v>
      </c>
      <c r="K652">
        <v>1987</v>
      </c>
      <c r="L652" s="1">
        <f>current_year-Wofai_Eyong___Bikeshare_data___Sheet1[[#This Row],[Birth Year]]</f>
        <v>35</v>
      </c>
      <c r="M652" s="1" t="str">
        <f>LOOKUP(L652,{0,"0-19";20,"20-29";30,"30-39";40,"40-49";50,"50-59";60,"60-69";70,"70-79";80,"80-89"})</f>
        <v>30-39</v>
      </c>
      <c r="N652" s="1" t="str">
        <f>TEXT(Wofai_Eyong___Bikeshare_data___Sheet1[[#This Row],[StartDate]], "dddd")</f>
        <v>Wednesday</v>
      </c>
      <c r="O652" s="1" t="str">
        <f>CONCATENATE(Wofai_Eyong___Bikeshare_data___Sheet1[[#This Row],[Start Station]], " to ", Wofai_Eyong___Bikeshare_data___Sheet1[[#This Row],[End Station]])</f>
        <v>W 17 St &amp; 8 Ave to Broadway &amp; W 55 St</v>
      </c>
    </row>
    <row r="653" spans="1:15" x14ac:dyDescent="0.25">
      <c r="A653">
        <v>1818265</v>
      </c>
      <c r="B653" s="7">
        <v>42804</v>
      </c>
      <c r="C653" s="2">
        <v>0.69791666666666663</v>
      </c>
      <c r="D653" s="5">
        <v>42804</v>
      </c>
      <c r="E653" s="2">
        <v>0.70694444444444438</v>
      </c>
      <c r="F653">
        <v>776</v>
      </c>
      <c r="G653" s="1" t="s">
        <v>195</v>
      </c>
      <c r="H653" s="1" t="s">
        <v>109</v>
      </c>
      <c r="I653" s="1" t="s">
        <v>9</v>
      </c>
      <c r="J653" s="1" t="s">
        <v>10</v>
      </c>
      <c r="K653">
        <v>1981</v>
      </c>
      <c r="L653" s="1">
        <f>current_year-Wofai_Eyong___Bikeshare_data___Sheet1[[#This Row],[Birth Year]]</f>
        <v>41</v>
      </c>
      <c r="M653" s="1" t="str">
        <f>LOOKUP(L653,{0,"0-19";20,"20-29";30,"30-39";40,"40-49";50,"50-59";60,"60-69";70,"70-79";80,"80-89"})</f>
        <v>40-49</v>
      </c>
      <c r="N653" s="1" t="str">
        <f>TEXT(Wofai_Eyong___Bikeshare_data___Sheet1[[#This Row],[StartDate]], "dddd")</f>
        <v>Friday</v>
      </c>
      <c r="O653" s="1" t="str">
        <f>CONCATENATE(Wofai_Eyong___Bikeshare_data___Sheet1[[#This Row],[Start Station]], " to ", Wofai_Eyong___Bikeshare_data___Sheet1[[#This Row],[End Station]])</f>
        <v>2 Ave &amp; E 31 St to E 20 St &amp; FDR Drive</v>
      </c>
    </row>
    <row r="654" spans="1:15" x14ac:dyDescent="0.25">
      <c r="A654">
        <v>5729780</v>
      </c>
      <c r="B654" s="7">
        <v>42898</v>
      </c>
      <c r="C654" s="2">
        <v>0.41319444444444442</v>
      </c>
      <c r="D654" s="5">
        <v>42898</v>
      </c>
      <c r="E654" s="2">
        <v>0.42569444444444443</v>
      </c>
      <c r="F654">
        <v>1101</v>
      </c>
      <c r="G654" s="1" t="s">
        <v>128</v>
      </c>
      <c r="H654" s="1" t="s">
        <v>194</v>
      </c>
      <c r="I654" s="1" t="s">
        <v>9</v>
      </c>
      <c r="J654" s="1" t="s">
        <v>17</v>
      </c>
      <c r="K654">
        <v>1981</v>
      </c>
      <c r="L654" s="1">
        <f>current_year-Wofai_Eyong___Bikeshare_data___Sheet1[[#This Row],[Birth Year]]</f>
        <v>41</v>
      </c>
      <c r="M654" s="1" t="str">
        <f>LOOKUP(L654,{0,"0-19";20,"20-29";30,"30-39";40,"40-49";50,"50-59";60,"60-69";70,"70-79";80,"80-89"})</f>
        <v>40-49</v>
      </c>
      <c r="N654" s="1" t="str">
        <f>TEXT(Wofai_Eyong___Bikeshare_data___Sheet1[[#This Row],[StartDate]], "dddd")</f>
        <v>Monday</v>
      </c>
      <c r="O654" s="1" t="str">
        <f>CONCATENATE(Wofai_Eyong___Bikeshare_data___Sheet1[[#This Row],[Start Station]], " to ", Wofai_Eyong___Bikeshare_data___Sheet1[[#This Row],[End Station]])</f>
        <v>E 14 St &amp; Avenue B to 6 Ave &amp; Canal St</v>
      </c>
    </row>
    <row r="655" spans="1:15" x14ac:dyDescent="0.25">
      <c r="A655">
        <v>1391893</v>
      </c>
      <c r="B655" s="7">
        <v>42791</v>
      </c>
      <c r="C655" s="2">
        <v>0.4916666666666667</v>
      </c>
      <c r="D655" s="5">
        <v>42791</v>
      </c>
      <c r="E655" s="2">
        <v>0.5</v>
      </c>
      <c r="F655">
        <v>760</v>
      </c>
      <c r="G655" s="1" t="s">
        <v>190</v>
      </c>
      <c r="H655" s="1" t="s">
        <v>426</v>
      </c>
      <c r="I655" s="1" t="s">
        <v>9</v>
      </c>
      <c r="J655" s="1" t="s">
        <v>10</v>
      </c>
      <c r="K655">
        <v>1987</v>
      </c>
      <c r="L655" s="1">
        <f>current_year-Wofai_Eyong___Bikeshare_data___Sheet1[[#This Row],[Birth Year]]</f>
        <v>35</v>
      </c>
      <c r="M655" s="1" t="str">
        <f>LOOKUP(L655,{0,"0-19";20,"20-29";30,"30-39";40,"40-49";50,"50-59";60,"60-69";70,"70-79";80,"80-89"})</f>
        <v>30-39</v>
      </c>
      <c r="N655" s="1" t="str">
        <f>TEXT(Wofai_Eyong___Bikeshare_data___Sheet1[[#This Row],[StartDate]], "dddd")</f>
        <v>Saturday</v>
      </c>
      <c r="O655" s="1" t="str">
        <f>CONCATENATE(Wofai_Eyong___Bikeshare_data___Sheet1[[#This Row],[Start Station]], " to ", Wofai_Eyong___Bikeshare_data___Sheet1[[#This Row],[End Station]])</f>
        <v>Rivington St &amp; Ridge St to Lispenard St &amp; Broadway</v>
      </c>
    </row>
    <row r="656" spans="1:15" x14ac:dyDescent="0.25">
      <c r="A656">
        <v>6789894</v>
      </c>
      <c r="B656" s="7">
        <v>42916</v>
      </c>
      <c r="C656" s="2">
        <v>0.64374999999999993</v>
      </c>
      <c r="D656" s="5">
        <v>42916</v>
      </c>
      <c r="E656" s="2">
        <v>0.65972222222222221</v>
      </c>
      <c r="F656">
        <v>1388</v>
      </c>
      <c r="G656" s="1" t="s">
        <v>112</v>
      </c>
      <c r="H656" s="1" t="s">
        <v>446</v>
      </c>
      <c r="I656" s="8" t="s">
        <v>458</v>
      </c>
      <c r="J656" s="8" t="s">
        <v>10</v>
      </c>
      <c r="K656" s="8">
        <v>1981</v>
      </c>
      <c r="L656" s="1">
        <f>current_year-Wofai_Eyong___Bikeshare_data___Sheet1[[#This Row],[Birth Year]]</f>
        <v>41</v>
      </c>
      <c r="M656" s="1" t="str">
        <f>LOOKUP(L656,{0,"0-19";20,"20-29";30,"30-39";40,"40-49";50,"50-59";60,"60-69";70,"70-79";80,"80-89"})</f>
        <v>40-49</v>
      </c>
      <c r="N656" s="1" t="str">
        <f>TEXT(Wofai_Eyong___Bikeshare_data___Sheet1[[#This Row],[StartDate]], "dddd")</f>
        <v>Friday</v>
      </c>
      <c r="O656" s="1" t="str">
        <f>CONCATENATE(Wofai_Eyong___Bikeshare_data___Sheet1[[#This Row],[Start Station]], " to ", Wofai_Eyong___Bikeshare_data___Sheet1[[#This Row],[End Station]])</f>
        <v>E 85 St &amp; 3 Ave to Central Park West &amp; W 100 St</v>
      </c>
    </row>
    <row r="657" spans="1:15" x14ac:dyDescent="0.25">
      <c r="A657">
        <v>2378391</v>
      </c>
      <c r="B657" s="7">
        <v>42829</v>
      </c>
      <c r="C657" s="2">
        <v>0.82013888888888886</v>
      </c>
      <c r="D657" s="5">
        <v>42829</v>
      </c>
      <c r="E657" s="2">
        <v>0.84513888888888899</v>
      </c>
      <c r="F657">
        <v>2178</v>
      </c>
      <c r="G657" s="1" t="s">
        <v>205</v>
      </c>
      <c r="H657" s="1" t="s">
        <v>75</v>
      </c>
      <c r="I657" s="1" t="s">
        <v>9</v>
      </c>
      <c r="J657" s="1" t="s">
        <v>10</v>
      </c>
      <c r="K657">
        <v>1962</v>
      </c>
      <c r="L657" s="1">
        <f>current_year-Wofai_Eyong___Bikeshare_data___Sheet1[[#This Row],[Birth Year]]</f>
        <v>60</v>
      </c>
      <c r="M657" s="1" t="str">
        <f>LOOKUP(L657,{0,"0-19";20,"20-29";30,"30-39";40,"40-49";50,"50-59";60,"60-69";70,"70-79";80,"80-89"})</f>
        <v>60-69</v>
      </c>
      <c r="N657" s="1" t="str">
        <f>TEXT(Wofai_Eyong___Bikeshare_data___Sheet1[[#This Row],[StartDate]], "dddd")</f>
        <v>Tuesday</v>
      </c>
      <c r="O657" s="1" t="str">
        <f>CONCATENATE(Wofai_Eyong___Bikeshare_data___Sheet1[[#This Row],[Start Station]], " to ", Wofai_Eyong___Bikeshare_data___Sheet1[[#This Row],[End Station]])</f>
        <v>E 32 St &amp; Park Ave to Cathedral Pkwy &amp; Broadway</v>
      </c>
    </row>
    <row r="658" spans="1:15" x14ac:dyDescent="0.25">
      <c r="A658">
        <v>146803</v>
      </c>
      <c r="B658" s="7">
        <v>42744</v>
      </c>
      <c r="C658" s="2">
        <v>0.71875</v>
      </c>
      <c r="D658" s="5">
        <v>42744</v>
      </c>
      <c r="E658" s="2">
        <v>0.72499999999999998</v>
      </c>
      <c r="F658">
        <v>548</v>
      </c>
      <c r="G658" s="1" t="s">
        <v>144</v>
      </c>
      <c r="H658" s="1" t="s">
        <v>286</v>
      </c>
      <c r="I658" s="1" t="s">
        <v>9</v>
      </c>
      <c r="J658" s="1" t="s">
        <v>10</v>
      </c>
      <c r="K658">
        <v>1974</v>
      </c>
      <c r="L658" s="1">
        <f>current_year-Wofai_Eyong___Bikeshare_data___Sheet1[[#This Row],[Birth Year]]</f>
        <v>48</v>
      </c>
      <c r="M658" s="1" t="str">
        <f>LOOKUP(L658,{0,"0-19";20,"20-29";30,"30-39";40,"40-49";50,"50-59";60,"60-69";70,"70-79";80,"80-89"})</f>
        <v>40-49</v>
      </c>
      <c r="N658" s="1" t="str">
        <f>TEXT(Wofai_Eyong___Bikeshare_data___Sheet1[[#This Row],[StartDate]], "dddd")</f>
        <v>Monday</v>
      </c>
      <c r="O658" s="1" t="str">
        <f>CONCATENATE(Wofai_Eyong___Bikeshare_data___Sheet1[[#This Row],[Start Station]], " to ", Wofai_Eyong___Bikeshare_data___Sheet1[[#This Row],[End Station]])</f>
        <v>E 33 St &amp; 2 Ave to W 33 St &amp; 7 Ave</v>
      </c>
    </row>
    <row r="659" spans="1:15" x14ac:dyDescent="0.25">
      <c r="A659">
        <v>3184895</v>
      </c>
      <c r="B659" s="7">
        <v>42847</v>
      </c>
      <c r="C659" s="2">
        <v>0.81180555555555556</v>
      </c>
      <c r="D659" s="5">
        <v>42847</v>
      </c>
      <c r="E659" s="2">
        <v>0.81874999999999998</v>
      </c>
      <c r="F659">
        <v>631</v>
      </c>
      <c r="G659" s="1" t="s">
        <v>315</v>
      </c>
      <c r="H659" s="1" t="s">
        <v>228</v>
      </c>
      <c r="I659" s="1" t="s">
        <v>9</v>
      </c>
      <c r="J659" s="1" t="s">
        <v>10</v>
      </c>
      <c r="K659">
        <v>1968</v>
      </c>
      <c r="L659" s="1">
        <f>current_year-Wofai_Eyong___Bikeshare_data___Sheet1[[#This Row],[Birth Year]]</f>
        <v>54</v>
      </c>
      <c r="M659" s="1" t="str">
        <f>LOOKUP(L659,{0,"0-19";20,"20-29";30,"30-39";40,"40-49";50,"50-59";60,"60-69";70,"70-79";80,"80-89"})</f>
        <v>50-59</v>
      </c>
      <c r="N659" s="1" t="str">
        <f>TEXT(Wofai_Eyong___Bikeshare_data___Sheet1[[#This Row],[StartDate]], "dddd")</f>
        <v>Saturday</v>
      </c>
      <c r="O659" s="1" t="str">
        <f>CONCATENATE(Wofai_Eyong___Bikeshare_data___Sheet1[[#This Row],[Start Station]], " to ", Wofai_Eyong___Bikeshare_data___Sheet1[[#This Row],[End Station]])</f>
        <v>Watts St &amp; Greenwich St to Murray St &amp; West St</v>
      </c>
    </row>
    <row r="660" spans="1:15" x14ac:dyDescent="0.25">
      <c r="A660">
        <v>5619352</v>
      </c>
      <c r="B660" s="7">
        <v>42896</v>
      </c>
      <c r="C660" s="2">
        <v>0.48472222222222222</v>
      </c>
      <c r="D660" s="5">
        <v>42896</v>
      </c>
      <c r="E660" s="2">
        <v>0.49236111111111108</v>
      </c>
      <c r="F660">
        <v>694</v>
      </c>
      <c r="G660" s="1" t="s">
        <v>111</v>
      </c>
      <c r="H660" s="1" t="s">
        <v>110</v>
      </c>
      <c r="I660" s="1" t="s">
        <v>9</v>
      </c>
      <c r="J660" s="1" t="s">
        <v>17</v>
      </c>
      <c r="K660">
        <v>1968</v>
      </c>
      <c r="L660" s="1">
        <f>current_year-Wofai_Eyong___Bikeshare_data___Sheet1[[#This Row],[Birth Year]]</f>
        <v>54</v>
      </c>
      <c r="M660" s="1" t="str">
        <f>LOOKUP(L660,{0,"0-19";20,"20-29";30,"30-39";40,"40-49";50,"50-59";60,"60-69";70,"70-79";80,"80-89"})</f>
        <v>50-59</v>
      </c>
      <c r="N660" s="1" t="str">
        <f>TEXT(Wofai_Eyong___Bikeshare_data___Sheet1[[#This Row],[StartDate]], "dddd")</f>
        <v>Saturday</v>
      </c>
      <c r="O660" s="1" t="str">
        <f>CONCATENATE(Wofai_Eyong___Bikeshare_data___Sheet1[[#This Row],[Start Station]], " to ", Wofai_Eyong___Bikeshare_data___Sheet1[[#This Row],[End Station]])</f>
        <v>West St &amp; Chambers St to Washington St &amp; Gansevoort St</v>
      </c>
    </row>
    <row r="661" spans="1:15" x14ac:dyDescent="0.25">
      <c r="A661">
        <v>1831535</v>
      </c>
      <c r="B661" s="7">
        <v>42805</v>
      </c>
      <c r="C661" s="2">
        <v>0.51041666666666663</v>
      </c>
      <c r="D661" s="5">
        <v>42805</v>
      </c>
      <c r="E661" s="2">
        <v>0.51666666666666672</v>
      </c>
      <c r="F661">
        <v>552</v>
      </c>
      <c r="G661" s="1" t="s">
        <v>231</v>
      </c>
      <c r="H661" s="1" t="s">
        <v>344</v>
      </c>
      <c r="I661" s="1" t="s">
        <v>9</v>
      </c>
      <c r="J661" s="1" t="s">
        <v>10</v>
      </c>
      <c r="K661">
        <v>1992</v>
      </c>
      <c r="L661" s="1">
        <f>current_year-Wofai_Eyong___Bikeshare_data___Sheet1[[#This Row],[Birth Year]]</f>
        <v>30</v>
      </c>
      <c r="M661" s="1" t="str">
        <f>LOOKUP(L661,{0,"0-19";20,"20-29";30,"30-39";40,"40-49";50,"50-59";60,"60-69";70,"70-79";80,"80-89"})</f>
        <v>30-39</v>
      </c>
      <c r="N661" s="1" t="str">
        <f>TEXT(Wofai_Eyong___Bikeshare_data___Sheet1[[#This Row],[StartDate]], "dddd")</f>
        <v>Saturday</v>
      </c>
      <c r="O661" s="1" t="str">
        <f>CONCATENATE(Wofai_Eyong___Bikeshare_data___Sheet1[[#This Row],[Start Station]], " to ", Wofai_Eyong___Bikeshare_data___Sheet1[[#This Row],[End Station]])</f>
        <v>Norfolk St &amp; Broome St to Bialystoker Pl &amp; Delancey St</v>
      </c>
    </row>
    <row r="662" spans="1:15" x14ac:dyDescent="0.25">
      <c r="A662">
        <v>5111514</v>
      </c>
      <c r="B662" s="7">
        <v>42887</v>
      </c>
      <c r="C662" s="2">
        <v>0.55555555555555558</v>
      </c>
      <c r="D662" s="5">
        <v>42887</v>
      </c>
      <c r="E662" s="2">
        <v>0.55694444444444446</v>
      </c>
      <c r="F662">
        <v>125</v>
      </c>
      <c r="G662" s="1" t="s">
        <v>205</v>
      </c>
      <c r="H662" s="1" t="s">
        <v>423</v>
      </c>
      <c r="I662" s="1" t="s">
        <v>9</v>
      </c>
      <c r="J662" s="1" t="s">
        <v>10</v>
      </c>
      <c r="K662">
        <v>1987</v>
      </c>
      <c r="L662" s="1">
        <f>current_year-Wofai_Eyong___Bikeshare_data___Sheet1[[#This Row],[Birth Year]]</f>
        <v>35</v>
      </c>
      <c r="M662" s="1" t="str">
        <f>LOOKUP(L662,{0,"0-19";20,"20-29";30,"30-39";40,"40-49";50,"50-59";60,"60-69";70,"70-79";80,"80-89"})</f>
        <v>30-39</v>
      </c>
      <c r="N662" s="1" t="str">
        <f>TEXT(Wofai_Eyong___Bikeshare_data___Sheet1[[#This Row],[StartDate]], "dddd")</f>
        <v>Thursday</v>
      </c>
      <c r="O662" s="1" t="str">
        <f>CONCATENATE(Wofai_Eyong___Bikeshare_data___Sheet1[[#This Row],[Start Station]], " to ", Wofai_Eyong___Bikeshare_data___Sheet1[[#This Row],[End Station]])</f>
        <v>E 32 St &amp; Park Ave to Lexington Ave &amp; E 29 St</v>
      </c>
    </row>
    <row r="663" spans="1:15" x14ac:dyDescent="0.25">
      <c r="A663">
        <v>5797505</v>
      </c>
      <c r="B663" s="7">
        <v>42899</v>
      </c>
      <c r="C663" s="2">
        <v>0.55486111111111114</v>
      </c>
      <c r="D663" s="5">
        <v>42899</v>
      </c>
      <c r="E663" s="2">
        <v>0.55972222222222223</v>
      </c>
      <c r="F663">
        <v>444</v>
      </c>
      <c r="G663" s="1" t="s">
        <v>82</v>
      </c>
      <c r="H663" s="1" t="s">
        <v>96</v>
      </c>
      <c r="I663" s="1" t="s">
        <v>9</v>
      </c>
      <c r="J663" s="1" t="s">
        <v>10</v>
      </c>
      <c r="K663">
        <v>1978</v>
      </c>
      <c r="L663" s="1">
        <f>current_year-Wofai_Eyong___Bikeshare_data___Sheet1[[#This Row],[Birth Year]]</f>
        <v>44</v>
      </c>
      <c r="M663" s="1" t="str">
        <f>LOOKUP(L663,{0,"0-19";20,"20-29";30,"30-39";40,"40-49";50,"50-59";60,"60-69";70,"70-79";80,"80-89"})</f>
        <v>40-49</v>
      </c>
      <c r="N663" s="1" t="str">
        <f>TEXT(Wofai_Eyong___Bikeshare_data___Sheet1[[#This Row],[StartDate]], "dddd")</f>
        <v>Tuesday</v>
      </c>
      <c r="O663" s="1" t="str">
        <f>CONCATENATE(Wofai_Eyong___Bikeshare_data___Sheet1[[#This Row],[Start Station]], " to ", Wofai_Eyong___Bikeshare_data___Sheet1[[#This Row],[End Station]])</f>
        <v>Pershing Square South to Broadway &amp; W 36 St</v>
      </c>
    </row>
    <row r="664" spans="1:15" x14ac:dyDescent="0.25">
      <c r="A664">
        <v>2010334</v>
      </c>
      <c r="B664" s="7">
        <v>42817</v>
      </c>
      <c r="C664" s="2">
        <v>0.64513888888888882</v>
      </c>
      <c r="D664" s="5">
        <v>42817</v>
      </c>
      <c r="E664" s="2">
        <v>0.65555555555555556</v>
      </c>
      <c r="F664">
        <v>912</v>
      </c>
      <c r="G664" s="1" t="s">
        <v>92</v>
      </c>
      <c r="H664" s="1" t="s">
        <v>388</v>
      </c>
      <c r="I664" s="1" t="s">
        <v>9</v>
      </c>
      <c r="J664" s="1" t="s">
        <v>10</v>
      </c>
      <c r="K664">
        <v>1978</v>
      </c>
      <c r="L664" s="1">
        <f>current_year-Wofai_Eyong___Bikeshare_data___Sheet1[[#This Row],[Birth Year]]</f>
        <v>44</v>
      </c>
      <c r="M664" s="1" t="str">
        <f>LOOKUP(L664,{0,"0-19";20,"20-29";30,"30-39";40,"40-49";50,"50-59";60,"60-69";70,"70-79";80,"80-89"})</f>
        <v>40-49</v>
      </c>
      <c r="N664" s="1" t="str">
        <f>TEXT(Wofai_Eyong___Bikeshare_data___Sheet1[[#This Row],[StartDate]], "dddd")</f>
        <v>Thursday</v>
      </c>
      <c r="O664" s="1" t="str">
        <f>CONCATENATE(Wofai_Eyong___Bikeshare_data___Sheet1[[#This Row],[Start Station]], " to ", Wofai_Eyong___Bikeshare_data___Sheet1[[#This Row],[End Station]])</f>
        <v>W 104 St &amp; Amsterdam Ave to Amsterdam Ave &amp; W 73 St</v>
      </c>
    </row>
    <row r="665" spans="1:15" x14ac:dyDescent="0.25">
      <c r="A665">
        <v>3447958</v>
      </c>
      <c r="B665" s="7">
        <v>42853</v>
      </c>
      <c r="C665" s="2">
        <v>0.77708333333333324</v>
      </c>
      <c r="D665" s="5">
        <v>42853</v>
      </c>
      <c r="E665" s="2">
        <v>0.78402777777777777</v>
      </c>
      <c r="F665">
        <v>559</v>
      </c>
      <c r="G665" s="1" t="s">
        <v>7</v>
      </c>
      <c r="H665" s="1" t="s">
        <v>391</v>
      </c>
      <c r="I665" s="1" t="s">
        <v>9</v>
      </c>
      <c r="J665" s="1" t="s">
        <v>10</v>
      </c>
      <c r="K665">
        <v>1990</v>
      </c>
      <c r="L665" s="1">
        <f>current_year-Wofai_Eyong___Bikeshare_data___Sheet1[[#This Row],[Birth Year]]</f>
        <v>32</v>
      </c>
      <c r="M665" s="1" t="str">
        <f>LOOKUP(L665,{0,"0-19";20,"20-29";30,"30-39";40,"40-49";50,"50-59";60,"60-69";70,"70-79";80,"80-89"})</f>
        <v>30-39</v>
      </c>
      <c r="N665" s="1" t="str">
        <f>TEXT(Wofai_Eyong___Bikeshare_data___Sheet1[[#This Row],[StartDate]], "dddd")</f>
        <v>Friday</v>
      </c>
      <c r="O665" s="1" t="str">
        <f>CONCATENATE(Wofai_Eyong___Bikeshare_data___Sheet1[[#This Row],[Start Station]], " to ", Wofai_Eyong___Bikeshare_data___Sheet1[[#This Row],[End Station]])</f>
        <v>Suffolk St &amp; Stanton St to Forsyth St &amp; Canal St</v>
      </c>
    </row>
    <row r="666" spans="1:15" x14ac:dyDescent="0.25">
      <c r="A666">
        <v>2854090</v>
      </c>
      <c r="B666" s="7">
        <v>42840</v>
      </c>
      <c r="C666" s="2">
        <v>0.66388888888888886</v>
      </c>
      <c r="D666" s="5">
        <v>42840</v>
      </c>
      <c r="E666" s="2">
        <v>0.66875000000000007</v>
      </c>
      <c r="F666">
        <v>472</v>
      </c>
      <c r="G666" s="1" t="s">
        <v>215</v>
      </c>
      <c r="H666" s="1" t="s">
        <v>175</v>
      </c>
      <c r="I666" s="1" t="s">
        <v>9</v>
      </c>
      <c r="J666" s="1" t="s">
        <v>10</v>
      </c>
      <c r="K666">
        <v>1966</v>
      </c>
      <c r="L666" s="1">
        <f>current_year-Wofai_Eyong___Bikeshare_data___Sheet1[[#This Row],[Birth Year]]</f>
        <v>56</v>
      </c>
      <c r="M666" s="1" t="str">
        <f>LOOKUP(L666,{0,"0-19";20,"20-29";30,"30-39";40,"40-49";50,"50-59";60,"60-69";70,"70-79";80,"80-89"})</f>
        <v>50-59</v>
      </c>
      <c r="N666" s="1" t="str">
        <f>TEXT(Wofai_Eyong___Bikeshare_data___Sheet1[[#This Row],[StartDate]], "dddd")</f>
        <v>Saturday</v>
      </c>
      <c r="O666" s="1" t="str">
        <f>CONCATENATE(Wofai_Eyong___Bikeshare_data___Sheet1[[#This Row],[Start Station]], " to ", Wofai_Eyong___Bikeshare_data___Sheet1[[#This Row],[End Station]])</f>
        <v>E 66 St &amp; Madison Ave to W 52 St &amp; 5 Ave</v>
      </c>
    </row>
    <row r="667" spans="1:15" x14ac:dyDescent="0.25">
      <c r="A667">
        <v>3795615</v>
      </c>
      <c r="B667" s="7">
        <v>42860</v>
      </c>
      <c r="C667" s="2">
        <v>9.7222222222222224E-3</v>
      </c>
      <c r="D667" s="5">
        <v>42860</v>
      </c>
      <c r="E667" s="2">
        <v>2.6388888888888889E-2</v>
      </c>
      <c r="F667">
        <v>1443</v>
      </c>
      <c r="G667" s="1" t="s">
        <v>342</v>
      </c>
      <c r="H667" s="1" t="s">
        <v>447</v>
      </c>
      <c r="I667" s="1" t="s">
        <v>9</v>
      </c>
      <c r="J667" s="1" t="s">
        <v>17</v>
      </c>
      <c r="K667">
        <v>1983</v>
      </c>
      <c r="L667" s="1">
        <f>current_year-Wofai_Eyong___Bikeshare_data___Sheet1[[#This Row],[Birth Year]]</f>
        <v>39</v>
      </c>
      <c r="M667" s="1" t="str">
        <f>LOOKUP(L667,{0,"0-19";20,"20-29";30,"30-39";40,"40-49";50,"50-59";60,"60-69";70,"70-79";80,"80-89"})</f>
        <v>30-39</v>
      </c>
      <c r="N667" s="1" t="str">
        <f>TEXT(Wofai_Eyong___Bikeshare_data___Sheet1[[#This Row],[StartDate]], "dddd")</f>
        <v>Friday</v>
      </c>
      <c r="O667" s="1" t="str">
        <f>CONCATENATE(Wofai_Eyong___Bikeshare_data___Sheet1[[#This Row],[Start Station]], " to ", Wofai_Eyong___Bikeshare_data___Sheet1[[#This Row],[End Station]])</f>
        <v>Richardson St &amp; N Henry St to Putnam Ave &amp; Nostrand Ave</v>
      </c>
    </row>
    <row r="668" spans="1:15" x14ac:dyDescent="0.25">
      <c r="C668" s="1"/>
      <c r="D668" s="4"/>
      <c r="E668" s="1"/>
      <c r="G668" s="1"/>
      <c r="H668" s="1"/>
      <c r="I668" s="1"/>
      <c r="J668" s="1"/>
      <c r="L668" s="1"/>
      <c r="M668" s="1"/>
      <c r="N668" s="1"/>
      <c r="O668" s="1"/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Z h K K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Z h K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S i l T j t 1 u / W Q E A A K I C A A A T A B w A R m 9 y b X V s Y X M v U 2 V j d G l v b j E u b S C i G A A o o B Q A A A A A A A A A A A A A A A A A A A A A A A A A A A C N k V 9 L w z A U x d 8 H + w 6 X 7 G W D W N h Q Q a U P r p 2 6 F 1 F a E d l E Y n u 3 B d N k J L f T M f b d T d f B 1 G 1 g H v L n / C 4 n 9 y Q O M 5 J G Q 1 K v 3 a t m o 9 l w M 2 E x h x Z 7 N h M h Y b A 0 e g o n 0 J c f u E F v u S D h h W S G S F 0 G I S i k Z g P 8 S E x p M / R K 5 B Z B b L K y Q E 3 t G 6 k w i I w m f 3 B t F l 2 O n x x a N / b u 4 9 h 8 a m V E 7 s b / u i 3 I 3 I J 1 + C h G J Q t J a E P G G Y f I q L L Q L r z g M N C Z y a W e h t 3 e W Y / D Y 2 k I E 1 o q D H f b 4 N 5 o f O 3 w u u k W e 7 C m 8 C y H O x S 5 7 6 z K l I p 3 X 7 g l W 7 1 d 5 + M w 2 u r X S i W Z U M K 6 k G z 5 0 z K a C T 3 1 j u l y j j u 7 1 A r t J s Y W d c M V d O 0 D 9 / P V i g 1 j H 2 y o 6 f w 0 q O r W H F Y s I W E J U l m g Z + R V I P y i D R r o / D B I r Z x D X F p R / f A x S z 9 v 8 b 7 r M V Z 9 Y p 3 v L 7 l F 7 W P s y X 1 p a Q Y v K O z v N t a d Z k P q g y 9 3 9 Q 1 Q S w E C L Q A U A A I A C A B m E o p U O N r h y K Q A A A D 2 A A A A E g A A A A A A A A A A A A A A A A A A A A A A Q 2 9 u Z m l n L 1 B h Y 2 t h Z 2 U u e G 1 s U E s B A i 0 A F A A C A A g A Z h K K V A / K 6 a u k A A A A 6 Q A A A B M A A A A A A A A A A A A A A A A A 8 A A A A F t D b 2 5 0 Z W 5 0 X 1 R 5 c G V z X S 5 4 b W x Q S w E C L Q A U A A I A C A B m E o p U 4 7 d b v 1 k B A A C i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D w A A A A A A A M E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m Y W k l M j B F e W 9 u Z y U y M C 0 l M j B C a W t l c 2 h h c m V f Z G F 0 Y S U y M C 0 l M j B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b 2 Z h a V 9 F e W 9 u Z 1 9 f X 0 J p a 2 V z a G F y Z V 9 k Y X R h X 1 9 f U 2 h l Z X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B U M D E 6 M T k 6 M T M u N D I w N T A 5 N F o i I C 8 + P E V u d H J 5 I F R 5 c G U 9 I k Z p b G x D b 2 x 1 b W 5 U e X B l c y I g V m F s d W U 9 I n N B d 1 l H Q X d Z R 0 J n W U Q i I C 8 + P E V u d H J 5 I F R 5 c G U 9 I k Z p b G x D b 2 x 1 b W 5 O Y W 1 l c y I g V m F s d W U 9 I n N b J n F 1 b 3 Q 7 S U Q m c X V v d D s s J n F 1 b 3 Q 7 U 3 R h c n Q g V G l t Z S Z x d W 9 0 O y w m c X V v d D t F b m Q g V G l t Z S Z x d W 9 0 O y w m c X V v d D t U c m l w I E R 1 c m F 0 a W 9 u J n F 1 b 3 Q 7 L C Z x d W 9 0 O 1 N 0 Y X J 0 I F N 0 Y X R p b 2 4 m c X V v d D s s J n F 1 b 3 Q 7 R W 5 k I F N 0 Y X R p b 2 4 m c X V v d D s s J n F 1 b 3 Q 7 V X N l c i B U e X B l J n F 1 b 3 Q 7 L C Z x d W 9 0 O 0 d l b m R l c i Z x d W 9 0 O y w m c X V v d D t C a X J 0 a C B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9 m Y W k g R X l v b m c g L S B C a W t l c 2 h h c m V f Z G F 0 Y S A t I F N o Z W V 0 M S 9 D a G F u Z 2 V k I F R 5 c G U u e 0 l E L D B 9 J n F 1 b 3 Q 7 L C Z x d W 9 0 O 1 N l Y 3 R p b 2 4 x L 1 d v Z m F p I E V 5 b 2 5 n I C 0 g Q m l r Z X N o Y X J l X 2 R h d G E g L S B T a G V l d D E v Q 2 h h b m d l Z C B U e X B l L n t T d G F y d C B U a W 1 l L D F 9 J n F 1 b 3 Q 7 L C Z x d W 9 0 O 1 N l Y 3 R p b 2 4 x L 1 d v Z m F p I E V 5 b 2 5 n I C 0 g Q m l r Z X N o Y X J l X 2 R h d G E g L S B T a G V l d D E v Q 2 h h b m d l Z C B U e X B l L n t F b m Q g V G l t Z S w y f S Z x d W 9 0 O y w m c X V v d D t T Z W N 0 a W 9 u M S 9 X b 2 Z h a S B F e W 9 u Z y A t I E J p a 2 V z a G F y Z V 9 k Y X R h I C 0 g U 2 h l Z X Q x L 0 N o Y W 5 n Z W Q g V H l w Z S 5 7 V H J p c C B E d X J h d G l v b i w z f S Z x d W 9 0 O y w m c X V v d D t T Z W N 0 a W 9 u M S 9 X b 2 Z h a S B F e W 9 u Z y A t I E J p a 2 V z a G F y Z V 9 k Y X R h I C 0 g U 2 h l Z X Q x L 0 N o Y W 5 n Z W Q g V H l w Z S 5 7 U 3 R h c n Q g U 3 R h d G l v b i w 0 f S Z x d W 9 0 O y w m c X V v d D t T Z W N 0 a W 9 u M S 9 X b 2 Z h a S B F e W 9 u Z y A t I E J p a 2 V z a G F y Z V 9 k Y X R h I C 0 g U 2 h l Z X Q x L 0 N o Y W 5 n Z W Q g V H l w Z S 5 7 R W 5 k I F N 0 Y X R p b 2 4 s N X 0 m c X V v d D s s J n F 1 b 3 Q 7 U 2 V j d G l v b j E v V 2 9 m Y W k g R X l v b m c g L S B C a W t l c 2 h h c m V f Z G F 0 Y S A t I F N o Z W V 0 M S 9 D a G F u Z 2 V k I F R 5 c G U u e 1 V z Z X I g V H l w Z S w 2 f S Z x d W 9 0 O y w m c X V v d D t T Z W N 0 a W 9 u M S 9 X b 2 Z h a S B F e W 9 u Z y A t I E J p a 2 V z a G F y Z V 9 k Y X R h I C 0 g U 2 h l Z X Q x L 0 N o Y W 5 n Z W Q g V H l w Z S 5 7 R 2 V u Z G V y L D d 9 J n F 1 b 3 Q 7 L C Z x d W 9 0 O 1 N l Y 3 R p b 2 4 x L 1 d v Z m F p I E V 5 b 2 5 n I C 0 g Q m l r Z X N o Y X J l X 2 R h d G E g L S B T a G V l d D E v Q 2 h h b m d l Z C B U e X B l L n t C a X J 0 a C B Z Z W F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d v Z m F p I E V 5 b 2 5 n I C 0 g Q m l r Z X N o Y X J l X 2 R h d G E g L S B T a G V l d D E v Q 2 h h b m d l Z C B U e X B l L n t J R C w w f S Z x d W 9 0 O y w m c X V v d D t T Z W N 0 a W 9 u M S 9 X b 2 Z h a S B F e W 9 u Z y A t I E J p a 2 V z a G F y Z V 9 k Y X R h I C 0 g U 2 h l Z X Q x L 0 N o Y W 5 n Z W Q g V H l w Z S 5 7 U 3 R h c n Q g V G l t Z S w x f S Z x d W 9 0 O y w m c X V v d D t T Z W N 0 a W 9 u M S 9 X b 2 Z h a S B F e W 9 u Z y A t I E J p a 2 V z a G F y Z V 9 k Y X R h I C 0 g U 2 h l Z X Q x L 0 N o Y W 5 n Z W Q g V H l w Z S 5 7 R W 5 k I F R p b W U s M n 0 m c X V v d D s s J n F 1 b 3 Q 7 U 2 V j d G l v b j E v V 2 9 m Y W k g R X l v b m c g L S B C a W t l c 2 h h c m V f Z G F 0 Y S A t I F N o Z W V 0 M S 9 D a G F u Z 2 V k I F R 5 c G U u e 1 R y a X A g R H V y Y X R p b 2 4 s M 3 0 m c X V v d D s s J n F 1 b 3 Q 7 U 2 V j d G l v b j E v V 2 9 m Y W k g R X l v b m c g L S B C a W t l c 2 h h c m V f Z G F 0 Y S A t I F N o Z W V 0 M S 9 D a G F u Z 2 V k I F R 5 c G U u e 1 N 0 Y X J 0 I F N 0 Y X R p b 2 4 s N H 0 m c X V v d D s s J n F 1 b 3 Q 7 U 2 V j d G l v b j E v V 2 9 m Y W k g R X l v b m c g L S B C a W t l c 2 h h c m V f Z G F 0 Y S A t I F N o Z W V 0 M S 9 D a G F u Z 2 V k I F R 5 c G U u e 0 V u Z C B T d G F 0 a W 9 u L D V 9 J n F 1 b 3 Q 7 L C Z x d W 9 0 O 1 N l Y 3 R p b 2 4 x L 1 d v Z m F p I E V 5 b 2 5 n I C 0 g Q m l r Z X N o Y X J l X 2 R h d G E g L S B T a G V l d D E v Q 2 h h b m d l Z C B U e X B l L n t V c 2 V y I F R 5 c G U s N n 0 m c X V v d D s s J n F 1 b 3 Q 7 U 2 V j d G l v b j E v V 2 9 m Y W k g R X l v b m c g L S B C a W t l c 2 h h c m V f Z G F 0 Y S A t I F N o Z W V 0 M S 9 D a G F u Z 2 V k I F R 5 c G U u e 0 d l b m R l c i w 3 f S Z x d W 9 0 O y w m c X V v d D t T Z W N 0 a W 9 u M S 9 X b 2 Z h a S B F e W 9 u Z y A t I E J p a 2 V z a G F y Z V 9 k Y X R h I C 0 g U 2 h l Z X Q x L 0 N o Y W 5 n Z W Q g V H l w Z S 5 7 Q m l y d G g g W W V h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9 m Y W k l M j B F e W 9 u Z y U y M C 0 l M j B C a W t l c 2 h h c m V f Z G F 0 Y S U y M C 0 l M j B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m Y W k l M j B F e W 9 u Z y U y M C 0 l M j B C a W t l c 2 h h c m V f Z G F 0 Y S U y M C 0 l M j B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m Y W k l M j B F e W 9 u Z y U y M C 0 l M j B C a W t l c 2 h h c m V f Z G F 0 Y S U y M C 0 l M j B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w J t c f u C 8 k G 2 j a D 8 k H t 5 d w A A A A A C A A A A A A A Q Z g A A A A E A A C A A A A B K J L B Q 3 G 7 O 5 o X 4 i 7 Q G Q l 0 O / R A l 1 P c 9 q J j X 1 T 9 Q 6 H n P I A A A A A A O g A A A A A I A A C A A A A D D i 8 q I V F A U L H 7 h p x o Q 7 d 7 8 g v + t b o L s o w b V F M 5 e c F R t O 1 A A A A D 4 G w Q g V H C j Q 4 A w Y c D m p F R / 6 N M W N Z M w X X k P V l V G + b + l c i i T Q d T b r U n k 9 X C l c P x t V t l C m 2 T M e m W / b v a s r I q t H s E K v I / 0 i s y F F I 3 v Q B r D a r Z e k U A A A A D A a J s f 0 Q x z 3 N N V i 4 4 v N J 8 t 0 C 6 X j 8 E N y H B 0 e N 3 K D X s 9 V X + z q Z s U / C l 1 I J R t E Z g k J 7 5 O q s g / x N 8 b I / c a h D L K + G y g < / D a t a M a s h u p > 
</file>

<file path=customXml/itemProps1.xml><?xml version="1.0" encoding="utf-8"?>
<ds:datastoreItem xmlns:ds="http://schemas.openxmlformats.org/officeDocument/2006/customXml" ds:itemID="{3773F15F-9EBE-489A-ADD5-EF62767374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Defined names</vt:lpstr>
      <vt:lpstr>Tables</vt:lpstr>
      <vt:lpstr>Pivot tables</vt:lpstr>
      <vt:lpstr>Visuals</vt:lpstr>
      <vt:lpstr>Bikeshare_original_data</vt:lpstr>
      <vt:lpstr>Average_trip_duration</vt:lpstr>
      <vt:lpstr>Birth_year_median</vt:lpstr>
      <vt:lpstr>current_year</vt:lpstr>
      <vt:lpstr>Female</vt:lpstr>
      <vt:lpstr>Male</vt:lpstr>
      <vt:lpstr>Maximum_Age</vt:lpstr>
      <vt:lpstr>Median_age</vt:lpstr>
      <vt:lpstr>Minimum_Age</vt:lpstr>
      <vt:lpstr>Total_Non_Subscriber</vt:lpstr>
      <vt:lpstr>Total_Subscriber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</dc:creator>
  <cp:lastModifiedBy>fai</cp:lastModifiedBy>
  <dcterms:created xsi:type="dcterms:W3CDTF">2022-04-10T01:17:52Z</dcterms:created>
  <dcterms:modified xsi:type="dcterms:W3CDTF">2022-04-20T16:54:02Z</dcterms:modified>
</cp:coreProperties>
</file>