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em 1-4rd year\Capstone Design\"/>
    </mc:Choice>
  </mc:AlternateContent>
  <xr:revisionPtr revIDLastSave="0" documentId="13_ncr:1_{2886EBDF-38A2-4B28-A09A-471EE5665D59}" xr6:coauthVersionLast="47" xr6:coauthVersionMax="47" xr10:uidLastSave="{00000000-0000-0000-0000-000000000000}"/>
  <bookViews>
    <workbookView xWindow="9216" yWindow="2436" windowWidth="13824" windowHeight="9804" activeTab="3" xr2:uid="{02E141B6-5C81-4759-B365-E533D5642D8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" l="1"/>
  <c r="N16" i="4"/>
  <c r="O16" i="4"/>
  <c r="P16" i="4"/>
  <c r="Q16" i="4"/>
  <c r="R16" i="4"/>
  <c r="S16" i="4"/>
  <c r="T16" i="4"/>
  <c r="U16" i="4"/>
  <c r="V16" i="4"/>
  <c r="W16" i="4"/>
  <c r="X16" i="4"/>
  <c r="M17" i="4"/>
  <c r="N17" i="4"/>
  <c r="O17" i="4"/>
  <c r="P17" i="4"/>
  <c r="Q17" i="4"/>
  <c r="R17" i="4"/>
  <c r="S17" i="4"/>
  <c r="T17" i="4"/>
  <c r="U17" i="4"/>
  <c r="V17" i="4"/>
  <c r="W17" i="4"/>
  <c r="X17" i="4"/>
  <c r="M18" i="4"/>
  <c r="N18" i="4"/>
  <c r="O18" i="4"/>
  <c r="P18" i="4"/>
  <c r="Q18" i="4"/>
  <c r="R18" i="4"/>
  <c r="S18" i="4"/>
  <c r="T18" i="4"/>
  <c r="U18" i="4"/>
  <c r="V18" i="4"/>
  <c r="W18" i="4"/>
  <c r="X18" i="4"/>
  <c r="Q30" i="4"/>
  <c r="R30" i="4"/>
  <c r="S30" i="4"/>
  <c r="T30" i="4"/>
  <c r="U30" i="4"/>
  <c r="V30" i="4"/>
  <c r="W30" i="4"/>
  <c r="X30" i="4"/>
  <c r="Y30" i="4"/>
  <c r="Z30" i="4"/>
  <c r="AA30" i="4"/>
  <c r="P30" i="4"/>
  <c r="P22" i="4"/>
  <c r="P23" i="4"/>
  <c r="Q23" i="4"/>
  <c r="R23" i="4"/>
  <c r="S23" i="4"/>
  <c r="T23" i="4"/>
  <c r="U23" i="4"/>
  <c r="V23" i="4"/>
  <c r="W23" i="4"/>
  <c r="X23" i="4"/>
  <c r="Y23" i="4"/>
  <c r="Z23" i="4"/>
  <c r="AA23" i="4"/>
  <c r="P24" i="4"/>
  <c r="Q24" i="4"/>
  <c r="R24" i="4"/>
  <c r="S24" i="4"/>
  <c r="T24" i="4"/>
  <c r="U24" i="4"/>
  <c r="V24" i="4"/>
  <c r="W24" i="4"/>
  <c r="X24" i="4"/>
  <c r="Y24" i="4"/>
  <c r="Z24" i="4"/>
  <c r="AA24" i="4"/>
  <c r="P25" i="4"/>
  <c r="Q25" i="4"/>
  <c r="R25" i="4"/>
  <c r="S25" i="4"/>
  <c r="T25" i="4"/>
  <c r="U25" i="4"/>
  <c r="V25" i="4"/>
  <c r="W25" i="4"/>
  <c r="X25" i="4"/>
  <c r="Y25" i="4"/>
  <c r="Z25" i="4"/>
  <c r="AA25" i="4"/>
  <c r="P26" i="4"/>
  <c r="Q26" i="4"/>
  <c r="R26" i="4"/>
  <c r="S26" i="4"/>
  <c r="T26" i="4"/>
  <c r="U26" i="4"/>
  <c r="V26" i="4"/>
  <c r="W26" i="4"/>
  <c r="X26" i="4"/>
  <c r="Y26" i="4"/>
  <c r="Z26" i="4"/>
  <c r="AA26" i="4"/>
  <c r="P27" i="4"/>
  <c r="Q27" i="4"/>
  <c r="R27" i="4"/>
  <c r="S27" i="4"/>
  <c r="T27" i="4"/>
  <c r="U27" i="4"/>
  <c r="V27" i="4"/>
  <c r="W27" i="4"/>
  <c r="X27" i="4"/>
  <c r="Y27" i="4"/>
  <c r="Z27" i="4"/>
  <c r="AA27" i="4"/>
  <c r="P28" i="4"/>
  <c r="Q28" i="4"/>
  <c r="R28" i="4"/>
  <c r="S28" i="4"/>
  <c r="T28" i="4"/>
  <c r="U28" i="4"/>
  <c r="V28" i="4"/>
  <c r="W28" i="4"/>
  <c r="X28" i="4"/>
  <c r="Y28" i="4"/>
  <c r="Z28" i="4"/>
  <c r="AA28" i="4"/>
  <c r="P29" i="4"/>
  <c r="Q29" i="4"/>
  <c r="R29" i="4"/>
  <c r="S29" i="4"/>
  <c r="T29" i="4"/>
  <c r="U29" i="4"/>
  <c r="V29" i="4"/>
  <c r="W29" i="4"/>
  <c r="X29" i="4"/>
  <c r="Y29" i="4"/>
  <c r="Z29" i="4"/>
  <c r="AA29" i="4"/>
  <c r="Q22" i="4"/>
  <c r="R22" i="4"/>
  <c r="S22" i="4"/>
  <c r="T22" i="4"/>
  <c r="U22" i="4"/>
  <c r="V22" i="4"/>
  <c r="W22" i="4"/>
  <c r="X22" i="4"/>
  <c r="Y22" i="4"/>
  <c r="Z22" i="4"/>
  <c r="AA22" i="4"/>
  <c r="D50" i="4"/>
  <c r="D49" i="4"/>
  <c r="D48" i="4"/>
  <c r="D47" i="4"/>
  <c r="D46" i="4"/>
  <c r="D45" i="4"/>
  <c r="D44" i="4"/>
  <c r="C51" i="4"/>
  <c r="C50" i="4"/>
  <c r="C49" i="4"/>
  <c r="C48" i="4"/>
  <c r="C47" i="4"/>
  <c r="C46" i="4"/>
  <c r="C45" i="4"/>
  <c r="C44" i="4"/>
  <c r="E45" i="4"/>
  <c r="F45" i="4"/>
  <c r="G45" i="4"/>
  <c r="H45" i="4"/>
  <c r="I45" i="4"/>
  <c r="J45" i="4"/>
  <c r="K45" i="4"/>
  <c r="L45" i="4"/>
  <c r="M45" i="4"/>
  <c r="N45" i="4"/>
  <c r="E46" i="4"/>
  <c r="F46" i="4"/>
  <c r="G46" i="4"/>
  <c r="H46" i="4"/>
  <c r="I46" i="4"/>
  <c r="J46" i="4"/>
  <c r="K46" i="4"/>
  <c r="L46" i="4"/>
  <c r="M46" i="4"/>
  <c r="N46" i="4"/>
  <c r="E47" i="4"/>
  <c r="F47" i="4"/>
  <c r="G47" i="4"/>
  <c r="H47" i="4"/>
  <c r="I47" i="4"/>
  <c r="J47" i="4"/>
  <c r="K47" i="4"/>
  <c r="L47" i="4"/>
  <c r="M47" i="4"/>
  <c r="N47" i="4"/>
  <c r="E48" i="4"/>
  <c r="F48" i="4"/>
  <c r="G48" i="4"/>
  <c r="H48" i="4"/>
  <c r="I48" i="4"/>
  <c r="J48" i="4"/>
  <c r="K48" i="4"/>
  <c r="L48" i="4"/>
  <c r="M48" i="4"/>
  <c r="N48" i="4"/>
  <c r="E49" i="4"/>
  <c r="F49" i="4"/>
  <c r="G49" i="4"/>
  <c r="H49" i="4"/>
  <c r="I49" i="4"/>
  <c r="J49" i="4"/>
  <c r="K49" i="4"/>
  <c r="L49" i="4"/>
  <c r="M49" i="4"/>
  <c r="N49" i="4"/>
  <c r="E50" i="4"/>
  <c r="F50" i="4"/>
  <c r="G50" i="4"/>
  <c r="H50" i="4"/>
  <c r="I50" i="4"/>
  <c r="J50" i="4"/>
  <c r="K50" i="4"/>
  <c r="L50" i="4"/>
  <c r="M50" i="4"/>
  <c r="N50" i="4"/>
  <c r="D51" i="4"/>
  <c r="E51" i="4"/>
  <c r="F51" i="4"/>
  <c r="G51" i="4"/>
  <c r="H51" i="4"/>
  <c r="I51" i="4"/>
  <c r="J51" i="4"/>
  <c r="K51" i="4"/>
  <c r="L51" i="4"/>
  <c r="M51" i="4"/>
  <c r="N51" i="4"/>
  <c r="E44" i="4"/>
  <c r="F44" i="4"/>
  <c r="G44" i="4"/>
  <c r="H44" i="4"/>
  <c r="I44" i="4"/>
  <c r="J44" i="4"/>
  <c r="K44" i="4"/>
  <c r="L44" i="4"/>
  <c r="M44" i="4"/>
  <c r="N44" i="4"/>
  <c r="G40" i="4"/>
  <c r="G39" i="4"/>
  <c r="G38" i="4"/>
  <c r="G37" i="4"/>
  <c r="G36" i="4"/>
  <c r="G35" i="4"/>
  <c r="G34" i="4"/>
  <c r="G33" i="4"/>
  <c r="F40" i="4"/>
  <c r="F39" i="4"/>
  <c r="F38" i="4"/>
  <c r="F37" i="4"/>
  <c r="F36" i="4"/>
  <c r="F35" i="4"/>
  <c r="F34" i="4"/>
  <c r="F33" i="4"/>
  <c r="E40" i="4"/>
  <c r="E39" i="4"/>
  <c r="E38" i="4"/>
  <c r="E37" i="4"/>
  <c r="E36" i="4"/>
  <c r="E35" i="4"/>
  <c r="E34" i="4"/>
  <c r="E33" i="4"/>
  <c r="D40" i="4"/>
  <c r="D39" i="4"/>
  <c r="D38" i="4"/>
  <c r="D37" i="4"/>
  <c r="D36" i="4"/>
  <c r="D35" i="4"/>
  <c r="D34" i="4"/>
  <c r="D33" i="4"/>
  <c r="C40" i="4"/>
  <c r="C39" i="4"/>
  <c r="C38" i="4"/>
  <c r="C37" i="4"/>
  <c r="C36" i="4"/>
  <c r="C35" i="4"/>
  <c r="C34" i="4"/>
  <c r="C33" i="4"/>
  <c r="H35" i="4"/>
  <c r="I35" i="4"/>
  <c r="J35" i="4"/>
  <c r="K35" i="4"/>
  <c r="L35" i="4"/>
  <c r="M35" i="4"/>
  <c r="N35" i="4"/>
  <c r="H36" i="4"/>
  <c r="I36" i="4"/>
  <c r="J36" i="4"/>
  <c r="K36" i="4"/>
  <c r="L36" i="4"/>
  <c r="M36" i="4"/>
  <c r="N36" i="4"/>
  <c r="H37" i="4"/>
  <c r="I37" i="4"/>
  <c r="J37" i="4"/>
  <c r="K37" i="4"/>
  <c r="L37" i="4"/>
  <c r="M37" i="4"/>
  <c r="N37" i="4"/>
  <c r="H38" i="4"/>
  <c r="I38" i="4"/>
  <c r="J38" i="4"/>
  <c r="K38" i="4"/>
  <c r="L38" i="4"/>
  <c r="M38" i="4"/>
  <c r="N38" i="4"/>
  <c r="H39" i="4"/>
  <c r="I39" i="4"/>
  <c r="J39" i="4"/>
  <c r="K39" i="4"/>
  <c r="L39" i="4"/>
  <c r="M39" i="4"/>
  <c r="N39" i="4"/>
  <c r="H40" i="4"/>
  <c r="I40" i="4"/>
  <c r="J40" i="4"/>
  <c r="K40" i="4"/>
  <c r="L40" i="4"/>
  <c r="M40" i="4"/>
  <c r="N40" i="4"/>
  <c r="H34" i="4"/>
  <c r="I34" i="4"/>
  <c r="J34" i="4"/>
  <c r="K34" i="4"/>
  <c r="L34" i="4"/>
  <c r="M34" i="4"/>
  <c r="N34" i="4"/>
  <c r="H33" i="4"/>
  <c r="I33" i="4"/>
  <c r="J33" i="4"/>
  <c r="K33" i="4"/>
  <c r="L33" i="4"/>
  <c r="M33" i="4"/>
  <c r="N33" i="4"/>
  <c r="L49" i="3"/>
  <c r="M49" i="3"/>
  <c r="N49" i="3"/>
  <c r="O49" i="3"/>
  <c r="P49" i="3"/>
  <c r="Q49" i="3"/>
  <c r="R49" i="3"/>
  <c r="S49" i="3"/>
  <c r="T49" i="3"/>
  <c r="U49" i="3"/>
  <c r="V49" i="3"/>
  <c r="W49" i="3"/>
  <c r="L50" i="3"/>
  <c r="M50" i="3"/>
  <c r="N50" i="3"/>
  <c r="O50" i="3"/>
  <c r="P50" i="3"/>
  <c r="Q50" i="3"/>
  <c r="R50" i="3"/>
  <c r="S50" i="3"/>
  <c r="T50" i="3"/>
  <c r="U50" i="3"/>
  <c r="V50" i="3"/>
  <c r="W50" i="3"/>
  <c r="L51" i="3"/>
  <c r="M51" i="3"/>
  <c r="N51" i="3"/>
  <c r="O51" i="3"/>
  <c r="P51" i="3"/>
  <c r="Q51" i="3"/>
  <c r="R51" i="3"/>
  <c r="S51" i="3"/>
  <c r="T51" i="3"/>
  <c r="U51" i="3"/>
  <c r="V51" i="3"/>
  <c r="W51" i="3"/>
  <c r="L52" i="3"/>
  <c r="M52" i="3"/>
  <c r="N52" i="3"/>
  <c r="O52" i="3"/>
  <c r="P52" i="3"/>
  <c r="Q52" i="3"/>
  <c r="R52" i="3"/>
  <c r="S52" i="3"/>
  <c r="T52" i="3"/>
  <c r="U52" i="3"/>
  <c r="V52" i="3"/>
  <c r="W52" i="3"/>
  <c r="L53" i="3"/>
  <c r="M53" i="3"/>
  <c r="N53" i="3"/>
  <c r="O53" i="3"/>
  <c r="P53" i="3"/>
  <c r="Q53" i="3"/>
  <c r="R53" i="3"/>
  <c r="S53" i="3"/>
  <c r="T53" i="3"/>
  <c r="U53" i="3"/>
  <c r="V53" i="3"/>
  <c r="W53" i="3"/>
  <c r="L54" i="3"/>
  <c r="M54" i="3"/>
  <c r="N54" i="3"/>
  <c r="O54" i="3"/>
  <c r="P54" i="3"/>
  <c r="Q54" i="3"/>
  <c r="R54" i="3"/>
  <c r="S54" i="3"/>
  <c r="T54" i="3"/>
  <c r="U54" i="3"/>
  <c r="V54" i="3"/>
  <c r="W54" i="3"/>
  <c r="L55" i="3"/>
  <c r="M55" i="3"/>
  <c r="N55" i="3"/>
  <c r="O55" i="3"/>
  <c r="P55" i="3"/>
  <c r="Q55" i="3"/>
  <c r="R55" i="3"/>
  <c r="S55" i="3"/>
  <c r="T55" i="3"/>
  <c r="U55" i="3"/>
  <c r="V55" i="3"/>
  <c r="W55" i="3"/>
  <c r="M48" i="3"/>
  <c r="N48" i="3"/>
  <c r="O48" i="3"/>
  <c r="P48" i="3"/>
  <c r="Q48" i="3"/>
  <c r="R48" i="3"/>
  <c r="S48" i="3"/>
  <c r="T48" i="3"/>
  <c r="U48" i="3"/>
  <c r="V48" i="3"/>
  <c r="W48" i="3"/>
  <c r="L48" i="3"/>
  <c r="U24" i="1"/>
  <c r="T24" i="1"/>
  <c r="AC7" i="1"/>
  <c r="AB7" i="1"/>
  <c r="AA7" i="1"/>
  <c r="AC6" i="1"/>
  <c r="AB6" i="1"/>
  <c r="AA6" i="1"/>
  <c r="J28" i="2"/>
  <c r="J29" i="2"/>
  <c r="J27" i="2"/>
  <c r="C45" i="2"/>
  <c r="D45" i="2"/>
  <c r="E45" i="2"/>
  <c r="F45" i="2"/>
  <c r="G45" i="2"/>
  <c r="H45" i="2"/>
  <c r="I45" i="2"/>
  <c r="B45" i="2"/>
  <c r="G5" i="3"/>
  <c r="I11" i="3"/>
  <c r="B68" i="3"/>
  <c r="B3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B69" i="3"/>
  <c r="B70" i="3"/>
  <c r="G21" i="3"/>
  <c r="E21" i="3"/>
  <c r="C20" i="3"/>
  <c r="D20" i="3"/>
  <c r="E20" i="3"/>
  <c r="F20" i="3"/>
  <c r="G20" i="3"/>
  <c r="H20" i="3"/>
  <c r="I20" i="3"/>
  <c r="C21" i="3"/>
  <c r="D21" i="3"/>
  <c r="F21" i="3"/>
  <c r="H21" i="3"/>
  <c r="I21" i="3"/>
  <c r="B20" i="3"/>
  <c r="B21" i="3"/>
  <c r="F19" i="3"/>
  <c r="C19" i="3"/>
  <c r="D19" i="3"/>
  <c r="E19" i="3"/>
  <c r="G19" i="3"/>
  <c r="H19" i="3"/>
  <c r="I19" i="3"/>
  <c r="B19" i="3"/>
  <c r="I47" i="3"/>
  <c r="H43" i="3"/>
  <c r="E38" i="3"/>
  <c r="B37" i="3"/>
  <c r="C37" i="3"/>
  <c r="D37" i="3"/>
  <c r="E37" i="3"/>
  <c r="F37" i="3"/>
  <c r="G37" i="3"/>
  <c r="H37" i="3"/>
  <c r="I37" i="3"/>
  <c r="B38" i="3"/>
  <c r="C38" i="3"/>
  <c r="D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C36" i="3"/>
  <c r="D36" i="3"/>
  <c r="E36" i="3"/>
  <c r="F36" i="3"/>
  <c r="G36" i="3"/>
  <c r="H36" i="3"/>
  <c r="I36" i="3"/>
  <c r="B36" i="3"/>
  <c r="I3" i="3"/>
  <c r="I4" i="3"/>
  <c r="I5" i="3"/>
  <c r="I6" i="3"/>
  <c r="I7" i="3"/>
  <c r="I8" i="3"/>
  <c r="I9" i="3"/>
  <c r="I10" i="3"/>
  <c r="I12" i="3"/>
  <c r="I13" i="3"/>
  <c r="I14" i="3"/>
  <c r="H11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B14" i="3"/>
  <c r="B4" i="3"/>
  <c r="B5" i="3"/>
  <c r="B6" i="3"/>
  <c r="B7" i="3"/>
  <c r="B8" i="3"/>
  <c r="B9" i="3"/>
  <c r="B10" i="3"/>
  <c r="B11" i="3"/>
  <c r="B12" i="3"/>
  <c r="B13" i="3"/>
</calcChain>
</file>

<file path=xl/sharedStrings.xml><?xml version="1.0" encoding="utf-8"?>
<sst xmlns="http://schemas.openxmlformats.org/spreadsheetml/2006/main" count="246" uniqueCount="112">
  <si>
    <t>Distance between supplier ℎ and distribution center 𝑖 (km)</t>
  </si>
  <si>
    <t>i1</t>
  </si>
  <si>
    <t>i2</t>
  </si>
  <si>
    <t>i3</t>
  </si>
  <si>
    <t>h1</t>
  </si>
  <si>
    <t>h2</t>
  </si>
  <si>
    <t>h3</t>
  </si>
  <si>
    <t>i4</t>
  </si>
  <si>
    <t>Distance between distribution center 𝑖 and customer 𝑗 (km)</t>
  </si>
  <si>
    <t>j1</t>
  </si>
  <si>
    <t>j2</t>
  </si>
  <si>
    <t>j3</t>
  </si>
  <si>
    <t>j4</t>
  </si>
  <si>
    <t>j5</t>
  </si>
  <si>
    <t>j6</t>
  </si>
  <si>
    <t>j7</t>
  </si>
  <si>
    <t>Fixed cost</t>
  </si>
  <si>
    <t>Operating cost</t>
  </si>
  <si>
    <t>Maximum inventory</t>
  </si>
  <si>
    <t>The maximum supply capacity of supplier</t>
  </si>
  <si>
    <t>Supplier</t>
  </si>
  <si>
    <t>The maximum supply capacity/t</t>
  </si>
  <si>
    <t>Time window and determined demand of customer.</t>
  </si>
  <si>
    <t>Customer</t>
  </si>
  <si>
    <t>Dau Moi Market</t>
  </si>
  <si>
    <t>Nha Long Market</t>
  </si>
  <si>
    <t>Ward 1 Market</t>
  </si>
  <si>
    <t>Vinmart</t>
  </si>
  <si>
    <t>Coopmart</t>
  </si>
  <si>
    <t>Thuan Huy Company</t>
  </si>
  <si>
    <t>Kim Anh Company</t>
  </si>
  <si>
    <t>(Tjmin,Tj,Tjmax)</t>
  </si>
  <si>
    <t>Demand</t>
  </si>
  <si>
    <t>(2, 2.5, 3)</t>
  </si>
  <si>
    <t>(3, 4, 5)</t>
  </si>
  <si>
    <t>(1, 1.5, 2)</t>
  </si>
  <si>
    <t>(1, 2, 2.5)</t>
  </si>
  <si>
    <t>(2, 3, 4)</t>
  </si>
  <si>
    <t>(3, 3.5, 4)</t>
  </si>
  <si>
    <t>(1.5, 2.5, 3)</t>
  </si>
  <si>
    <t>DC</t>
  </si>
  <si>
    <t>Cus</t>
  </si>
  <si>
    <t>j8</t>
  </si>
  <si>
    <t>j9</t>
  </si>
  <si>
    <t>j10</t>
  </si>
  <si>
    <t>j11</t>
  </si>
  <si>
    <t>j12</t>
  </si>
  <si>
    <t>i5</t>
  </si>
  <si>
    <t>i6</t>
  </si>
  <si>
    <t>i7</t>
  </si>
  <si>
    <t>i8</t>
  </si>
  <si>
    <t>Vinh My B</t>
  </si>
  <si>
    <t>Vinh Trach</t>
  </si>
  <si>
    <t>Vinh Trach Dong</t>
  </si>
  <si>
    <t>Hiep Thanh</t>
  </si>
  <si>
    <t>7/233 Bien Tay A hamlet, Vinh Trach Dong commune</t>
  </si>
  <si>
    <t>Hamlet 14, Vinh My B Commune, Hoa Binh District</t>
  </si>
  <si>
    <t>2 Provincial Road 38, Vinh Trach, Bac Lieu</t>
  </si>
  <si>
    <t>Giong Nhan Hamlet, Hiep Thanh Commune, Bac Lieu City</t>
  </si>
  <si>
    <t>TRUONG PHU SEAFOODS CO.</t>
  </si>
  <si>
    <t>Bau Sang Market</t>
  </si>
  <si>
    <t>Thuy Ngan Seafood</t>
  </si>
  <si>
    <t>Dau Kinh Market</t>
  </si>
  <si>
    <t>Vinh Trach Dong Market</t>
  </si>
  <si>
    <t>No. 1/399, South Hau River Highway, Vinh An Hamlet, Vinh Trach Commune, Bac Lieu City</t>
  </si>
  <si>
    <t>Provincial Road 2, Vinh Binh, Hoa Binh, Bac Lieu</t>
  </si>
  <si>
    <t>National Highway 1A, Vinh My B, Hoa Binh</t>
  </si>
  <si>
    <t>Vinh Trach Dong, Bac Lieu</t>
  </si>
  <si>
    <t>Lo Ren, Hiep Thanh, Bac Lieu</t>
  </si>
  <si>
    <t>(3.5, 4.5, 5)</t>
  </si>
  <si>
    <t>(1, 2 ,3)</t>
  </si>
  <si>
    <t>Table 6</t>
  </si>
  <si>
    <t>Penalty cost arriving late to customer</t>
  </si>
  <si>
    <t>Transportation cost from DC to Customer</t>
  </si>
  <si>
    <t xml:space="preserve">supplier </t>
  </si>
  <si>
    <t>Largest number of dc rent</t>
  </si>
  <si>
    <t>distribution center</t>
  </si>
  <si>
    <t>Fresh food</t>
  </si>
  <si>
    <t xml:space="preserve">customer </t>
  </si>
  <si>
    <t>average speed</t>
  </si>
  <si>
    <t>Customer/DC</t>
  </si>
  <si>
    <t>Time of vehicle from distribution center to customer (hour)</t>
  </si>
  <si>
    <t>Bảng Sơn làm</t>
  </si>
  <si>
    <t>Tjmax</t>
  </si>
  <si>
    <t>Tj</t>
  </si>
  <si>
    <t>Tjmin</t>
  </si>
  <si>
    <t>Table 8</t>
  </si>
  <si>
    <t>Time of vehicle from Supplier center to DC (hour)</t>
  </si>
  <si>
    <t>Supplier/DC</t>
  </si>
  <si>
    <t>Transportation cost from supplier to distribution center</t>
  </si>
  <si>
    <t xml:space="preserve">Table </t>
  </si>
  <si>
    <t>The maximum supply capacity of DC</t>
  </si>
  <si>
    <t>Quantity shipped from supplier to DC</t>
  </si>
  <si>
    <t>Vinh Thinh</t>
  </si>
  <si>
    <t>Vinh Hau</t>
  </si>
  <si>
    <t>Vinh My A</t>
  </si>
  <si>
    <t xml:space="preserve">Vinh Thinh </t>
  </si>
  <si>
    <t>Quantity shipped from DC to Customer</t>
  </si>
  <si>
    <t>Sum</t>
  </si>
  <si>
    <t>k</t>
  </si>
  <si>
    <t>cost</t>
  </si>
  <si>
    <t>corruption rate</t>
  </si>
  <si>
    <t>fi2xmax3</t>
  </si>
  <si>
    <t>fixmax3</t>
  </si>
  <si>
    <t>fixmax</t>
  </si>
  <si>
    <t>ajk</t>
  </si>
  <si>
    <t>Bj</t>
  </si>
  <si>
    <t>DC/Supplier</t>
  </si>
  <si>
    <t>DC/Customer</t>
  </si>
  <si>
    <t>Pentakill costs of vehicle arriving late to customer</t>
  </si>
  <si>
    <t>Delayed pentakill costs (S3)</t>
  </si>
  <si>
    <t>ω(t_ij)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</si>
</sst>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000000000000000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2" fontId="6" fillId="0" borderId="1" xfId="0" applyNumberFormat="1" applyFont="1" applyBorder="1"/>
    <xf numFmtId="2" fontId="6" fillId="0" borderId="0" xfId="0" applyNumberFormat="1" applyFont="1"/>
    <xf numFmtId="2" fontId="7" fillId="0" borderId="0" xfId="0" applyNumberFormat="1" applyFont="1"/>
    <xf numFmtId="0" fontId="5" fillId="0" borderId="0" xfId="0" applyFont="1"/>
    <xf numFmtId="2" fontId="7" fillId="0" borderId="1" xfId="0" applyNumberFormat="1" applyFont="1" applyBorder="1"/>
    <xf numFmtId="2" fontId="7" fillId="0" borderId="1" xfId="0" applyNumberFormat="1" applyFont="1" applyBorder="1" applyAlignment="1">
      <alignment horizontal="right" vertical="top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5" fillId="3" borderId="1" xfId="0" applyFont="1" applyFill="1" applyBorder="1"/>
    <xf numFmtId="164" fontId="5" fillId="0" borderId="1" xfId="1" applyNumberFormat="1" applyFont="1" applyBorder="1"/>
    <xf numFmtId="164" fontId="5" fillId="0" borderId="2" xfId="1" applyNumberFormat="1" applyFont="1" applyFill="1" applyBorder="1"/>
    <xf numFmtId="3" fontId="5" fillId="0" borderId="1" xfId="0" applyNumberFormat="1" applyFont="1" applyBorder="1"/>
    <xf numFmtId="164" fontId="5" fillId="0" borderId="1" xfId="1" applyNumberFormat="1" applyFont="1" applyFill="1" applyBorder="1"/>
    <xf numFmtId="0" fontId="5" fillId="3" borderId="2" xfId="0" applyFont="1" applyFill="1" applyBorder="1"/>
    <xf numFmtId="164" fontId="5" fillId="3" borderId="1" xfId="1" applyNumberFormat="1" applyFont="1" applyFill="1" applyBorder="1"/>
    <xf numFmtId="2" fontId="10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2" fontId="7" fillId="3" borderId="1" xfId="0" applyNumberFormat="1" applyFont="1" applyFill="1" applyBorder="1"/>
    <xf numFmtId="2" fontId="7" fillId="3" borderId="1" xfId="0" applyNumberFormat="1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5" fillId="2" borderId="1" xfId="0" applyFont="1" applyFill="1" applyBorder="1"/>
    <xf numFmtId="165" fontId="6" fillId="0" borderId="0" xfId="0" applyNumberFormat="1" applyFont="1"/>
    <xf numFmtId="2" fontId="11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/>
    <xf numFmtId="0" fontId="12" fillId="0" borderId="0" xfId="0" applyFont="1"/>
    <xf numFmtId="0" fontId="0" fillId="0" borderId="1" xfId="0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2" fontId="9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6" fillId="2" borderId="1" xfId="0" applyNumberFormat="1" applyFont="1" applyFill="1" applyBorder="1"/>
    <xf numFmtId="166" fontId="6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8966</xdr:colOff>
      <xdr:row>5</xdr:row>
      <xdr:rowOff>80684</xdr:rowOff>
    </xdr:from>
    <xdr:to>
      <xdr:col>13</xdr:col>
      <xdr:colOff>950</xdr:colOff>
      <xdr:row>18</xdr:row>
      <xdr:rowOff>115198</xdr:rowOff>
    </xdr:to>
    <xdr:pic>
      <xdr:nvPicPr>
        <xdr:cNvPr id="3" name="Picture 2" descr="Table&#10;&#10;Description automatically generated">
          <a:extLst>
            <a:ext uri="{FF2B5EF4-FFF2-40B4-BE49-F238E27FC236}">
              <a16:creationId xmlns:a16="http://schemas.microsoft.com/office/drawing/2014/main" id="{BA41D6F8-83C2-E797-A253-6446265A7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8731" y="977155"/>
          <a:ext cx="2941372" cy="2365337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22861</xdr:colOff>
      <xdr:row>5</xdr:row>
      <xdr:rowOff>40790</xdr:rowOff>
    </xdr:from>
    <xdr:to>
      <xdr:col>17</xdr:col>
      <xdr:colOff>33950</xdr:colOff>
      <xdr:row>16</xdr:row>
      <xdr:rowOff>29135</xdr:rowOff>
    </xdr:to>
    <xdr:pic>
      <xdr:nvPicPr>
        <xdr:cNvPr id="4" name="Picture 3" descr="Table&#10;&#10;Description automatically generated">
          <a:extLst>
            <a:ext uri="{FF2B5EF4-FFF2-40B4-BE49-F238E27FC236}">
              <a16:creationId xmlns:a16="http://schemas.microsoft.com/office/drawing/2014/main" id="{C747B23D-364E-49ED-594D-EBDEBB4F2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1" y="955190"/>
          <a:ext cx="2807629" cy="200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601085</xdr:colOff>
      <xdr:row>16</xdr:row>
      <xdr:rowOff>9414</xdr:rowOff>
    </xdr:from>
    <xdr:to>
      <xdr:col>17</xdr:col>
      <xdr:colOff>44376</xdr:colOff>
      <xdr:row>21</xdr:row>
      <xdr:rowOff>71271</xdr:rowOff>
    </xdr:to>
    <xdr:pic>
      <xdr:nvPicPr>
        <xdr:cNvPr id="5" name="Picture 4" descr="Table&#10;&#10;Description automatically generated">
          <a:extLst>
            <a:ext uri="{FF2B5EF4-FFF2-40B4-BE49-F238E27FC236}">
              <a16:creationId xmlns:a16="http://schemas.microsoft.com/office/drawing/2014/main" id="{476A9CF5-F08A-5FE0-D67E-E090E3BF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0825" y="2935494"/>
          <a:ext cx="2849431" cy="1524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49B3-BC79-4973-AF26-4AED8F9751F4}">
  <dimension ref="A3:AC26"/>
  <sheetViews>
    <sheetView zoomScale="85" zoomScaleNormal="85" workbookViewId="0">
      <selection activeCell="G14" sqref="G14"/>
    </sheetView>
  </sheetViews>
  <sheetFormatPr defaultRowHeight="14.4" x14ac:dyDescent="0.3"/>
  <cols>
    <col min="1" max="5" width="9.77734375" customWidth="1"/>
    <col min="11" max="11" width="8" customWidth="1"/>
    <col min="12" max="12" width="12" customWidth="1"/>
    <col min="13" max="13" width="23" customWidth="1"/>
    <col min="15" max="15" width="6.77734375" customWidth="1"/>
    <col min="16" max="16" width="10.88671875" customWidth="1"/>
    <col min="17" max="17" width="23.109375" customWidth="1"/>
    <col min="20" max="20" width="13.44140625" bestFit="1" customWidth="1"/>
    <col min="23" max="23" width="6.5546875" bestFit="1" customWidth="1"/>
    <col min="24" max="24" width="4.44140625" bestFit="1" customWidth="1"/>
    <col min="25" max="25" width="9.44140625" bestFit="1" customWidth="1"/>
    <col min="26" max="26" width="12.33203125" bestFit="1" customWidth="1"/>
    <col min="27" max="29" width="25.88671875" bestFit="1" customWidth="1"/>
  </cols>
  <sheetData>
    <row r="3" spans="1:29" x14ac:dyDescent="0.3">
      <c r="A3" s="43" t="s">
        <v>0</v>
      </c>
      <c r="B3" s="43"/>
      <c r="C3" s="43"/>
      <c r="D3" s="43"/>
      <c r="E3" s="43"/>
      <c r="F3" s="43"/>
      <c r="G3" s="43"/>
      <c r="H3" s="43"/>
      <c r="I3" s="43"/>
    </row>
    <row r="4" spans="1:29" x14ac:dyDescent="0.3">
      <c r="A4" s="7"/>
      <c r="B4" s="8" t="s">
        <v>1</v>
      </c>
      <c r="C4" s="8" t="s">
        <v>2</v>
      </c>
      <c r="D4" s="8" t="s">
        <v>3</v>
      </c>
      <c r="E4" s="8" t="s">
        <v>7</v>
      </c>
      <c r="F4" s="8" t="s">
        <v>47</v>
      </c>
      <c r="G4" s="8" t="s">
        <v>48</v>
      </c>
      <c r="H4" s="8" t="s">
        <v>49</v>
      </c>
      <c r="I4" s="8" t="s">
        <v>50</v>
      </c>
    </row>
    <row r="5" spans="1:29" x14ac:dyDescent="0.3">
      <c r="A5" s="8" t="s">
        <v>4</v>
      </c>
      <c r="B5" s="7">
        <v>39.299999999999997</v>
      </c>
      <c r="C5" s="7">
        <v>10.1</v>
      </c>
      <c r="D5" s="7">
        <v>13.4</v>
      </c>
      <c r="E5" s="7">
        <v>12.7</v>
      </c>
      <c r="F5" s="7">
        <v>22.1</v>
      </c>
      <c r="G5" s="7">
        <v>28.6</v>
      </c>
      <c r="H5" s="7">
        <v>22</v>
      </c>
      <c r="I5" s="7">
        <v>20.5</v>
      </c>
      <c r="L5" t="s">
        <v>40</v>
      </c>
      <c r="P5" t="s">
        <v>41</v>
      </c>
      <c r="S5" t="s">
        <v>20</v>
      </c>
      <c r="W5" s="16" t="s">
        <v>86</v>
      </c>
      <c r="X5" s="15" t="s">
        <v>99</v>
      </c>
      <c r="Y5" s="15" t="s">
        <v>100</v>
      </c>
      <c r="Z5" s="15" t="s">
        <v>101</v>
      </c>
      <c r="AA5" s="16" t="s">
        <v>102</v>
      </c>
      <c r="AB5" s="16" t="s">
        <v>103</v>
      </c>
      <c r="AC5" s="16" t="s">
        <v>104</v>
      </c>
    </row>
    <row r="6" spans="1:29" x14ac:dyDescent="0.3">
      <c r="A6" s="8" t="s">
        <v>5</v>
      </c>
      <c r="B6" s="7">
        <v>30.4</v>
      </c>
      <c r="C6" s="7">
        <v>15.3</v>
      </c>
      <c r="D6" s="7">
        <v>37.299999999999997</v>
      </c>
      <c r="E6" s="7">
        <v>21</v>
      </c>
      <c r="F6" s="7">
        <v>13.2</v>
      </c>
      <c r="G6" s="7">
        <v>25.2</v>
      </c>
      <c r="H6" s="7">
        <v>18.600000000000001</v>
      </c>
      <c r="I6" s="7">
        <v>16.600000000000001</v>
      </c>
      <c r="S6">
        <v>1</v>
      </c>
      <c r="T6" t="s">
        <v>93</v>
      </c>
      <c r="W6" s="16"/>
      <c r="X6" s="15">
        <v>1</v>
      </c>
      <c r="Y6" s="15">
        <v>126000</v>
      </c>
      <c r="Z6" s="15">
        <v>4.4999999999999998E-2</v>
      </c>
      <c r="AA6" s="39">
        <f>(1-Z6)^(2/3*553)</f>
        <v>4.2453124293625781E-8</v>
      </c>
      <c r="AB6" s="39">
        <f>(1-Z6)^(1/3*553)</f>
        <v>2.0604155962724069E-4</v>
      </c>
      <c r="AC6" s="39">
        <f>(1-Z6)^553</f>
        <v>8.7471079405078827E-12</v>
      </c>
    </row>
    <row r="7" spans="1:29" x14ac:dyDescent="0.3">
      <c r="A7" s="8" t="s">
        <v>6</v>
      </c>
      <c r="B7" s="7">
        <v>20.9</v>
      </c>
      <c r="C7" s="7">
        <v>28.5</v>
      </c>
      <c r="D7" s="7">
        <v>39.1</v>
      </c>
      <c r="E7" s="7">
        <v>22.8</v>
      </c>
      <c r="F7" s="7">
        <v>15.7</v>
      </c>
      <c r="G7" s="7">
        <v>28</v>
      </c>
      <c r="H7" s="7">
        <v>30.8</v>
      </c>
      <c r="I7" s="7">
        <v>30.5</v>
      </c>
      <c r="J7">
        <v>2</v>
      </c>
      <c r="K7" t="s">
        <v>94</v>
      </c>
      <c r="S7">
        <v>2</v>
      </c>
      <c r="T7" t="s">
        <v>94</v>
      </c>
      <c r="W7" s="16"/>
      <c r="X7" s="40">
        <v>2</v>
      </c>
      <c r="Y7" s="40">
        <v>195000</v>
      </c>
      <c r="Z7" s="15">
        <v>4.3700000000000003E-2</v>
      </c>
      <c r="AA7" s="39">
        <f>(1-Z7)^(2/3*553)</f>
        <v>7.0099044161559093E-8</v>
      </c>
      <c r="AB7" s="39">
        <f>(1-Z7)^(1/3*553)</f>
        <v>2.6476224081533814E-4</v>
      </c>
      <c r="AC7" s="39">
        <f>(1-Z7)^553</f>
        <v>1.8559580011227505E-11</v>
      </c>
    </row>
    <row r="8" spans="1:29" x14ac:dyDescent="0.3">
      <c r="S8">
        <v>3</v>
      </c>
      <c r="T8" t="s">
        <v>95</v>
      </c>
    </row>
    <row r="9" spans="1:29" x14ac:dyDescent="0.3">
      <c r="J9">
        <v>4</v>
      </c>
      <c r="K9" t="s">
        <v>95</v>
      </c>
    </row>
    <row r="10" spans="1:2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29" x14ac:dyDescent="0.3">
      <c r="A11" s="43" t="s">
        <v>8</v>
      </c>
      <c r="B11" s="43"/>
      <c r="C11" s="43"/>
      <c r="D11" s="43"/>
      <c r="E11" s="43"/>
      <c r="F11" s="43"/>
      <c r="G11" s="43"/>
      <c r="H11" s="43"/>
      <c r="I11" s="43"/>
      <c r="S11" s="1" t="s">
        <v>105</v>
      </c>
      <c r="T11" s="1">
        <v>1</v>
      </c>
      <c r="U11" s="1">
        <v>2</v>
      </c>
      <c r="W11" s="1" t="s">
        <v>106</v>
      </c>
      <c r="X11" s="1"/>
    </row>
    <row r="12" spans="1:29" x14ac:dyDescent="0.3">
      <c r="A12" s="7"/>
      <c r="B12" s="8" t="s">
        <v>1</v>
      </c>
      <c r="C12" s="8" t="s">
        <v>2</v>
      </c>
      <c r="D12" s="8" t="s">
        <v>3</v>
      </c>
      <c r="E12" s="8" t="s">
        <v>7</v>
      </c>
      <c r="F12" s="8" t="s">
        <v>47</v>
      </c>
      <c r="G12" s="8" t="s">
        <v>48</v>
      </c>
      <c r="H12" s="8" t="s">
        <v>49</v>
      </c>
      <c r="I12" s="8" t="s">
        <v>50</v>
      </c>
      <c r="S12" s="1">
        <v>1</v>
      </c>
      <c r="T12" s="1">
        <v>0.7</v>
      </c>
      <c r="U12" s="1">
        <v>0.8</v>
      </c>
      <c r="W12" s="1">
        <v>1</v>
      </c>
      <c r="X12" s="1">
        <v>0.75</v>
      </c>
    </row>
    <row r="13" spans="1:29" x14ac:dyDescent="0.3">
      <c r="A13" s="8" t="s">
        <v>9</v>
      </c>
      <c r="B13" s="7">
        <v>22.9</v>
      </c>
      <c r="C13" s="7">
        <v>19.3</v>
      </c>
      <c r="D13" s="7">
        <v>8.8000000000000007</v>
      </c>
      <c r="E13" s="7">
        <v>20.9</v>
      </c>
      <c r="F13" s="7">
        <v>22.5</v>
      </c>
      <c r="G13" s="7">
        <v>7.2</v>
      </c>
      <c r="H13" s="7">
        <v>10.199999999999999</v>
      </c>
      <c r="I13" s="7">
        <v>12</v>
      </c>
      <c r="S13" s="1">
        <v>2</v>
      </c>
      <c r="T13" s="1">
        <v>0.6</v>
      </c>
      <c r="U13" s="1">
        <v>0.9</v>
      </c>
      <c r="W13" s="1">
        <v>2</v>
      </c>
      <c r="X13" s="1">
        <v>0.8</v>
      </c>
    </row>
    <row r="14" spans="1:29" x14ac:dyDescent="0.3">
      <c r="A14" s="8" t="s">
        <v>10</v>
      </c>
      <c r="B14" s="7">
        <v>21.5</v>
      </c>
      <c r="C14" s="7">
        <v>19.8</v>
      </c>
      <c r="D14" s="7">
        <v>8.6999999999999993</v>
      </c>
      <c r="E14" s="7">
        <v>21.7</v>
      </c>
      <c r="F14" s="7">
        <v>21.9</v>
      </c>
      <c r="G14" s="7">
        <v>8.6999999999999993</v>
      </c>
      <c r="H14" s="7">
        <v>11.7</v>
      </c>
      <c r="I14" s="7">
        <v>8.1999999999999993</v>
      </c>
      <c r="S14" s="1">
        <v>3</v>
      </c>
      <c r="T14" s="1">
        <v>0.9</v>
      </c>
      <c r="U14" s="1">
        <v>0.7</v>
      </c>
      <c r="W14" s="1">
        <v>3</v>
      </c>
      <c r="X14" s="1">
        <v>0.65</v>
      </c>
    </row>
    <row r="15" spans="1:29" x14ac:dyDescent="0.3">
      <c r="A15" s="8" t="s">
        <v>11</v>
      </c>
      <c r="B15" s="7">
        <v>24.5</v>
      </c>
      <c r="C15" s="7">
        <v>16.899999999999999</v>
      </c>
      <c r="D15" s="7">
        <v>8.5</v>
      </c>
      <c r="E15" s="7">
        <v>27.7</v>
      </c>
      <c r="F15" s="7">
        <v>20.9</v>
      </c>
      <c r="G15" s="7">
        <v>8.1999999999999993</v>
      </c>
      <c r="H15" s="7">
        <v>11.2</v>
      </c>
      <c r="I15" s="7">
        <v>12.2</v>
      </c>
      <c r="S15" s="1">
        <v>4</v>
      </c>
      <c r="T15" s="1">
        <v>0.7</v>
      </c>
      <c r="U15" s="1">
        <v>0.8</v>
      </c>
      <c r="W15" s="1">
        <v>4</v>
      </c>
      <c r="X15" s="1">
        <v>0.7</v>
      </c>
    </row>
    <row r="16" spans="1:29" x14ac:dyDescent="0.3">
      <c r="A16" s="8" t="s">
        <v>12</v>
      </c>
      <c r="B16" s="7">
        <v>22.6</v>
      </c>
      <c r="C16" s="7">
        <v>18.600000000000001</v>
      </c>
      <c r="D16" s="7">
        <v>9</v>
      </c>
      <c r="E16" s="7">
        <v>20.399999999999999</v>
      </c>
      <c r="F16" s="7">
        <v>20.3</v>
      </c>
      <c r="G16" s="7">
        <v>9</v>
      </c>
      <c r="H16" s="7">
        <v>12</v>
      </c>
      <c r="I16" s="7">
        <v>9.1</v>
      </c>
      <c r="S16" s="1">
        <v>5</v>
      </c>
      <c r="T16" s="1">
        <v>0.8</v>
      </c>
      <c r="U16" s="1">
        <v>0.9</v>
      </c>
      <c r="W16" s="1">
        <v>5</v>
      </c>
      <c r="X16" s="1">
        <v>0.85</v>
      </c>
    </row>
    <row r="17" spans="1:24" x14ac:dyDescent="0.3">
      <c r="A17" s="8" t="s">
        <v>13</v>
      </c>
      <c r="B17" s="7">
        <v>24.1</v>
      </c>
      <c r="C17" s="7">
        <v>17.899999999999999</v>
      </c>
      <c r="D17" s="7">
        <v>10</v>
      </c>
      <c r="E17" s="7">
        <v>19.8</v>
      </c>
      <c r="F17" s="7">
        <v>19.5</v>
      </c>
      <c r="G17" s="7">
        <v>9.8000000000000007</v>
      </c>
      <c r="H17" s="7">
        <v>12.7</v>
      </c>
      <c r="I17" s="7">
        <v>10.4</v>
      </c>
      <c r="S17" s="1">
        <v>6</v>
      </c>
      <c r="T17" s="1">
        <v>0.9</v>
      </c>
      <c r="U17" s="1">
        <v>0.5</v>
      </c>
      <c r="W17" s="1">
        <v>6</v>
      </c>
      <c r="X17" s="1">
        <v>0.65</v>
      </c>
    </row>
    <row r="18" spans="1:24" x14ac:dyDescent="0.3">
      <c r="A18" s="8" t="s">
        <v>14</v>
      </c>
      <c r="B18" s="7">
        <v>24.4</v>
      </c>
      <c r="C18" s="7">
        <v>17.100000000000001</v>
      </c>
      <c r="D18" s="7">
        <v>10.5</v>
      </c>
      <c r="E18" s="7">
        <v>17.600000000000001</v>
      </c>
      <c r="F18" s="7">
        <v>17.8</v>
      </c>
      <c r="G18" s="7">
        <v>11</v>
      </c>
      <c r="H18" s="7">
        <v>14</v>
      </c>
      <c r="I18" s="7">
        <v>11.7</v>
      </c>
      <c r="S18" s="1">
        <v>7</v>
      </c>
      <c r="T18" s="1">
        <v>0.6</v>
      </c>
      <c r="U18" s="1">
        <v>0.7</v>
      </c>
      <c r="W18" s="1">
        <v>7</v>
      </c>
      <c r="X18" s="1">
        <v>0.55000000000000004</v>
      </c>
    </row>
    <row r="19" spans="1:24" x14ac:dyDescent="0.3">
      <c r="A19" s="8" t="s">
        <v>15</v>
      </c>
      <c r="B19" s="7">
        <v>22.1</v>
      </c>
      <c r="C19" s="7">
        <v>19.100000000000001</v>
      </c>
      <c r="D19" s="7">
        <v>8</v>
      </c>
      <c r="E19" s="7">
        <v>22.1</v>
      </c>
      <c r="F19" s="7">
        <v>21.9</v>
      </c>
      <c r="G19" s="7">
        <v>7.3</v>
      </c>
      <c r="H19" s="7">
        <v>10.3</v>
      </c>
      <c r="I19" s="7">
        <v>9.4</v>
      </c>
      <c r="S19" s="1">
        <v>8</v>
      </c>
      <c r="T19" s="1">
        <v>0.7</v>
      </c>
      <c r="U19" s="1">
        <v>0.8</v>
      </c>
      <c r="W19" s="1">
        <v>8</v>
      </c>
      <c r="X19" s="1">
        <v>0.5</v>
      </c>
    </row>
    <row r="20" spans="1:24" ht="43.2" x14ac:dyDescent="0.3">
      <c r="A20" s="8" t="s">
        <v>42</v>
      </c>
      <c r="B20" s="7">
        <v>26.3</v>
      </c>
      <c r="C20" s="7">
        <v>22.9</v>
      </c>
      <c r="D20" s="7">
        <v>12.5</v>
      </c>
      <c r="E20" s="7">
        <v>25.7</v>
      </c>
      <c r="F20" s="7">
        <v>25.3</v>
      </c>
      <c r="G20" s="7">
        <v>3.6</v>
      </c>
      <c r="H20" s="7">
        <v>6.5</v>
      </c>
      <c r="I20" s="7">
        <v>13.1</v>
      </c>
      <c r="K20" s="4">
        <v>5</v>
      </c>
      <c r="L20" s="5" t="s">
        <v>51</v>
      </c>
      <c r="M20" s="5" t="s">
        <v>56</v>
      </c>
      <c r="S20" s="1">
        <v>9</v>
      </c>
      <c r="T20" s="1">
        <v>0.7</v>
      </c>
      <c r="U20" s="1">
        <v>0.6</v>
      </c>
      <c r="W20" s="1">
        <v>9</v>
      </c>
      <c r="X20" s="1">
        <v>0.8</v>
      </c>
    </row>
    <row r="21" spans="1:24" ht="28.8" x14ac:dyDescent="0.3">
      <c r="A21" s="8" t="s">
        <v>43</v>
      </c>
      <c r="B21" s="7">
        <v>29.4</v>
      </c>
      <c r="C21" s="7">
        <v>22.6</v>
      </c>
      <c r="D21" s="7">
        <v>31.2</v>
      </c>
      <c r="E21" s="7">
        <v>25</v>
      </c>
      <c r="F21" s="7">
        <v>15.8</v>
      </c>
      <c r="G21" s="7">
        <v>35.6</v>
      </c>
      <c r="H21" s="7">
        <v>38.6</v>
      </c>
      <c r="I21" s="7">
        <v>36.1</v>
      </c>
      <c r="K21" s="4">
        <v>6</v>
      </c>
      <c r="L21" s="5" t="s">
        <v>52</v>
      </c>
      <c r="M21" s="5" t="s">
        <v>57</v>
      </c>
      <c r="S21" s="1">
        <v>10</v>
      </c>
      <c r="T21" s="1">
        <v>0.9</v>
      </c>
      <c r="U21" s="1">
        <v>0.7</v>
      </c>
      <c r="W21" s="1">
        <v>10</v>
      </c>
      <c r="X21" s="1">
        <v>0.7</v>
      </c>
    </row>
    <row r="22" spans="1:24" ht="57.6" x14ac:dyDescent="0.3">
      <c r="A22" s="8" t="s">
        <v>44</v>
      </c>
      <c r="B22" s="7">
        <v>20.6</v>
      </c>
      <c r="C22" s="7">
        <v>12.2</v>
      </c>
      <c r="D22" s="7">
        <v>21.6</v>
      </c>
      <c r="E22" s="7">
        <v>14.7</v>
      </c>
      <c r="F22" s="7">
        <v>3.5</v>
      </c>
      <c r="G22" s="7">
        <v>25.3</v>
      </c>
      <c r="H22" s="7">
        <v>28.3</v>
      </c>
      <c r="I22" s="7">
        <v>31.8</v>
      </c>
      <c r="K22" s="4">
        <v>7</v>
      </c>
      <c r="L22" s="5" t="s">
        <v>53</v>
      </c>
      <c r="M22" s="5" t="s">
        <v>55</v>
      </c>
      <c r="O22" s="5">
        <v>8</v>
      </c>
      <c r="P22" s="5" t="s">
        <v>59</v>
      </c>
      <c r="Q22" s="5" t="s">
        <v>64</v>
      </c>
      <c r="S22" s="1">
        <v>11</v>
      </c>
      <c r="T22" s="1">
        <v>0.8</v>
      </c>
      <c r="U22" s="1">
        <v>0.7</v>
      </c>
      <c r="W22" s="1">
        <v>11</v>
      </c>
      <c r="X22" s="1">
        <v>0.9</v>
      </c>
    </row>
    <row r="23" spans="1:24" ht="43.2" x14ac:dyDescent="0.3">
      <c r="A23" s="8" t="s">
        <v>45</v>
      </c>
      <c r="B23" s="7">
        <v>22.2</v>
      </c>
      <c r="C23" s="7">
        <v>18.8</v>
      </c>
      <c r="D23" s="7">
        <v>12.9</v>
      </c>
      <c r="E23" s="7">
        <v>25.8</v>
      </c>
      <c r="F23" s="7">
        <v>28.4</v>
      </c>
      <c r="G23" s="7">
        <v>10.1</v>
      </c>
      <c r="H23" s="7">
        <v>14.7</v>
      </c>
      <c r="I23" s="7">
        <v>5.6</v>
      </c>
      <c r="K23" s="4">
        <v>8</v>
      </c>
      <c r="L23" s="5" t="s">
        <v>54</v>
      </c>
      <c r="M23" s="3" t="s">
        <v>58</v>
      </c>
      <c r="O23" s="5">
        <v>9</v>
      </c>
      <c r="P23" s="6" t="s">
        <v>60</v>
      </c>
      <c r="Q23" s="5" t="s">
        <v>65</v>
      </c>
      <c r="S23" s="1">
        <v>12</v>
      </c>
      <c r="T23" s="1">
        <v>0.7</v>
      </c>
      <c r="U23" s="1">
        <v>0.9</v>
      </c>
      <c r="W23" s="1">
        <v>12</v>
      </c>
      <c r="X23" s="1">
        <v>0.8</v>
      </c>
    </row>
    <row r="24" spans="1:24" ht="31.2" x14ac:dyDescent="0.3">
      <c r="A24" s="8" t="s">
        <v>46</v>
      </c>
      <c r="B24" s="7">
        <v>23.2</v>
      </c>
      <c r="C24" s="7">
        <v>19.8</v>
      </c>
      <c r="D24" s="7">
        <v>15.6</v>
      </c>
      <c r="E24" s="7">
        <v>33.700000000000003</v>
      </c>
      <c r="F24" s="7">
        <v>33.5</v>
      </c>
      <c r="G24" s="7">
        <v>7.8</v>
      </c>
      <c r="H24" s="7">
        <v>1.7</v>
      </c>
      <c r="I24" s="7">
        <v>6.6</v>
      </c>
      <c r="O24" s="5">
        <v>10</v>
      </c>
      <c r="P24" s="6" t="s">
        <v>61</v>
      </c>
      <c r="Q24" s="5" t="s">
        <v>66</v>
      </c>
      <c r="T24">
        <f>AVERAGE(T12:T23)</f>
        <v>0.75</v>
      </c>
      <c r="U24">
        <f>AVERAGE(U12:U23)</f>
        <v>0.75</v>
      </c>
    </row>
    <row r="25" spans="1:24" ht="31.2" x14ac:dyDescent="0.3">
      <c r="O25" s="5">
        <v>11</v>
      </c>
      <c r="P25" s="6" t="s">
        <v>62</v>
      </c>
      <c r="Q25" s="5" t="s">
        <v>68</v>
      </c>
    </row>
    <row r="26" spans="1:24" ht="46.8" x14ac:dyDescent="0.3">
      <c r="O26" s="5">
        <v>12</v>
      </c>
      <c r="P26" s="6" t="s">
        <v>63</v>
      </c>
      <c r="Q26" s="5" t="s">
        <v>67</v>
      </c>
    </row>
  </sheetData>
  <mergeCells count="2">
    <mergeCell ref="A3:I3"/>
    <mergeCell ref="A11:I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53E4-A157-4A07-9C28-D2BC523DA24B}">
  <dimension ref="A2:J45"/>
  <sheetViews>
    <sheetView zoomScale="70" zoomScaleNormal="70" workbookViewId="0">
      <selection activeCell="B5" sqref="B5:I5"/>
    </sheetView>
  </sheetViews>
  <sheetFormatPr defaultRowHeight="15.6" x14ac:dyDescent="0.3"/>
  <cols>
    <col min="1" max="1" width="35.21875" style="18" bestFit="1" customWidth="1"/>
    <col min="2" max="5" width="16.21875" style="18" bestFit="1" customWidth="1"/>
    <col min="6" max="7" width="15.21875" style="18" bestFit="1" customWidth="1"/>
    <col min="8" max="9" width="13.88671875" style="18" bestFit="1" customWidth="1"/>
    <col min="10" max="16384" width="8.88671875" style="18"/>
  </cols>
  <sheetData>
    <row r="2" spans="1:9" x14ac:dyDescent="0.3">
      <c r="A2" s="21"/>
      <c r="B2" s="21" t="s">
        <v>1</v>
      </c>
      <c r="C2" s="21" t="s">
        <v>2</v>
      </c>
      <c r="D2" s="21" t="s">
        <v>3</v>
      </c>
      <c r="E2" s="21" t="s">
        <v>7</v>
      </c>
      <c r="F2" s="21" t="s">
        <v>47</v>
      </c>
      <c r="G2" s="21" t="s">
        <v>48</v>
      </c>
      <c r="H2" s="21" t="s">
        <v>49</v>
      </c>
      <c r="I2" s="21" t="s">
        <v>50</v>
      </c>
    </row>
    <row r="3" spans="1:9" x14ac:dyDescent="0.3">
      <c r="A3" s="21" t="s">
        <v>16</v>
      </c>
      <c r="B3" s="25">
        <v>1907290000</v>
      </c>
      <c r="C3" s="25">
        <v>1622435000</v>
      </c>
      <c r="D3" s="25">
        <v>1758670000</v>
      </c>
      <c r="E3" s="25">
        <v>1832980000</v>
      </c>
      <c r="F3" s="25">
        <v>1849080000</v>
      </c>
      <c r="G3" s="26">
        <v>1985635000</v>
      </c>
      <c r="H3" s="27">
        <v>1744080000</v>
      </c>
      <c r="I3" s="27">
        <v>1895867000</v>
      </c>
    </row>
    <row r="4" spans="1:9" x14ac:dyDescent="0.3">
      <c r="A4" s="21" t="s">
        <v>17</v>
      </c>
      <c r="B4" s="25">
        <v>235315000</v>
      </c>
      <c r="C4" s="25">
        <v>200637000</v>
      </c>
      <c r="D4" s="25">
        <v>193206000</v>
      </c>
      <c r="E4" s="25">
        <v>220453000</v>
      </c>
      <c r="F4" s="28">
        <v>221615000</v>
      </c>
      <c r="G4" s="27">
        <v>186426000</v>
      </c>
      <c r="H4" s="21">
        <v>180453000</v>
      </c>
      <c r="I4" s="27">
        <v>210453000</v>
      </c>
    </row>
    <row r="5" spans="1:9" x14ac:dyDescent="0.3">
      <c r="A5" s="21" t="s">
        <v>18</v>
      </c>
      <c r="B5" s="25">
        <v>3500</v>
      </c>
      <c r="C5" s="25">
        <v>3200</v>
      </c>
      <c r="D5" s="25">
        <v>3000</v>
      </c>
      <c r="E5" s="25">
        <v>2800</v>
      </c>
      <c r="F5" s="21">
        <v>3000</v>
      </c>
      <c r="G5" s="21">
        <v>3500</v>
      </c>
      <c r="H5" s="21">
        <v>2700</v>
      </c>
      <c r="I5" s="21">
        <v>3200</v>
      </c>
    </row>
    <row r="8" spans="1:9" x14ac:dyDescent="0.3">
      <c r="A8" s="44" t="s">
        <v>19</v>
      </c>
      <c r="B8" s="45"/>
      <c r="C8" s="45"/>
      <c r="D8" s="45"/>
      <c r="E8" s="46"/>
    </row>
    <row r="9" spans="1:9" x14ac:dyDescent="0.3">
      <c r="A9" s="50" t="s">
        <v>20</v>
      </c>
      <c r="B9" s="50"/>
      <c r="C9" s="24" t="s">
        <v>4</v>
      </c>
      <c r="D9" s="24" t="s">
        <v>5</v>
      </c>
      <c r="E9" s="24" t="s">
        <v>6</v>
      </c>
      <c r="F9" s="29" t="s">
        <v>82</v>
      </c>
    </row>
    <row r="10" spans="1:9" x14ac:dyDescent="0.3">
      <c r="A10" s="50" t="s">
        <v>21</v>
      </c>
      <c r="B10" s="50"/>
      <c r="C10" s="30">
        <v>7350</v>
      </c>
      <c r="D10" s="30">
        <v>10615</v>
      </c>
      <c r="E10" s="30">
        <v>9658</v>
      </c>
    </row>
    <row r="21" spans="1:10" ht="14.4" customHeight="1" x14ac:dyDescent="0.3">
      <c r="A21" s="51" t="s">
        <v>91</v>
      </c>
      <c r="B21" s="51"/>
      <c r="C21" s="51"/>
      <c r="D21" s="51"/>
      <c r="E21" s="51"/>
      <c r="F21" s="51"/>
      <c r="G21" s="51"/>
      <c r="H21" s="51"/>
      <c r="I21" s="51"/>
    </row>
    <row r="22" spans="1:10" x14ac:dyDescent="0.3">
      <c r="A22" s="31" t="s">
        <v>40</v>
      </c>
      <c r="B22" s="24">
        <v>1</v>
      </c>
      <c r="C22" s="24">
        <v>2</v>
      </c>
      <c r="D22" s="24">
        <v>3</v>
      </c>
      <c r="E22" s="24">
        <v>4</v>
      </c>
      <c r="F22" s="24">
        <v>5</v>
      </c>
      <c r="G22" s="24">
        <v>6</v>
      </c>
      <c r="H22" s="24">
        <v>7</v>
      </c>
      <c r="I22" s="24">
        <v>8</v>
      </c>
    </row>
    <row r="23" spans="1:10" x14ac:dyDescent="0.3">
      <c r="A23" s="24" t="s">
        <v>91</v>
      </c>
      <c r="B23" s="25">
        <v>3500</v>
      </c>
      <c r="C23" s="25">
        <v>3200</v>
      </c>
      <c r="D23" s="25">
        <v>3000</v>
      </c>
      <c r="E23" s="25">
        <v>2800</v>
      </c>
      <c r="F23" s="21">
        <v>3000</v>
      </c>
      <c r="G23" s="21">
        <v>3500</v>
      </c>
      <c r="H23" s="21">
        <v>2700</v>
      </c>
      <c r="I23" s="21">
        <v>3200</v>
      </c>
    </row>
    <row r="25" spans="1:10" x14ac:dyDescent="0.3">
      <c r="A25" s="47" t="s">
        <v>92</v>
      </c>
      <c r="B25" s="48"/>
      <c r="C25" s="48"/>
      <c r="D25" s="48"/>
      <c r="E25" s="48"/>
      <c r="F25" s="48"/>
      <c r="G25" s="48"/>
      <c r="H25" s="48"/>
      <c r="I25" s="49"/>
    </row>
    <row r="26" spans="1:10" x14ac:dyDescent="0.3">
      <c r="A26" s="24" t="s">
        <v>88</v>
      </c>
      <c r="B26" s="24">
        <v>1</v>
      </c>
      <c r="C26" s="24">
        <v>2</v>
      </c>
      <c r="D26" s="24">
        <v>3</v>
      </c>
      <c r="E26" s="24">
        <v>4</v>
      </c>
      <c r="F26" s="24">
        <v>5</v>
      </c>
      <c r="G26" s="24">
        <v>6</v>
      </c>
      <c r="H26" s="24">
        <v>7</v>
      </c>
      <c r="I26" s="24">
        <v>8</v>
      </c>
    </row>
    <row r="27" spans="1:10" x14ac:dyDescent="0.3">
      <c r="A27" s="24" t="s">
        <v>96</v>
      </c>
      <c r="B27" s="21">
        <v>0</v>
      </c>
      <c r="C27" s="21">
        <v>2450</v>
      </c>
      <c r="D27" s="21">
        <v>3000</v>
      </c>
      <c r="E27" s="21">
        <v>1900</v>
      </c>
      <c r="F27" s="21">
        <v>0</v>
      </c>
      <c r="G27" s="21">
        <v>0</v>
      </c>
      <c r="H27" s="21">
        <v>0</v>
      </c>
      <c r="I27" s="21">
        <v>0</v>
      </c>
      <c r="J27" s="38">
        <f>SUM(B27:I27)</f>
        <v>7350</v>
      </c>
    </row>
    <row r="28" spans="1:10" x14ac:dyDescent="0.3">
      <c r="A28" s="24" t="s">
        <v>94</v>
      </c>
      <c r="B28" s="21">
        <v>500</v>
      </c>
      <c r="C28" s="21">
        <v>750</v>
      </c>
      <c r="D28" s="21">
        <v>0</v>
      </c>
      <c r="E28" s="21">
        <v>880</v>
      </c>
      <c r="F28" s="21">
        <v>1700</v>
      </c>
      <c r="G28" s="21">
        <v>2000</v>
      </c>
      <c r="H28" s="21">
        <v>1600</v>
      </c>
      <c r="I28" s="21">
        <v>2000</v>
      </c>
      <c r="J28" s="38">
        <f t="shared" ref="J28:J29" si="0">SUM(B28:I28)</f>
        <v>9430</v>
      </c>
    </row>
    <row r="29" spans="1:10" x14ac:dyDescent="0.3">
      <c r="A29" s="24" t="s">
        <v>95</v>
      </c>
      <c r="B29" s="21">
        <v>3000</v>
      </c>
      <c r="C29" s="21">
        <v>0</v>
      </c>
      <c r="D29" s="21">
        <v>0</v>
      </c>
      <c r="E29" s="21">
        <v>0</v>
      </c>
      <c r="F29" s="21">
        <v>1300</v>
      </c>
      <c r="G29" s="21">
        <v>1500</v>
      </c>
      <c r="H29" s="21">
        <v>1100</v>
      </c>
      <c r="I29" s="21">
        <v>1200</v>
      </c>
      <c r="J29" s="38">
        <f t="shared" si="0"/>
        <v>8100</v>
      </c>
    </row>
    <row r="31" spans="1:10" x14ac:dyDescent="0.3">
      <c r="A31" s="47" t="s">
        <v>97</v>
      </c>
      <c r="B31" s="48"/>
      <c r="C31" s="48"/>
      <c r="D31" s="48"/>
      <c r="E31" s="48"/>
      <c r="F31" s="48"/>
      <c r="G31" s="48"/>
      <c r="H31" s="48"/>
      <c r="I31" s="49"/>
    </row>
    <row r="32" spans="1:10" x14ac:dyDescent="0.3">
      <c r="A32" s="24" t="s">
        <v>80</v>
      </c>
      <c r="B32" s="32" t="s">
        <v>1</v>
      </c>
      <c r="C32" s="32" t="s">
        <v>2</v>
      </c>
      <c r="D32" s="32" t="s">
        <v>3</v>
      </c>
      <c r="E32" s="32" t="s">
        <v>7</v>
      </c>
      <c r="F32" s="32" t="s">
        <v>47</v>
      </c>
      <c r="G32" s="32" t="s">
        <v>48</v>
      </c>
      <c r="H32" s="32" t="s">
        <v>49</v>
      </c>
      <c r="I32" s="32" t="s">
        <v>50</v>
      </c>
    </row>
    <row r="33" spans="1:9" x14ac:dyDescent="0.3">
      <c r="A33" s="32">
        <v>1</v>
      </c>
      <c r="B33" s="21">
        <v>0</v>
      </c>
      <c r="C33" s="21">
        <v>0</v>
      </c>
      <c r="D33" s="21">
        <v>558</v>
      </c>
      <c r="E33" s="21">
        <v>0</v>
      </c>
      <c r="F33" s="21">
        <v>0</v>
      </c>
      <c r="G33" s="21">
        <v>550</v>
      </c>
      <c r="H33" s="21">
        <v>0</v>
      </c>
      <c r="I33" s="21">
        <v>0</v>
      </c>
    </row>
    <row r="34" spans="1:9" x14ac:dyDescent="0.3">
      <c r="A34" s="32">
        <v>2</v>
      </c>
      <c r="B34" s="21">
        <v>0</v>
      </c>
      <c r="C34" s="21">
        <v>0</v>
      </c>
      <c r="D34" s="21">
        <v>400</v>
      </c>
      <c r="E34" s="21">
        <v>0</v>
      </c>
      <c r="F34" s="21">
        <v>0</v>
      </c>
      <c r="G34" s="21">
        <v>400</v>
      </c>
      <c r="H34" s="21">
        <v>0</v>
      </c>
      <c r="I34" s="21">
        <v>467</v>
      </c>
    </row>
    <row r="35" spans="1:9" x14ac:dyDescent="0.3">
      <c r="A35" s="32">
        <v>3</v>
      </c>
      <c r="B35" s="21">
        <v>0</v>
      </c>
      <c r="C35" s="21">
        <v>0</v>
      </c>
      <c r="D35" s="21">
        <v>485</v>
      </c>
      <c r="E35" s="21">
        <v>0</v>
      </c>
      <c r="F35" s="21">
        <v>0</v>
      </c>
      <c r="G35" s="21">
        <v>550</v>
      </c>
      <c r="H35" s="21">
        <v>0</v>
      </c>
      <c r="I35" s="21">
        <v>0</v>
      </c>
    </row>
    <row r="36" spans="1:9" x14ac:dyDescent="0.3">
      <c r="A36" s="32">
        <v>4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392</v>
      </c>
    </row>
    <row r="37" spans="1:9" x14ac:dyDescent="0.3">
      <c r="A37" s="32">
        <v>5</v>
      </c>
      <c r="B37" s="21">
        <v>0</v>
      </c>
      <c r="C37" s="21">
        <v>0</v>
      </c>
      <c r="D37" s="21">
        <v>0</v>
      </c>
      <c r="E37" s="21">
        <v>273</v>
      </c>
      <c r="F37" s="21">
        <v>0</v>
      </c>
      <c r="G37" s="21">
        <v>0</v>
      </c>
      <c r="H37" s="21">
        <v>0</v>
      </c>
      <c r="I37" s="21">
        <v>0</v>
      </c>
    </row>
    <row r="38" spans="1:9" x14ac:dyDescent="0.3">
      <c r="A38" s="32">
        <v>6</v>
      </c>
      <c r="B38" s="21">
        <v>0</v>
      </c>
      <c r="C38" s="21">
        <v>0</v>
      </c>
      <c r="D38" s="21">
        <v>750</v>
      </c>
      <c r="E38" s="21">
        <v>1350</v>
      </c>
      <c r="F38" s="21">
        <v>0</v>
      </c>
      <c r="G38" s="21">
        <v>2000</v>
      </c>
      <c r="H38" s="21">
        <v>0</v>
      </c>
      <c r="I38" s="21">
        <v>1000</v>
      </c>
    </row>
    <row r="39" spans="1:9" x14ac:dyDescent="0.3">
      <c r="A39" s="32">
        <v>7</v>
      </c>
      <c r="B39" s="21">
        <v>2000</v>
      </c>
      <c r="C39" s="21">
        <v>1500</v>
      </c>
      <c r="D39" s="21">
        <v>800</v>
      </c>
      <c r="E39" s="21">
        <v>0</v>
      </c>
      <c r="F39" s="21">
        <v>0</v>
      </c>
      <c r="G39" s="21">
        <v>0</v>
      </c>
      <c r="H39" s="21">
        <v>550</v>
      </c>
      <c r="I39" s="21">
        <v>200</v>
      </c>
    </row>
    <row r="40" spans="1:9" x14ac:dyDescent="0.3">
      <c r="A40" s="32">
        <v>8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700</v>
      </c>
      <c r="I40" s="21">
        <v>0</v>
      </c>
    </row>
    <row r="41" spans="1:9" x14ac:dyDescent="0.3">
      <c r="A41" s="32">
        <v>9</v>
      </c>
      <c r="B41" s="21">
        <v>0</v>
      </c>
      <c r="C41" s="21">
        <v>0</v>
      </c>
      <c r="D41" s="21">
        <v>0</v>
      </c>
      <c r="E41" s="21">
        <v>0</v>
      </c>
      <c r="F41" s="21">
        <v>1570</v>
      </c>
      <c r="G41" s="21">
        <v>0</v>
      </c>
      <c r="H41" s="21">
        <v>0</v>
      </c>
      <c r="I41" s="21">
        <v>0</v>
      </c>
    </row>
    <row r="42" spans="1:9" x14ac:dyDescent="0.3">
      <c r="A42" s="32">
        <v>10</v>
      </c>
      <c r="B42" s="21">
        <v>1500</v>
      </c>
      <c r="C42" s="21">
        <v>500</v>
      </c>
      <c r="D42" s="21">
        <v>0</v>
      </c>
      <c r="E42" s="21">
        <v>970</v>
      </c>
      <c r="F42" s="21">
        <v>1430</v>
      </c>
      <c r="G42" s="21">
        <v>0</v>
      </c>
      <c r="H42" s="21">
        <v>0</v>
      </c>
      <c r="I42" s="21">
        <v>0</v>
      </c>
    </row>
    <row r="43" spans="1:9" x14ac:dyDescent="0.3">
      <c r="A43" s="32">
        <v>11</v>
      </c>
      <c r="B43" s="21">
        <v>0</v>
      </c>
      <c r="C43" s="21">
        <v>1200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1100</v>
      </c>
    </row>
    <row r="44" spans="1:9" x14ac:dyDescent="0.3">
      <c r="A44" s="37">
        <v>12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1350</v>
      </c>
      <c r="I44" s="21">
        <v>0</v>
      </c>
    </row>
    <row r="45" spans="1:9" x14ac:dyDescent="0.3">
      <c r="A45" s="24" t="s">
        <v>98</v>
      </c>
      <c r="B45" s="24">
        <f>SUM(B33:B44)</f>
        <v>3500</v>
      </c>
      <c r="C45" s="24">
        <f t="shared" ref="C45:I45" si="1">SUM(C33:C44)</f>
        <v>3200</v>
      </c>
      <c r="D45" s="24">
        <f t="shared" si="1"/>
        <v>2993</v>
      </c>
      <c r="E45" s="24">
        <f t="shared" si="1"/>
        <v>2593</v>
      </c>
      <c r="F45" s="24">
        <f t="shared" si="1"/>
        <v>3000</v>
      </c>
      <c r="G45" s="24">
        <f t="shared" si="1"/>
        <v>3500</v>
      </c>
      <c r="H45" s="24">
        <f t="shared" si="1"/>
        <v>2600</v>
      </c>
      <c r="I45" s="24">
        <f t="shared" si="1"/>
        <v>3159</v>
      </c>
    </row>
  </sheetData>
  <mergeCells count="6">
    <mergeCell ref="A8:E8"/>
    <mergeCell ref="A25:I25"/>
    <mergeCell ref="A31:I31"/>
    <mergeCell ref="A9:B9"/>
    <mergeCell ref="A10:B10"/>
    <mergeCell ref="A21:I2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4248-6483-4F2F-A189-D58F3606363B}">
  <dimension ref="A1:W80"/>
  <sheetViews>
    <sheetView topLeftCell="A33" zoomScale="85" zoomScaleNormal="85" workbookViewId="0">
      <selection activeCell="B50" sqref="B50:I50"/>
    </sheetView>
  </sheetViews>
  <sheetFormatPr defaultRowHeight="15.6" x14ac:dyDescent="0.3"/>
  <cols>
    <col min="1" max="1" width="13.5546875" style="18" bestFit="1" customWidth="1"/>
    <col min="2" max="8" width="12.77734375" style="18" customWidth="1"/>
    <col min="9" max="9" width="14.21875" style="18" bestFit="1" customWidth="1"/>
    <col min="10" max="10" width="8.88671875" style="18"/>
    <col min="11" max="11" width="17.77734375" style="18" bestFit="1" customWidth="1"/>
    <col min="12" max="13" width="8.88671875" style="18"/>
    <col min="14" max="14" width="25.21875" style="18" bestFit="1" customWidth="1"/>
    <col min="15" max="20" width="8.88671875" style="18"/>
    <col min="21" max="21" width="12.109375" style="18" bestFit="1" customWidth="1"/>
    <col min="22" max="16384" width="8.88671875" style="18"/>
  </cols>
  <sheetData>
    <row r="1" spans="1:19" x14ac:dyDescent="0.3">
      <c r="A1" s="21"/>
      <c r="B1" s="56" t="s">
        <v>73</v>
      </c>
      <c r="C1" s="56"/>
      <c r="D1" s="56"/>
      <c r="E1" s="56"/>
      <c r="F1" s="56"/>
      <c r="G1" s="56"/>
      <c r="H1" s="56"/>
      <c r="I1" s="56"/>
    </row>
    <row r="2" spans="1:19" x14ac:dyDescent="0.3">
      <c r="A2" s="33" t="s">
        <v>80</v>
      </c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K2" s="52" t="s">
        <v>8</v>
      </c>
      <c r="L2" s="53"/>
      <c r="M2" s="53"/>
      <c r="N2" s="53"/>
      <c r="O2" s="53"/>
      <c r="P2" s="53"/>
      <c r="Q2" s="53"/>
      <c r="R2" s="53"/>
      <c r="S2" s="54"/>
    </row>
    <row r="3" spans="1:19" x14ac:dyDescent="0.3">
      <c r="A3" s="33">
        <v>1</v>
      </c>
      <c r="B3" s="20">
        <f t="shared" ref="B3:B14" si="0">3000*L4</f>
        <v>68700</v>
      </c>
      <c r="C3" s="20">
        <f t="shared" ref="C3:C14" si="1">3000*M4</f>
        <v>57900</v>
      </c>
      <c r="D3" s="20">
        <f t="shared" ref="D3:D14" si="2">3000*N4</f>
        <v>26400.000000000004</v>
      </c>
      <c r="E3" s="20">
        <f t="shared" ref="E3:E14" si="3">3000*O4</f>
        <v>62699.999999999993</v>
      </c>
      <c r="F3" s="20">
        <f t="shared" ref="F3:F14" si="4">3000*P4</f>
        <v>67500</v>
      </c>
      <c r="G3" s="20">
        <f t="shared" ref="G3:G14" si="5">3000*Q4</f>
        <v>21600</v>
      </c>
      <c r="H3" s="20">
        <f t="shared" ref="H3:H14" si="6">3000*R4</f>
        <v>30599.999999999996</v>
      </c>
      <c r="I3" s="20">
        <f t="shared" ref="I3:I14" si="7">3000*S4</f>
        <v>36000</v>
      </c>
      <c r="K3" s="35"/>
      <c r="L3" s="36" t="s">
        <v>1</v>
      </c>
      <c r="M3" s="36" t="s">
        <v>2</v>
      </c>
      <c r="N3" s="36" t="s">
        <v>3</v>
      </c>
      <c r="O3" s="36" t="s">
        <v>7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3">
      <c r="A4" s="33">
        <v>2</v>
      </c>
      <c r="B4" s="20">
        <f t="shared" si="0"/>
        <v>64500</v>
      </c>
      <c r="C4" s="20">
        <f t="shared" si="1"/>
        <v>59400</v>
      </c>
      <c r="D4" s="20">
        <f t="shared" si="2"/>
        <v>26099.999999999996</v>
      </c>
      <c r="E4" s="20">
        <f t="shared" si="3"/>
        <v>65100</v>
      </c>
      <c r="F4" s="20">
        <f t="shared" si="4"/>
        <v>65700</v>
      </c>
      <c r="G4" s="20">
        <f t="shared" si="5"/>
        <v>26099.999999999996</v>
      </c>
      <c r="H4" s="20">
        <f t="shared" si="6"/>
        <v>35100</v>
      </c>
      <c r="I4" s="20">
        <f t="shared" si="7"/>
        <v>24599.999999999996</v>
      </c>
      <c r="K4" s="36" t="s">
        <v>9</v>
      </c>
      <c r="L4" s="22">
        <v>22.9</v>
      </c>
      <c r="M4" s="22">
        <v>19.3</v>
      </c>
      <c r="N4" s="22">
        <v>8.8000000000000007</v>
      </c>
      <c r="O4" s="22">
        <v>20.9</v>
      </c>
      <c r="P4" s="22">
        <v>22.5</v>
      </c>
      <c r="Q4" s="22">
        <v>7.2</v>
      </c>
      <c r="R4" s="22">
        <v>10.199999999999999</v>
      </c>
      <c r="S4" s="22">
        <v>12</v>
      </c>
    </row>
    <row r="5" spans="1:19" x14ac:dyDescent="0.3">
      <c r="A5" s="33">
        <v>3</v>
      </c>
      <c r="B5" s="20">
        <f t="shared" si="0"/>
        <v>73500</v>
      </c>
      <c r="C5" s="20">
        <f t="shared" si="1"/>
        <v>50699.999999999993</v>
      </c>
      <c r="D5" s="20">
        <f t="shared" si="2"/>
        <v>25500</v>
      </c>
      <c r="E5" s="20">
        <f t="shared" si="3"/>
        <v>83100</v>
      </c>
      <c r="F5" s="20">
        <f t="shared" si="4"/>
        <v>62699.999999999993</v>
      </c>
      <c r="G5" s="20">
        <f t="shared" si="5"/>
        <v>24599.999999999996</v>
      </c>
      <c r="H5" s="20">
        <f t="shared" si="6"/>
        <v>33600</v>
      </c>
      <c r="I5" s="20">
        <f t="shared" si="7"/>
        <v>36600</v>
      </c>
      <c r="K5" s="36" t="s">
        <v>10</v>
      </c>
      <c r="L5" s="22">
        <v>21.5</v>
      </c>
      <c r="M5" s="22">
        <v>19.8</v>
      </c>
      <c r="N5" s="22">
        <v>8.6999999999999993</v>
      </c>
      <c r="O5" s="22">
        <v>21.7</v>
      </c>
      <c r="P5" s="22">
        <v>21.9</v>
      </c>
      <c r="Q5" s="22">
        <v>8.6999999999999993</v>
      </c>
      <c r="R5" s="22">
        <v>11.7</v>
      </c>
      <c r="S5" s="22">
        <v>8.1999999999999993</v>
      </c>
    </row>
    <row r="6" spans="1:19" x14ac:dyDescent="0.3">
      <c r="A6" s="33">
        <v>4</v>
      </c>
      <c r="B6" s="20">
        <f t="shared" si="0"/>
        <v>67800</v>
      </c>
      <c r="C6" s="20">
        <f t="shared" si="1"/>
        <v>55800.000000000007</v>
      </c>
      <c r="D6" s="20">
        <f t="shared" si="2"/>
        <v>27000</v>
      </c>
      <c r="E6" s="20">
        <f t="shared" si="3"/>
        <v>61199.999999999993</v>
      </c>
      <c r="F6" s="20">
        <f t="shared" si="4"/>
        <v>60900</v>
      </c>
      <c r="G6" s="20">
        <f t="shared" si="5"/>
        <v>27000</v>
      </c>
      <c r="H6" s="20">
        <f t="shared" si="6"/>
        <v>36000</v>
      </c>
      <c r="I6" s="20">
        <f t="shared" si="7"/>
        <v>27300</v>
      </c>
      <c r="K6" s="36" t="s">
        <v>11</v>
      </c>
      <c r="L6" s="22">
        <v>24.5</v>
      </c>
      <c r="M6" s="22">
        <v>16.899999999999999</v>
      </c>
      <c r="N6" s="22">
        <v>8.5</v>
      </c>
      <c r="O6" s="22">
        <v>27.7</v>
      </c>
      <c r="P6" s="22">
        <v>20.9</v>
      </c>
      <c r="Q6" s="22">
        <v>8.1999999999999993</v>
      </c>
      <c r="R6" s="22">
        <v>11.2</v>
      </c>
      <c r="S6" s="22">
        <v>12.2</v>
      </c>
    </row>
    <row r="7" spans="1:19" x14ac:dyDescent="0.3">
      <c r="A7" s="33">
        <v>5</v>
      </c>
      <c r="B7" s="20">
        <f t="shared" si="0"/>
        <v>72300</v>
      </c>
      <c r="C7" s="20">
        <f t="shared" si="1"/>
        <v>53699.999999999993</v>
      </c>
      <c r="D7" s="20">
        <f t="shared" si="2"/>
        <v>30000</v>
      </c>
      <c r="E7" s="20">
        <f t="shared" si="3"/>
        <v>59400</v>
      </c>
      <c r="F7" s="20">
        <f t="shared" si="4"/>
        <v>58500</v>
      </c>
      <c r="G7" s="20">
        <f t="shared" si="5"/>
        <v>29400.000000000004</v>
      </c>
      <c r="H7" s="20">
        <f t="shared" si="6"/>
        <v>38100</v>
      </c>
      <c r="I7" s="20">
        <f t="shared" si="7"/>
        <v>31200</v>
      </c>
      <c r="K7" s="36" t="s">
        <v>12</v>
      </c>
      <c r="L7" s="22">
        <v>22.6</v>
      </c>
      <c r="M7" s="22">
        <v>18.600000000000001</v>
      </c>
      <c r="N7" s="22">
        <v>9</v>
      </c>
      <c r="O7" s="22">
        <v>20.399999999999999</v>
      </c>
      <c r="P7" s="22">
        <v>20.3</v>
      </c>
      <c r="Q7" s="22">
        <v>9</v>
      </c>
      <c r="R7" s="22">
        <v>12</v>
      </c>
      <c r="S7" s="22">
        <v>9.1</v>
      </c>
    </row>
    <row r="8" spans="1:19" x14ac:dyDescent="0.3">
      <c r="A8" s="33">
        <v>6</v>
      </c>
      <c r="B8" s="20">
        <f t="shared" si="0"/>
        <v>73200</v>
      </c>
      <c r="C8" s="20">
        <f t="shared" si="1"/>
        <v>51300.000000000007</v>
      </c>
      <c r="D8" s="20">
        <f t="shared" si="2"/>
        <v>31500</v>
      </c>
      <c r="E8" s="20">
        <f t="shared" si="3"/>
        <v>52800.000000000007</v>
      </c>
      <c r="F8" s="20">
        <f t="shared" si="4"/>
        <v>53400</v>
      </c>
      <c r="G8" s="20">
        <f t="shared" si="5"/>
        <v>33000</v>
      </c>
      <c r="H8" s="20">
        <f t="shared" si="6"/>
        <v>42000</v>
      </c>
      <c r="I8" s="20">
        <f t="shared" si="7"/>
        <v>35100</v>
      </c>
      <c r="K8" s="36" t="s">
        <v>13</v>
      </c>
      <c r="L8" s="22">
        <v>24.1</v>
      </c>
      <c r="M8" s="22">
        <v>17.899999999999999</v>
      </c>
      <c r="N8" s="22">
        <v>10</v>
      </c>
      <c r="O8" s="22">
        <v>19.8</v>
      </c>
      <c r="P8" s="22">
        <v>19.5</v>
      </c>
      <c r="Q8" s="22">
        <v>9.8000000000000007</v>
      </c>
      <c r="R8" s="22">
        <v>12.7</v>
      </c>
      <c r="S8" s="22">
        <v>10.4</v>
      </c>
    </row>
    <row r="9" spans="1:19" x14ac:dyDescent="0.3">
      <c r="A9" s="33">
        <v>7</v>
      </c>
      <c r="B9" s="20">
        <f t="shared" si="0"/>
        <v>66300</v>
      </c>
      <c r="C9" s="20">
        <f t="shared" si="1"/>
        <v>57300.000000000007</v>
      </c>
      <c r="D9" s="20">
        <f t="shared" si="2"/>
        <v>24000</v>
      </c>
      <c r="E9" s="20">
        <f t="shared" si="3"/>
        <v>66300</v>
      </c>
      <c r="F9" s="20">
        <f t="shared" si="4"/>
        <v>65700</v>
      </c>
      <c r="G9" s="20">
        <f t="shared" si="5"/>
        <v>21900</v>
      </c>
      <c r="H9" s="20">
        <f t="shared" si="6"/>
        <v>30900.000000000004</v>
      </c>
      <c r="I9" s="20">
        <f t="shared" si="7"/>
        <v>28200</v>
      </c>
      <c r="K9" s="36" t="s">
        <v>14</v>
      </c>
      <c r="L9" s="22">
        <v>24.4</v>
      </c>
      <c r="M9" s="22">
        <v>17.100000000000001</v>
      </c>
      <c r="N9" s="22">
        <v>10.5</v>
      </c>
      <c r="O9" s="22">
        <v>17.600000000000001</v>
      </c>
      <c r="P9" s="22">
        <v>17.8</v>
      </c>
      <c r="Q9" s="22">
        <v>11</v>
      </c>
      <c r="R9" s="22">
        <v>14</v>
      </c>
      <c r="S9" s="22">
        <v>11.7</v>
      </c>
    </row>
    <row r="10" spans="1:19" x14ac:dyDescent="0.3">
      <c r="A10" s="33">
        <v>8</v>
      </c>
      <c r="B10" s="20">
        <f t="shared" si="0"/>
        <v>78900</v>
      </c>
      <c r="C10" s="20">
        <f t="shared" si="1"/>
        <v>68700</v>
      </c>
      <c r="D10" s="20">
        <f t="shared" si="2"/>
        <v>37500</v>
      </c>
      <c r="E10" s="20">
        <f t="shared" si="3"/>
        <v>77100</v>
      </c>
      <c r="F10" s="20">
        <f t="shared" si="4"/>
        <v>75900</v>
      </c>
      <c r="G10" s="20">
        <f t="shared" si="5"/>
        <v>10800</v>
      </c>
      <c r="H10" s="20">
        <f t="shared" si="6"/>
        <v>19500</v>
      </c>
      <c r="I10" s="20">
        <f t="shared" si="7"/>
        <v>39300</v>
      </c>
      <c r="K10" s="36" t="s">
        <v>15</v>
      </c>
      <c r="L10" s="22">
        <v>22.1</v>
      </c>
      <c r="M10" s="22">
        <v>19.100000000000001</v>
      </c>
      <c r="N10" s="22">
        <v>8</v>
      </c>
      <c r="O10" s="22">
        <v>22.1</v>
      </c>
      <c r="P10" s="22">
        <v>21.9</v>
      </c>
      <c r="Q10" s="22">
        <v>7.3</v>
      </c>
      <c r="R10" s="22">
        <v>10.3</v>
      </c>
      <c r="S10" s="22">
        <v>9.4</v>
      </c>
    </row>
    <row r="11" spans="1:19" x14ac:dyDescent="0.3">
      <c r="A11" s="33">
        <v>9</v>
      </c>
      <c r="B11" s="20">
        <f t="shared" si="0"/>
        <v>88200</v>
      </c>
      <c r="C11" s="20">
        <f t="shared" si="1"/>
        <v>67800</v>
      </c>
      <c r="D11" s="20">
        <f t="shared" si="2"/>
        <v>93600</v>
      </c>
      <c r="E11" s="20">
        <f t="shared" si="3"/>
        <v>75000</v>
      </c>
      <c r="F11" s="20">
        <f t="shared" si="4"/>
        <v>47400</v>
      </c>
      <c r="G11" s="20">
        <f t="shared" si="5"/>
        <v>106800</v>
      </c>
      <c r="H11" s="20">
        <f t="shared" si="6"/>
        <v>115800</v>
      </c>
      <c r="I11" s="20">
        <f t="shared" si="7"/>
        <v>108300</v>
      </c>
      <c r="K11" s="36" t="s">
        <v>42</v>
      </c>
      <c r="L11" s="22">
        <v>26.3</v>
      </c>
      <c r="M11" s="22">
        <v>22.9</v>
      </c>
      <c r="N11" s="22">
        <v>12.5</v>
      </c>
      <c r="O11" s="22">
        <v>25.7</v>
      </c>
      <c r="P11" s="22">
        <v>25.3</v>
      </c>
      <c r="Q11" s="22">
        <v>3.6</v>
      </c>
      <c r="R11" s="22">
        <v>6.5</v>
      </c>
      <c r="S11" s="22">
        <v>13.1</v>
      </c>
    </row>
    <row r="12" spans="1:19" x14ac:dyDescent="0.3">
      <c r="A12" s="33">
        <v>10</v>
      </c>
      <c r="B12" s="20">
        <f t="shared" si="0"/>
        <v>61800.000000000007</v>
      </c>
      <c r="C12" s="20">
        <f t="shared" si="1"/>
        <v>36600</v>
      </c>
      <c r="D12" s="20">
        <f t="shared" si="2"/>
        <v>64800.000000000007</v>
      </c>
      <c r="E12" s="20">
        <f t="shared" si="3"/>
        <v>44100</v>
      </c>
      <c r="F12" s="20">
        <f t="shared" si="4"/>
        <v>10500</v>
      </c>
      <c r="G12" s="20">
        <f t="shared" si="5"/>
        <v>75900</v>
      </c>
      <c r="H12" s="20">
        <f t="shared" si="6"/>
        <v>84900</v>
      </c>
      <c r="I12" s="20">
        <f t="shared" si="7"/>
        <v>95400</v>
      </c>
      <c r="K12" s="36" t="s">
        <v>43</v>
      </c>
      <c r="L12" s="22">
        <v>29.4</v>
      </c>
      <c r="M12" s="22">
        <v>22.6</v>
      </c>
      <c r="N12" s="22">
        <v>31.2</v>
      </c>
      <c r="O12" s="22">
        <v>25</v>
      </c>
      <c r="P12" s="22">
        <v>15.8</v>
      </c>
      <c r="Q12" s="22">
        <v>35.6</v>
      </c>
      <c r="R12" s="22">
        <v>38.6</v>
      </c>
      <c r="S12" s="22">
        <v>36.1</v>
      </c>
    </row>
    <row r="13" spans="1:19" x14ac:dyDescent="0.3">
      <c r="A13" s="33">
        <v>11</v>
      </c>
      <c r="B13" s="20">
        <f t="shared" si="0"/>
        <v>66600</v>
      </c>
      <c r="C13" s="20">
        <f t="shared" si="1"/>
        <v>56400</v>
      </c>
      <c r="D13" s="20">
        <f t="shared" si="2"/>
        <v>38700</v>
      </c>
      <c r="E13" s="20">
        <f t="shared" si="3"/>
        <v>77400</v>
      </c>
      <c r="F13" s="20">
        <f t="shared" si="4"/>
        <v>85200</v>
      </c>
      <c r="G13" s="20">
        <f t="shared" si="5"/>
        <v>30300</v>
      </c>
      <c r="H13" s="20">
        <f t="shared" si="6"/>
        <v>44100</v>
      </c>
      <c r="I13" s="20">
        <f t="shared" si="7"/>
        <v>16800</v>
      </c>
      <c r="K13" s="36" t="s">
        <v>44</v>
      </c>
      <c r="L13" s="22">
        <v>20.6</v>
      </c>
      <c r="M13" s="22">
        <v>12.2</v>
      </c>
      <c r="N13" s="22">
        <v>21.6</v>
      </c>
      <c r="O13" s="22">
        <v>14.7</v>
      </c>
      <c r="P13" s="22">
        <v>3.5</v>
      </c>
      <c r="Q13" s="22">
        <v>25.3</v>
      </c>
      <c r="R13" s="22">
        <v>28.3</v>
      </c>
      <c r="S13" s="22">
        <v>31.8</v>
      </c>
    </row>
    <row r="14" spans="1:19" x14ac:dyDescent="0.3">
      <c r="A14" s="33">
        <v>12</v>
      </c>
      <c r="B14" s="20">
        <f t="shared" si="0"/>
        <v>69600</v>
      </c>
      <c r="C14" s="20">
        <f t="shared" si="1"/>
        <v>59400</v>
      </c>
      <c r="D14" s="20">
        <f t="shared" si="2"/>
        <v>46800</v>
      </c>
      <c r="E14" s="20">
        <f t="shared" si="3"/>
        <v>101100.00000000001</v>
      </c>
      <c r="F14" s="20">
        <f t="shared" si="4"/>
        <v>100500</v>
      </c>
      <c r="G14" s="20">
        <f t="shared" si="5"/>
        <v>23400</v>
      </c>
      <c r="H14" s="20">
        <f t="shared" si="6"/>
        <v>5100</v>
      </c>
      <c r="I14" s="20">
        <f t="shared" si="7"/>
        <v>19800</v>
      </c>
      <c r="K14" s="36" t="s">
        <v>45</v>
      </c>
      <c r="L14" s="22">
        <v>22.2</v>
      </c>
      <c r="M14" s="22">
        <v>18.8</v>
      </c>
      <c r="N14" s="22">
        <v>12.9</v>
      </c>
      <c r="O14" s="22">
        <v>25.8</v>
      </c>
      <c r="P14" s="22">
        <v>28.4</v>
      </c>
      <c r="Q14" s="22">
        <v>10.1</v>
      </c>
      <c r="R14" s="22">
        <v>14.7</v>
      </c>
      <c r="S14" s="22">
        <v>5.6</v>
      </c>
    </row>
    <row r="15" spans="1:19" x14ac:dyDescent="0.3">
      <c r="K15" s="36" t="s">
        <v>46</v>
      </c>
      <c r="L15" s="22">
        <v>23.2</v>
      </c>
      <c r="M15" s="22">
        <v>19.8</v>
      </c>
      <c r="N15" s="22">
        <v>15.6</v>
      </c>
      <c r="O15" s="22">
        <v>33.700000000000003</v>
      </c>
      <c r="P15" s="22">
        <v>33.5</v>
      </c>
      <c r="Q15" s="22">
        <v>7.8</v>
      </c>
      <c r="R15" s="22">
        <v>1.7</v>
      </c>
      <c r="S15" s="22">
        <v>6.6</v>
      </c>
    </row>
    <row r="17" spans="1:15" x14ac:dyDescent="0.3">
      <c r="A17" s="23" t="s">
        <v>90</v>
      </c>
      <c r="B17" s="56" t="s">
        <v>87</v>
      </c>
      <c r="C17" s="56"/>
      <c r="D17" s="56"/>
      <c r="E17" s="56"/>
      <c r="F17" s="56"/>
      <c r="G17" s="56"/>
      <c r="H17" s="56"/>
      <c r="I17" s="56"/>
    </row>
    <row r="18" spans="1:15" x14ac:dyDescent="0.3">
      <c r="A18" s="24" t="s">
        <v>88</v>
      </c>
      <c r="B18" s="36" t="s">
        <v>1</v>
      </c>
      <c r="C18" s="36" t="s">
        <v>2</v>
      </c>
      <c r="D18" s="36" t="s">
        <v>3</v>
      </c>
      <c r="E18" s="36" t="s">
        <v>7</v>
      </c>
      <c r="F18" s="36" t="s">
        <v>47</v>
      </c>
      <c r="G18" s="36" t="s">
        <v>48</v>
      </c>
      <c r="H18" s="36" t="s">
        <v>49</v>
      </c>
      <c r="I18" s="36" t="s">
        <v>50</v>
      </c>
      <c r="K18" s="19" t="s">
        <v>74</v>
      </c>
      <c r="L18" s="19">
        <v>3</v>
      </c>
      <c r="M18" s="17"/>
      <c r="N18" s="19" t="s">
        <v>75</v>
      </c>
      <c r="O18" s="19">
        <v>3</v>
      </c>
    </row>
    <row r="19" spans="1:15" x14ac:dyDescent="0.3">
      <c r="A19" s="36" t="s">
        <v>4</v>
      </c>
      <c r="B19" s="21">
        <f t="shared" ref="B19:I21" si="8">B25/$L$21</f>
        <v>0.87333333333333329</v>
      </c>
      <c r="C19" s="21">
        <f t="shared" si="8"/>
        <v>0.22444444444444445</v>
      </c>
      <c r="D19" s="21">
        <f t="shared" si="8"/>
        <v>0.29777777777777781</v>
      </c>
      <c r="E19" s="21">
        <f t="shared" si="8"/>
        <v>0.28222222222222221</v>
      </c>
      <c r="F19" s="21">
        <f t="shared" si="8"/>
        <v>0.49111111111111116</v>
      </c>
      <c r="G19" s="21">
        <f t="shared" si="8"/>
        <v>0.63555555555555554</v>
      </c>
      <c r="H19" s="21">
        <f t="shared" si="8"/>
        <v>0.48888888888888887</v>
      </c>
      <c r="I19" s="21">
        <f t="shared" si="8"/>
        <v>0.45555555555555555</v>
      </c>
      <c r="K19" s="19" t="s">
        <v>76</v>
      </c>
      <c r="L19" s="19">
        <v>8</v>
      </c>
      <c r="M19" s="17"/>
      <c r="N19" s="19" t="s">
        <v>77</v>
      </c>
      <c r="O19" s="19">
        <v>2</v>
      </c>
    </row>
    <row r="20" spans="1:15" x14ac:dyDescent="0.3">
      <c r="A20" s="36" t="s">
        <v>5</v>
      </c>
      <c r="B20" s="21">
        <f t="shared" si="8"/>
        <v>0.67555555555555558</v>
      </c>
      <c r="C20" s="21">
        <f t="shared" si="8"/>
        <v>0.34</v>
      </c>
      <c r="D20" s="21">
        <f t="shared" si="8"/>
        <v>0.82888888888888879</v>
      </c>
      <c r="E20" s="21">
        <f t="shared" si="8"/>
        <v>0.46666666666666667</v>
      </c>
      <c r="F20" s="21">
        <f t="shared" si="8"/>
        <v>0.29333333333333333</v>
      </c>
      <c r="G20" s="21">
        <f t="shared" si="8"/>
        <v>0.55999999999999994</v>
      </c>
      <c r="H20" s="21">
        <f t="shared" si="8"/>
        <v>0.41333333333333339</v>
      </c>
      <c r="I20" s="21">
        <f t="shared" si="8"/>
        <v>0.36888888888888893</v>
      </c>
      <c r="K20" s="19" t="s">
        <v>78</v>
      </c>
      <c r="L20" s="19">
        <v>12</v>
      </c>
      <c r="M20" s="17"/>
      <c r="N20" s="17"/>
      <c r="O20" s="17"/>
    </row>
    <row r="21" spans="1:15" x14ac:dyDescent="0.3">
      <c r="A21" s="36" t="s">
        <v>6</v>
      </c>
      <c r="B21" s="21">
        <f t="shared" si="8"/>
        <v>0.46444444444444444</v>
      </c>
      <c r="C21" s="21">
        <f t="shared" si="8"/>
        <v>0.6333333333333333</v>
      </c>
      <c r="D21" s="21">
        <f t="shared" si="8"/>
        <v>0.86888888888888893</v>
      </c>
      <c r="E21" s="21">
        <f t="shared" si="8"/>
        <v>0.50666666666666671</v>
      </c>
      <c r="F21" s="21">
        <f t="shared" si="8"/>
        <v>0.34888888888888886</v>
      </c>
      <c r="G21" s="21">
        <f t="shared" si="8"/>
        <v>0.62222222222222223</v>
      </c>
      <c r="H21" s="21">
        <f t="shared" si="8"/>
        <v>0.68444444444444441</v>
      </c>
      <c r="I21" s="21">
        <f t="shared" si="8"/>
        <v>0.67777777777777781</v>
      </c>
      <c r="K21" s="19" t="s">
        <v>79</v>
      </c>
      <c r="L21" s="19">
        <v>45</v>
      </c>
      <c r="M21" s="17"/>
      <c r="N21" s="17"/>
      <c r="O21" s="17"/>
    </row>
    <row r="23" spans="1:15" x14ac:dyDescent="0.3">
      <c r="A23" s="52" t="s">
        <v>0</v>
      </c>
      <c r="B23" s="53"/>
      <c r="C23" s="53"/>
      <c r="D23" s="53"/>
      <c r="E23" s="53"/>
      <c r="F23" s="53"/>
      <c r="G23" s="53"/>
      <c r="H23" s="53"/>
      <c r="I23" s="54"/>
    </row>
    <row r="24" spans="1:15" x14ac:dyDescent="0.3">
      <c r="A24" s="35"/>
      <c r="B24" s="36" t="s">
        <v>1</v>
      </c>
      <c r="C24" s="36" t="s">
        <v>2</v>
      </c>
      <c r="D24" s="36" t="s">
        <v>3</v>
      </c>
      <c r="E24" s="36" t="s">
        <v>7</v>
      </c>
      <c r="F24" s="36" t="s">
        <v>47</v>
      </c>
      <c r="G24" s="36" t="s">
        <v>48</v>
      </c>
      <c r="H24" s="36" t="s">
        <v>49</v>
      </c>
      <c r="I24" s="36" t="s">
        <v>50</v>
      </c>
    </row>
    <row r="25" spans="1:15" x14ac:dyDescent="0.3">
      <c r="A25" s="36" t="s">
        <v>4</v>
      </c>
      <c r="B25" s="22">
        <v>39.299999999999997</v>
      </c>
      <c r="C25" s="22">
        <v>10.1</v>
      </c>
      <c r="D25" s="22">
        <v>13.4</v>
      </c>
      <c r="E25" s="22">
        <v>12.7</v>
      </c>
      <c r="F25" s="22">
        <v>22.1</v>
      </c>
      <c r="G25" s="22">
        <v>28.6</v>
      </c>
      <c r="H25" s="22">
        <v>22</v>
      </c>
      <c r="I25" s="22">
        <v>20.5</v>
      </c>
    </row>
    <row r="26" spans="1:15" x14ac:dyDescent="0.3">
      <c r="A26" s="36" t="s">
        <v>5</v>
      </c>
      <c r="B26" s="22">
        <v>30.4</v>
      </c>
      <c r="C26" s="22">
        <v>15.3</v>
      </c>
      <c r="D26" s="22">
        <v>37.299999999999997</v>
      </c>
      <c r="E26" s="22">
        <v>21</v>
      </c>
      <c r="F26" s="22">
        <v>13.2</v>
      </c>
      <c r="G26" s="22">
        <v>25.2</v>
      </c>
      <c r="H26" s="22">
        <v>18.600000000000001</v>
      </c>
      <c r="I26" s="22">
        <v>16.600000000000001</v>
      </c>
    </row>
    <row r="27" spans="1:15" x14ac:dyDescent="0.3">
      <c r="A27" s="36" t="s">
        <v>6</v>
      </c>
      <c r="B27" s="22">
        <v>20.9</v>
      </c>
      <c r="C27" s="22">
        <v>28.5</v>
      </c>
      <c r="D27" s="22">
        <v>39.1</v>
      </c>
      <c r="E27" s="22">
        <v>22.8</v>
      </c>
      <c r="F27" s="22">
        <v>15.7</v>
      </c>
      <c r="G27" s="22">
        <v>28</v>
      </c>
      <c r="H27" s="22">
        <v>30.8</v>
      </c>
      <c r="I27" s="22">
        <v>30.5</v>
      </c>
    </row>
    <row r="34" spans="1:23" x14ac:dyDescent="0.3">
      <c r="A34" s="23" t="s">
        <v>71</v>
      </c>
      <c r="B34" s="56" t="s">
        <v>81</v>
      </c>
      <c r="C34" s="56"/>
      <c r="D34" s="56"/>
      <c r="E34" s="56"/>
      <c r="F34" s="56"/>
      <c r="G34" s="56"/>
      <c r="H34" s="56"/>
      <c r="I34" s="56"/>
      <c r="K34" s="23" t="s">
        <v>71</v>
      </c>
      <c r="L34" s="56" t="s">
        <v>81</v>
      </c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 x14ac:dyDescent="0.3">
      <c r="A35" s="33" t="s">
        <v>80</v>
      </c>
      <c r="B35" s="33">
        <v>1</v>
      </c>
      <c r="C35" s="33">
        <v>2</v>
      </c>
      <c r="D35" s="33">
        <v>3</v>
      </c>
      <c r="E35" s="33">
        <v>4</v>
      </c>
      <c r="F35" s="33">
        <v>5</v>
      </c>
      <c r="G35" s="33">
        <v>6</v>
      </c>
      <c r="H35" s="33">
        <v>7</v>
      </c>
      <c r="I35" s="33">
        <v>8</v>
      </c>
      <c r="K35" s="33" t="s">
        <v>108</v>
      </c>
      <c r="L35" s="33">
        <v>1</v>
      </c>
      <c r="M35" s="33">
        <v>2</v>
      </c>
      <c r="N35" s="33">
        <v>3</v>
      </c>
      <c r="O35" s="33">
        <v>4</v>
      </c>
      <c r="P35" s="33">
        <v>5</v>
      </c>
      <c r="Q35" s="33">
        <v>6</v>
      </c>
      <c r="R35" s="33">
        <v>7</v>
      </c>
      <c r="S35" s="33">
        <v>8</v>
      </c>
      <c r="T35" s="33">
        <v>9</v>
      </c>
      <c r="U35" s="33">
        <v>10</v>
      </c>
      <c r="V35" s="33">
        <v>11</v>
      </c>
      <c r="W35" s="33">
        <v>12</v>
      </c>
    </row>
    <row r="36" spans="1:23" x14ac:dyDescent="0.3">
      <c r="A36" s="33">
        <v>1</v>
      </c>
      <c r="B36" s="19">
        <f t="shared" ref="B36:B47" si="9">L4/$L$21</f>
        <v>0.50888888888888884</v>
      </c>
      <c r="C36" s="19">
        <f t="shared" ref="C36:C47" si="10">M4/$L$21</f>
        <v>0.42888888888888893</v>
      </c>
      <c r="D36" s="19">
        <f t="shared" ref="D36:D47" si="11">N4/$L$21</f>
        <v>0.19555555555555557</v>
      </c>
      <c r="E36" s="19">
        <f t="shared" ref="E36:E47" si="12">O4/$L$21</f>
        <v>0.46444444444444444</v>
      </c>
      <c r="F36" s="19">
        <f t="shared" ref="F36:F47" si="13">P4/$L$21</f>
        <v>0.5</v>
      </c>
      <c r="G36" s="19">
        <f t="shared" ref="G36:G47" si="14">Q4/$L$21</f>
        <v>0.16</v>
      </c>
      <c r="H36" s="19">
        <f t="shared" ref="H36:H47" si="15">R4/$L$21</f>
        <v>0.22666666666666666</v>
      </c>
      <c r="I36" s="19">
        <f t="shared" ref="I36:I47" si="16">S4/$L$21</f>
        <v>0.26666666666666666</v>
      </c>
      <c r="K36" s="33">
        <v>1</v>
      </c>
      <c r="L36" s="41">
        <v>0.51</v>
      </c>
      <c r="M36" s="41">
        <v>0.48</v>
      </c>
      <c r="N36" s="41">
        <v>0.54</v>
      </c>
      <c r="O36" s="41">
        <v>0.5</v>
      </c>
      <c r="P36" s="41">
        <v>0.54</v>
      </c>
      <c r="Q36" s="41">
        <v>0.54</v>
      </c>
      <c r="R36" s="41">
        <v>0.49</v>
      </c>
      <c r="S36" s="41">
        <v>0.57999999999999996</v>
      </c>
      <c r="T36" s="41">
        <v>0.65</v>
      </c>
      <c r="U36" s="41">
        <v>0.46</v>
      </c>
      <c r="V36" s="41">
        <v>0.49</v>
      </c>
      <c r="W36" s="41">
        <v>0.52</v>
      </c>
    </row>
    <row r="37" spans="1:23" x14ac:dyDescent="0.3">
      <c r="A37" s="33">
        <v>2</v>
      </c>
      <c r="B37" s="19">
        <f t="shared" si="9"/>
        <v>0.4777777777777778</v>
      </c>
      <c r="C37" s="19">
        <f t="shared" si="10"/>
        <v>0.44</v>
      </c>
      <c r="D37" s="19">
        <f t="shared" si="11"/>
        <v>0.19333333333333333</v>
      </c>
      <c r="E37" s="19">
        <f t="shared" si="12"/>
        <v>0.48222222222222222</v>
      </c>
      <c r="F37" s="19">
        <f t="shared" si="13"/>
        <v>0.48666666666666664</v>
      </c>
      <c r="G37" s="19">
        <f t="shared" si="14"/>
        <v>0.19333333333333333</v>
      </c>
      <c r="H37" s="19">
        <f t="shared" si="15"/>
        <v>0.26</v>
      </c>
      <c r="I37" s="19">
        <f t="shared" si="16"/>
        <v>0.1822222222222222</v>
      </c>
      <c r="K37" s="33">
        <v>2</v>
      </c>
      <c r="L37" s="41">
        <v>0.43</v>
      </c>
      <c r="M37" s="41">
        <v>0.44</v>
      </c>
      <c r="N37" s="41">
        <v>0.38</v>
      </c>
      <c r="O37" s="41">
        <v>0.41</v>
      </c>
      <c r="P37" s="41">
        <v>0.4</v>
      </c>
      <c r="Q37" s="41">
        <v>0.38</v>
      </c>
      <c r="R37" s="41">
        <v>0.42</v>
      </c>
      <c r="S37" s="41">
        <v>0.51</v>
      </c>
      <c r="T37" s="41">
        <v>0.5</v>
      </c>
      <c r="U37" s="41">
        <v>0.27</v>
      </c>
      <c r="V37" s="41">
        <v>0.42</v>
      </c>
      <c r="W37" s="41">
        <v>0.44</v>
      </c>
    </row>
    <row r="38" spans="1:23" x14ac:dyDescent="0.3">
      <c r="A38" s="33">
        <v>3</v>
      </c>
      <c r="B38" s="19">
        <f t="shared" si="9"/>
        <v>0.5444444444444444</v>
      </c>
      <c r="C38" s="19">
        <f t="shared" si="10"/>
        <v>0.37555555555555553</v>
      </c>
      <c r="D38" s="19">
        <f t="shared" si="11"/>
        <v>0.18888888888888888</v>
      </c>
      <c r="E38" s="19">
        <f t="shared" si="12"/>
        <v>0.61555555555555552</v>
      </c>
      <c r="F38" s="19">
        <f t="shared" si="13"/>
        <v>0.46444444444444444</v>
      </c>
      <c r="G38" s="19">
        <f t="shared" si="14"/>
        <v>0.1822222222222222</v>
      </c>
      <c r="H38" s="19">
        <f t="shared" si="15"/>
        <v>0.24888888888888888</v>
      </c>
      <c r="I38" s="19">
        <f t="shared" si="16"/>
        <v>0.27111111111111108</v>
      </c>
      <c r="K38" s="33">
        <v>3</v>
      </c>
      <c r="L38" s="41">
        <v>0.2</v>
      </c>
      <c r="M38" s="41">
        <v>0.19</v>
      </c>
      <c r="N38" s="41">
        <v>0.19</v>
      </c>
      <c r="O38" s="41">
        <v>0.2</v>
      </c>
      <c r="P38" s="41">
        <v>0.22</v>
      </c>
      <c r="Q38" s="41">
        <v>0.23</v>
      </c>
      <c r="R38" s="41">
        <v>0.18</v>
      </c>
      <c r="S38" s="41">
        <v>0.28000000000000003</v>
      </c>
      <c r="T38" s="41">
        <v>0.69</v>
      </c>
      <c r="U38" s="41">
        <v>0.48</v>
      </c>
      <c r="V38" s="41">
        <v>0.28999999999999998</v>
      </c>
      <c r="W38" s="41">
        <v>0.35</v>
      </c>
    </row>
    <row r="39" spans="1:23" x14ac:dyDescent="0.3">
      <c r="A39" s="33">
        <v>4</v>
      </c>
      <c r="B39" s="19">
        <f t="shared" si="9"/>
        <v>0.50222222222222224</v>
      </c>
      <c r="C39" s="19">
        <f t="shared" si="10"/>
        <v>0.41333333333333339</v>
      </c>
      <c r="D39" s="19">
        <f t="shared" si="11"/>
        <v>0.2</v>
      </c>
      <c r="E39" s="19">
        <f t="shared" si="12"/>
        <v>0.45333333333333331</v>
      </c>
      <c r="F39" s="19">
        <f t="shared" si="13"/>
        <v>0.45111111111111113</v>
      </c>
      <c r="G39" s="19">
        <f t="shared" si="14"/>
        <v>0.2</v>
      </c>
      <c r="H39" s="19">
        <f t="shared" si="15"/>
        <v>0.26666666666666666</v>
      </c>
      <c r="I39" s="19">
        <f t="shared" si="16"/>
        <v>0.20222222222222222</v>
      </c>
      <c r="K39" s="33">
        <v>4</v>
      </c>
      <c r="L39" s="41">
        <v>0.46</v>
      </c>
      <c r="M39" s="41">
        <v>0.48</v>
      </c>
      <c r="N39" s="41">
        <v>0.62</v>
      </c>
      <c r="O39" s="41">
        <v>0.45</v>
      </c>
      <c r="P39" s="41">
        <v>0.44</v>
      </c>
      <c r="Q39" s="41">
        <v>0.39</v>
      </c>
      <c r="R39" s="41">
        <v>0.49</v>
      </c>
      <c r="S39" s="41">
        <v>0.56999999999999995</v>
      </c>
      <c r="T39" s="41">
        <v>0.56000000000000005</v>
      </c>
      <c r="U39" s="41">
        <v>0.33</v>
      </c>
      <c r="V39" s="41">
        <v>0.56999999999999995</v>
      </c>
      <c r="W39" s="41">
        <v>0.75</v>
      </c>
    </row>
    <row r="40" spans="1:23" x14ac:dyDescent="0.3">
      <c r="A40" s="33">
        <v>5</v>
      </c>
      <c r="B40" s="19">
        <f t="shared" si="9"/>
        <v>0.53555555555555556</v>
      </c>
      <c r="C40" s="19">
        <f t="shared" si="10"/>
        <v>0.39777777777777773</v>
      </c>
      <c r="D40" s="19">
        <f t="shared" si="11"/>
        <v>0.22222222222222221</v>
      </c>
      <c r="E40" s="19">
        <f t="shared" si="12"/>
        <v>0.44</v>
      </c>
      <c r="F40" s="19">
        <f t="shared" si="13"/>
        <v>0.43333333333333335</v>
      </c>
      <c r="G40" s="19">
        <f t="shared" si="14"/>
        <v>0.21777777777777779</v>
      </c>
      <c r="H40" s="19">
        <f t="shared" si="15"/>
        <v>0.28222222222222221</v>
      </c>
      <c r="I40" s="19">
        <f t="shared" si="16"/>
        <v>0.23111111111111113</v>
      </c>
      <c r="K40" s="33">
        <v>5</v>
      </c>
      <c r="L40" s="41">
        <v>0.5</v>
      </c>
      <c r="M40" s="41">
        <v>0.49</v>
      </c>
      <c r="N40" s="41">
        <v>0.46</v>
      </c>
      <c r="O40" s="41">
        <v>0.45</v>
      </c>
      <c r="P40" s="41">
        <v>0.43</v>
      </c>
      <c r="Q40" s="41">
        <v>0.4</v>
      </c>
      <c r="R40" s="41">
        <v>0.49</v>
      </c>
      <c r="S40" s="41">
        <v>0.56000000000000005</v>
      </c>
      <c r="T40" s="41">
        <v>0.35</v>
      </c>
      <c r="U40" s="41">
        <v>0.08</v>
      </c>
      <c r="V40" s="41">
        <v>0.63</v>
      </c>
      <c r="W40" s="41">
        <v>0.74</v>
      </c>
    </row>
    <row r="41" spans="1:23" x14ac:dyDescent="0.3">
      <c r="A41" s="33">
        <v>6</v>
      </c>
      <c r="B41" s="19">
        <f t="shared" si="9"/>
        <v>0.54222222222222216</v>
      </c>
      <c r="C41" s="19">
        <f t="shared" si="10"/>
        <v>0.38</v>
      </c>
      <c r="D41" s="19">
        <f t="shared" si="11"/>
        <v>0.23333333333333334</v>
      </c>
      <c r="E41" s="19">
        <f t="shared" si="12"/>
        <v>0.39111111111111113</v>
      </c>
      <c r="F41" s="19">
        <f t="shared" si="13"/>
        <v>0.39555555555555555</v>
      </c>
      <c r="G41" s="19">
        <f t="shared" si="14"/>
        <v>0.24444444444444444</v>
      </c>
      <c r="H41" s="19">
        <f t="shared" si="15"/>
        <v>0.31111111111111112</v>
      </c>
      <c r="I41" s="19">
        <f t="shared" si="16"/>
        <v>0.26</v>
      </c>
      <c r="K41" s="33">
        <v>6</v>
      </c>
      <c r="L41" s="41">
        <v>0.16</v>
      </c>
      <c r="M41" s="41">
        <v>0.19</v>
      </c>
      <c r="N41" s="41">
        <v>0.18</v>
      </c>
      <c r="O41" s="41">
        <v>0.2</v>
      </c>
      <c r="P41" s="41">
        <v>0.22</v>
      </c>
      <c r="Q41" s="41">
        <v>0.24</v>
      </c>
      <c r="R41" s="41">
        <v>0.16</v>
      </c>
      <c r="S41" s="41">
        <v>0.08</v>
      </c>
      <c r="T41" s="41">
        <v>0.79</v>
      </c>
      <c r="U41" s="41">
        <v>0.56000000000000005</v>
      </c>
      <c r="V41" s="41">
        <v>0.22</v>
      </c>
      <c r="W41" s="41">
        <v>0.17</v>
      </c>
    </row>
    <row r="42" spans="1:23" x14ac:dyDescent="0.3">
      <c r="A42" s="33">
        <v>7</v>
      </c>
      <c r="B42" s="19">
        <f t="shared" si="9"/>
        <v>0.49111111111111116</v>
      </c>
      <c r="C42" s="19">
        <f t="shared" si="10"/>
        <v>0.42444444444444446</v>
      </c>
      <c r="D42" s="19">
        <f t="shared" si="11"/>
        <v>0.17777777777777778</v>
      </c>
      <c r="E42" s="19">
        <f t="shared" si="12"/>
        <v>0.49111111111111116</v>
      </c>
      <c r="F42" s="19">
        <f t="shared" si="13"/>
        <v>0.48666666666666664</v>
      </c>
      <c r="G42" s="19">
        <f t="shared" si="14"/>
        <v>0.16222222222222221</v>
      </c>
      <c r="H42" s="19">
        <f t="shared" si="15"/>
        <v>0.22888888888888889</v>
      </c>
      <c r="I42" s="19">
        <f t="shared" si="16"/>
        <v>0.2088888888888889</v>
      </c>
      <c r="K42" s="33">
        <v>7</v>
      </c>
      <c r="L42" s="41">
        <v>0.23</v>
      </c>
      <c r="M42" s="41">
        <v>0.26</v>
      </c>
      <c r="N42" s="41">
        <v>0.25</v>
      </c>
      <c r="O42" s="41">
        <v>0.27</v>
      </c>
      <c r="P42" s="41">
        <v>0.28000000000000003</v>
      </c>
      <c r="Q42" s="41">
        <v>0.31</v>
      </c>
      <c r="R42" s="41">
        <v>0.23</v>
      </c>
      <c r="S42" s="41">
        <v>0.14000000000000001</v>
      </c>
      <c r="T42" s="41">
        <v>0.86</v>
      </c>
      <c r="U42" s="41">
        <v>0.63</v>
      </c>
      <c r="V42" s="41">
        <v>0.33</v>
      </c>
      <c r="W42" s="41">
        <v>0.04</v>
      </c>
    </row>
    <row r="43" spans="1:23" x14ac:dyDescent="0.3">
      <c r="A43" s="33">
        <v>8</v>
      </c>
      <c r="B43" s="19">
        <f t="shared" si="9"/>
        <v>0.58444444444444443</v>
      </c>
      <c r="C43" s="19">
        <f t="shared" si="10"/>
        <v>0.50888888888888884</v>
      </c>
      <c r="D43" s="19">
        <f t="shared" si="11"/>
        <v>0.27777777777777779</v>
      </c>
      <c r="E43" s="19">
        <f t="shared" si="12"/>
        <v>0.57111111111111112</v>
      </c>
      <c r="F43" s="19">
        <f t="shared" si="13"/>
        <v>0.56222222222222229</v>
      </c>
      <c r="G43" s="19">
        <f t="shared" si="14"/>
        <v>0.08</v>
      </c>
      <c r="H43" s="19">
        <f t="shared" si="15"/>
        <v>0.14444444444444443</v>
      </c>
      <c r="I43" s="19">
        <f t="shared" si="16"/>
        <v>0.2911111111111111</v>
      </c>
      <c r="K43" s="33">
        <v>8</v>
      </c>
      <c r="L43" s="41">
        <v>0.27</v>
      </c>
      <c r="M43" s="41">
        <v>0.18</v>
      </c>
      <c r="N43" s="41">
        <v>0.27</v>
      </c>
      <c r="O43" s="41">
        <v>0.2</v>
      </c>
      <c r="P43" s="41">
        <v>0.23</v>
      </c>
      <c r="Q43" s="41">
        <v>0.26</v>
      </c>
      <c r="R43" s="41">
        <v>0.21</v>
      </c>
      <c r="S43" s="41">
        <v>0.28999999999999998</v>
      </c>
      <c r="T43" s="41">
        <v>0.8</v>
      </c>
      <c r="U43" s="41">
        <v>0.71</v>
      </c>
      <c r="V43" s="41">
        <v>0.12</v>
      </c>
      <c r="W43" s="41">
        <v>0.15</v>
      </c>
    </row>
    <row r="44" spans="1:23" x14ac:dyDescent="0.3">
      <c r="A44" s="33">
        <v>9</v>
      </c>
      <c r="B44" s="19">
        <f t="shared" si="9"/>
        <v>0.65333333333333332</v>
      </c>
      <c r="C44" s="19">
        <f t="shared" si="10"/>
        <v>0.50222222222222224</v>
      </c>
      <c r="D44" s="19">
        <f t="shared" si="11"/>
        <v>0.69333333333333336</v>
      </c>
      <c r="E44" s="19">
        <f t="shared" si="12"/>
        <v>0.55555555555555558</v>
      </c>
      <c r="F44" s="19">
        <f t="shared" si="13"/>
        <v>0.35111111111111115</v>
      </c>
      <c r="G44" s="19">
        <f t="shared" si="14"/>
        <v>0.7911111111111111</v>
      </c>
      <c r="H44" s="19">
        <f t="shared" si="15"/>
        <v>0.85777777777777786</v>
      </c>
      <c r="I44" s="19">
        <f t="shared" si="16"/>
        <v>0.80222222222222228</v>
      </c>
    </row>
    <row r="45" spans="1:23" x14ac:dyDescent="0.3">
      <c r="A45" s="33">
        <v>10</v>
      </c>
      <c r="B45" s="19">
        <f t="shared" si="9"/>
        <v>0.45777777777777778</v>
      </c>
      <c r="C45" s="19">
        <f t="shared" si="10"/>
        <v>0.27111111111111108</v>
      </c>
      <c r="D45" s="19">
        <f t="shared" si="11"/>
        <v>0.48000000000000004</v>
      </c>
      <c r="E45" s="19">
        <f t="shared" si="12"/>
        <v>0.32666666666666666</v>
      </c>
      <c r="F45" s="19">
        <f t="shared" si="13"/>
        <v>7.7777777777777779E-2</v>
      </c>
      <c r="G45" s="19">
        <f t="shared" si="14"/>
        <v>0.56222222222222229</v>
      </c>
      <c r="H45" s="19">
        <f t="shared" si="15"/>
        <v>0.62888888888888894</v>
      </c>
      <c r="I45" s="19">
        <f t="shared" si="16"/>
        <v>0.70666666666666667</v>
      </c>
    </row>
    <row r="46" spans="1:23" x14ac:dyDescent="0.3">
      <c r="A46" s="33">
        <v>11</v>
      </c>
      <c r="B46" s="19">
        <f t="shared" si="9"/>
        <v>0.49333333333333329</v>
      </c>
      <c r="C46" s="19">
        <f t="shared" si="10"/>
        <v>0.4177777777777778</v>
      </c>
      <c r="D46" s="19">
        <f t="shared" si="11"/>
        <v>0.28666666666666668</v>
      </c>
      <c r="E46" s="19">
        <f t="shared" si="12"/>
        <v>0.57333333333333336</v>
      </c>
      <c r="F46" s="19">
        <f t="shared" si="13"/>
        <v>0.63111111111111107</v>
      </c>
      <c r="G46" s="19">
        <f t="shared" si="14"/>
        <v>0.22444444444444445</v>
      </c>
      <c r="H46" s="19">
        <f t="shared" si="15"/>
        <v>0.32666666666666666</v>
      </c>
      <c r="I46" s="19">
        <f t="shared" si="16"/>
        <v>0.12444444444444444</v>
      </c>
      <c r="K46" s="23" t="s">
        <v>71</v>
      </c>
      <c r="L46" s="56" t="s">
        <v>81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 x14ac:dyDescent="0.3">
      <c r="A47" s="33">
        <v>12</v>
      </c>
      <c r="B47" s="19">
        <f t="shared" si="9"/>
        <v>0.51555555555555554</v>
      </c>
      <c r="C47" s="19">
        <f t="shared" si="10"/>
        <v>0.44</v>
      </c>
      <c r="D47" s="19">
        <f t="shared" si="11"/>
        <v>0.34666666666666668</v>
      </c>
      <c r="E47" s="19">
        <f t="shared" si="12"/>
        <v>0.74888888888888894</v>
      </c>
      <c r="F47" s="19">
        <f t="shared" si="13"/>
        <v>0.74444444444444446</v>
      </c>
      <c r="G47" s="19">
        <f t="shared" si="14"/>
        <v>0.17333333333333334</v>
      </c>
      <c r="H47" s="19">
        <f t="shared" si="15"/>
        <v>3.7777777777777778E-2</v>
      </c>
      <c r="I47" s="19">
        <f t="shared" si="16"/>
        <v>0.14666666666666667</v>
      </c>
      <c r="K47" s="33" t="s">
        <v>108</v>
      </c>
      <c r="L47" s="33">
        <v>1</v>
      </c>
      <c r="M47" s="33">
        <v>2</v>
      </c>
      <c r="N47" s="33">
        <v>3</v>
      </c>
      <c r="O47" s="33">
        <v>4</v>
      </c>
      <c r="P47" s="33">
        <v>5</v>
      </c>
      <c r="Q47" s="33">
        <v>6</v>
      </c>
      <c r="R47" s="33">
        <v>7</v>
      </c>
      <c r="S47" s="33">
        <v>8</v>
      </c>
      <c r="T47" s="33">
        <v>9</v>
      </c>
      <c r="U47" s="33">
        <v>10</v>
      </c>
      <c r="V47" s="33">
        <v>11</v>
      </c>
      <c r="W47" s="33">
        <v>12</v>
      </c>
    </row>
    <row r="48" spans="1:23" x14ac:dyDescent="0.3">
      <c r="K48" s="33">
        <v>1</v>
      </c>
      <c r="L48" s="41">
        <f ca="1">INT(RANDBETWEEN(1,2))</f>
        <v>2</v>
      </c>
      <c r="M48" s="41">
        <f t="shared" ref="M48:W55" ca="1" si="17">INT(RANDBETWEEN(1,2))</f>
        <v>2</v>
      </c>
      <c r="N48" s="41">
        <f t="shared" ca="1" si="17"/>
        <v>2</v>
      </c>
      <c r="O48" s="41">
        <f t="shared" ca="1" si="17"/>
        <v>1</v>
      </c>
      <c r="P48" s="41">
        <f t="shared" ca="1" si="17"/>
        <v>1</v>
      </c>
      <c r="Q48" s="41">
        <f t="shared" ca="1" si="17"/>
        <v>1</v>
      </c>
      <c r="R48" s="41">
        <f t="shared" ca="1" si="17"/>
        <v>2</v>
      </c>
      <c r="S48" s="41">
        <f t="shared" ca="1" si="17"/>
        <v>1</v>
      </c>
      <c r="T48" s="41">
        <f t="shared" ca="1" si="17"/>
        <v>2</v>
      </c>
      <c r="U48" s="41">
        <f t="shared" ca="1" si="17"/>
        <v>2</v>
      </c>
      <c r="V48" s="41">
        <f t="shared" ca="1" si="17"/>
        <v>1</v>
      </c>
      <c r="W48" s="41">
        <f t="shared" ca="1" si="17"/>
        <v>2</v>
      </c>
    </row>
    <row r="49" spans="1:23" x14ac:dyDescent="0.3">
      <c r="K49" s="33">
        <v>2</v>
      </c>
      <c r="L49" s="41">
        <f t="shared" ref="L49:L55" ca="1" si="18">INT(RANDBETWEEN(1,2))</f>
        <v>2</v>
      </c>
      <c r="M49" s="41">
        <f t="shared" ca="1" si="17"/>
        <v>2</v>
      </c>
      <c r="N49" s="41">
        <f t="shared" ca="1" si="17"/>
        <v>2</v>
      </c>
      <c r="O49" s="41">
        <f t="shared" ca="1" si="17"/>
        <v>2</v>
      </c>
      <c r="P49" s="41">
        <f t="shared" ca="1" si="17"/>
        <v>2</v>
      </c>
      <c r="Q49" s="41">
        <f t="shared" ca="1" si="17"/>
        <v>2</v>
      </c>
      <c r="R49" s="41">
        <f t="shared" ca="1" si="17"/>
        <v>1</v>
      </c>
      <c r="S49" s="41">
        <f t="shared" ca="1" si="17"/>
        <v>1</v>
      </c>
      <c r="T49" s="41">
        <f t="shared" ca="1" si="17"/>
        <v>1</v>
      </c>
      <c r="U49" s="41">
        <f t="shared" ca="1" si="17"/>
        <v>1</v>
      </c>
      <c r="V49" s="41">
        <f t="shared" ca="1" si="17"/>
        <v>2</v>
      </c>
      <c r="W49" s="41">
        <f t="shared" ca="1" si="17"/>
        <v>2</v>
      </c>
    </row>
    <row r="50" spans="1:23" x14ac:dyDescent="0.3">
      <c r="A50" s="23" t="s">
        <v>86</v>
      </c>
      <c r="B50" s="56" t="s">
        <v>72</v>
      </c>
      <c r="C50" s="56"/>
      <c r="D50" s="56"/>
      <c r="E50" s="56"/>
      <c r="F50" s="56"/>
      <c r="G50" s="56"/>
      <c r="H50" s="56"/>
      <c r="I50" s="56"/>
      <c r="K50" s="33">
        <v>3</v>
      </c>
      <c r="L50" s="41">
        <f t="shared" ca="1" si="18"/>
        <v>2</v>
      </c>
      <c r="M50" s="41">
        <f t="shared" ca="1" si="17"/>
        <v>1</v>
      </c>
      <c r="N50" s="41">
        <f t="shared" ca="1" si="17"/>
        <v>1</v>
      </c>
      <c r="O50" s="41">
        <f t="shared" ca="1" si="17"/>
        <v>1</v>
      </c>
      <c r="P50" s="41">
        <f t="shared" ca="1" si="17"/>
        <v>2</v>
      </c>
      <c r="Q50" s="41">
        <f t="shared" ca="1" si="17"/>
        <v>2</v>
      </c>
      <c r="R50" s="41">
        <f t="shared" ca="1" si="17"/>
        <v>1</v>
      </c>
      <c r="S50" s="41">
        <f t="shared" ca="1" si="17"/>
        <v>2</v>
      </c>
      <c r="T50" s="41">
        <f t="shared" ca="1" si="17"/>
        <v>2</v>
      </c>
      <c r="U50" s="41">
        <f t="shared" ca="1" si="17"/>
        <v>1</v>
      </c>
      <c r="V50" s="41">
        <f t="shared" ca="1" si="17"/>
        <v>2</v>
      </c>
      <c r="W50" s="41">
        <f t="shared" ca="1" si="17"/>
        <v>2</v>
      </c>
    </row>
    <row r="51" spans="1:23" x14ac:dyDescent="0.3">
      <c r="A51" s="33" t="s">
        <v>80</v>
      </c>
      <c r="B51" s="33">
        <v>1</v>
      </c>
      <c r="C51" s="33">
        <v>2</v>
      </c>
      <c r="D51" s="33">
        <v>3</v>
      </c>
      <c r="E51" s="33">
        <v>4</v>
      </c>
      <c r="F51" s="33">
        <v>5</v>
      </c>
      <c r="G51" s="33">
        <v>6</v>
      </c>
      <c r="H51" s="33">
        <v>7</v>
      </c>
      <c r="I51" s="33">
        <v>8</v>
      </c>
      <c r="K51" s="33">
        <v>4</v>
      </c>
      <c r="L51" s="41">
        <f t="shared" ca="1" si="18"/>
        <v>1</v>
      </c>
      <c r="M51" s="41">
        <f t="shared" ca="1" si="17"/>
        <v>1</v>
      </c>
      <c r="N51" s="41">
        <f t="shared" ca="1" si="17"/>
        <v>1</v>
      </c>
      <c r="O51" s="41">
        <f t="shared" ca="1" si="17"/>
        <v>2</v>
      </c>
      <c r="P51" s="41">
        <f t="shared" ca="1" si="17"/>
        <v>1</v>
      </c>
      <c r="Q51" s="41">
        <f t="shared" ca="1" si="17"/>
        <v>2</v>
      </c>
      <c r="R51" s="41">
        <f t="shared" ca="1" si="17"/>
        <v>2</v>
      </c>
      <c r="S51" s="41">
        <f t="shared" ca="1" si="17"/>
        <v>1</v>
      </c>
      <c r="T51" s="41">
        <f t="shared" ca="1" si="17"/>
        <v>2</v>
      </c>
      <c r="U51" s="41">
        <f t="shared" ca="1" si="17"/>
        <v>1</v>
      </c>
      <c r="V51" s="41">
        <f t="shared" ca="1" si="17"/>
        <v>2</v>
      </c>
      <c r="W51" s="41">
        <f t="shared" ca="1" si="17"/>
        <v>2</v>
      </c>
    </row>
    <row r="52" spans="1:23" x14ac:dyDescent="0.3">
      <c r="A52" s="33">
        <v>1</v>
      </c>
      <c r="B52" s="19">
        <v>173000</v>
      </c>
      <c r="C52" s="19">
        <v>173000</v>
      </c>
      <c r="D52" s="19">
        <v>173000</v>
      </c>
      <c r="E52" s="19">
        <v>173000</v>
      </c>
      <c r="F52" s="19">
        <v>173000</v>
      </c>
      <c r="G52" s="19">
        <v>173000</v>
      </c>
      <c r="H52" s="19">
        <v>173000</v>
      </c>
      <c r="I52" s="19">
        <v>173000</v>
      </c>
      <c r="K52" s="33">
        <v>5</v>
      </c>
      <c r="L52" s="41">
        <f t="shared" ca="1" si="18"/>
        <v>1</v>
      </c>
      <c r="M52" s="41">
        <f t="shared" ca="1" si="17"/>
        <v>1</v>
      </c>
      <c r="N52" s="41">
        <f t="shared" ca="1" si="17"/>
        <v>1</v>
      </c>
      <c r="O52" s="41">
        <f t="shared" ca="1" si="17"/>
        <v>1</v>
      </c>
      <c r="P52" s="41">
        <f t="shared" ca="1" si="17"/>
        <v>1</v>
      </c>
      <c r="Q52" s="41">
        <f t="shared" ca="1" si="17"/>
        <v>1</v>
      </c>
      <c r="R52" s="41">
        <f t="shared" ca="1" si="17"/>
        <v>1</v>
      </c>
      <c r="S52" s="41">
        <f t="shared" ca="1" si="17"/>
        <v>1</v>
      </c>
      <c r="T52" s="41">
        <f t="shared" ca="1" si="17"/>
        <v>1</v>
      </c>
      <c r="U52" s="41">
        <f t="shared" ca="1" si="17"/>
        <v>2</v>
      </c>
      <c r="V52" s="41">
        <f t="shared" ca="1" si="17"/>
        <v>1</v>
      </c>
      <c r="W52" s="41">
        <f t="shared" ca="1" si="17"/>
        <v>1</v>
      </c>
    </row>
    <row r="53" spans="1:23" x14ac:dyDescent="0.3">
      <c r="A53" s="33">
        <v>2</v>
      </c>
      <c r="B53" s="19">
        <v>173000</v>
      </c>
      <c r="C53" s="19">
        <v>173000</v>
      </c>
      <c r="D53" s="19">
        <v>173000</v>
      </c>
      <c r="E53" s="19">
        <v>173000</v>
      </c>
      <c r="F53" s="19">
        <v>173000</v>
      </c>
      <c r="G53" s="19">
        <v>173000</v>
      </c>
      <c r="H53" s="19">
        <v>173000</v>
      </c>
      <c r="I53" s="19">
        <v>173000</v>
      </c>
      <c r="K53" s="33">
        <v>6</v>
      </c>
      <c r="L53" s="41">
        <f t="shared" ca="1" si="18"/>
        <v>1</v>
      </c>
      <c r="M53" s="41">
        <f t="shared" ca="1" si="17"/>
        <v>1</v>
      </c>
      <c r="N53" s="41">
        <f t="shared" ca="1" si="17"/>
        <v>2</v>
      </c>
      <c r="O53" s="41">
        <f t="shared" ca="1" si="17"/>
        <v>1</v>
      </c>
      <c r="P53" s="41">
        <f t="shared" ca="1" si="17"/>
        <v>2</v>
      </c>
      <c r="Q53" s="41">
        <f t="shared" ca="1" si="17"/>
        <v>1</v>
      </c>
      <c r="R53" s="41">
        <f t="shared" ca="1" si="17"/>
        <v>1</v>
      </c>
      <c r="S53" s="41">
        <f t="shared" ca="1" si="17"/>
        <v>1</v>
      </c>
      <c r="T53" s="41">
        <f t="shared" ca="1" si="17"/>
        <v>1</v>
      </c>
      <c r="U53" s="41">
        <f t="shared" ca="1" si="17"/>
        <v>2</v>
      </c>
      <c r="V53" s="41">
        <f t="shared" ca="1" si="17"/>
        <v>1</v>
      </c>
      <c r="W53" s="41">
        <f t="shared" ca="1" si="17"/>
        <v>1</v>
      </c>
    </row>
    <row r="54" spans="1:23" x14ac:dyDescent="0.3">
      <c r="A54" s="33">
        <v>3</v>
      </c>
      <c r="B54" s="19">
        <v>173000</v>
      </c>
      <c r="C54" s="19">
        <v>173000</v>
      </c>
      <c r="D54" s="19">
        <v>173000</v>
      </c>
      <c r="E54" s="19">
        <v>173000</v>
      </c>
      <c r="F54" s="19">
        <v>173000</v>
      </c>
      <c r="G54" s="19">
        <v>173000</v>
      </c>
      <c r="H54" s="19">
        <v>173000</v>
      </c>
      <c r="I54" s="19">
        <v>173000</v>
      </c>
      <c r="K54" s="33">
        <v>7</v>
      </c>
      <c r="L54" s="41">
        <f t="shared" ca="1" si="18"/>
        <v>2</v>
      </c>
      <c r="M54" s="41">
        <f t="shared" ca="1" si="17"/>
        <v>2</v>
      </c>
      <c r="N54" s="41">
        <f t="shared" ca="1" si="17"/>
        <v>2</v>
      </c>
      <c r="O54" s="41">
        <f t="shared" ca="1" si="17"/>
        <v>2</v>
      </c>
      <c r="P54" s="41">
        <f t="shared" ca="1" si="17"/>
        <v>2</v>
      </c>
      <c r="Q54" s="41">
        <f t="shared" ca="1" si="17"/>
        <v>1</v>
      </c>
      <c r="R54" s="41">
        <f t="shared" ca="1" si="17"/>
        <v>2</v>
      </c>
      <c r="S54" s="41">
        <f t="shared" ca="1" si="17"/>
        <v>2</v>
      </c>
      <c r="T54" s="41">
        <f t="shared" ca="1" si="17"/>
        <v>2</v>
      </c>
      <c r="U54" s="41">
        <f t="shared" ca="1" si="17"/>
        <v>1</v>
      </c>
      <c r="V54" s="41">
        <f t="shared" ca="1" si="17"/>
        <v>1</v>
      </c>
      <c r="W54" s="41">
        <f t="shared" ca="1" si="17"/>
        <v>1</v>
      </c>
    </row>
    <row r="55" spans="1:23" x14ac:dyDescent="0.3">
      <c r="A55" s="33">
        <v>4</v>
      </c>
      <c r="B55" s="19">
        <v>173000</v>
      </c>
      <c r="C55" s="19">
        <v>173000</v>
      </c>
      <c r="D55" s="19">
        <v>173000</v>
      </c>
      <c r="E55" s="19">
        <v>173000</v>
      </c>
      <c r="F55" s="19">
        <v>173000</v>
      </c>
      <c r="G55" s="19">
        <v>173000</v>
      </c>
      <c r="H55" s="19">
        <v>173000</v>
      </c>
      <c r="I55" s="19">
        <v>173000</v>
      </c>
      <c r="K55" s="33">
        <v>8</v>
      </c>
      <c r="L55" s="41">
        <f t="shared" ca="1" si="18"/>
        <v>2</v>
      </c>
      <c r="M55" s="41">
        <f t="shared" ca="1" si="17"/>
        <v>1</v>
      </c>
      <c r="N55" s="41">
        <f t="shared" ca="1" si="17"/>
        <v>1</v>
      </c>
      <c r="O55" s="41">
        <f t="shared" ca="1" si="17"/>
        <v>1</v>
      </c>
      <c r="P55" s="41">
        <f t="shared" ca="1" si="17"/>
        <v>1</v>
      </c>
      <c r="Q55" s="41">
        <f t="shared" ca="1" si="17"/>
        <v>2</v>
      </c>
      <c r="R55" s="41">
        <f t="shared" ca="1" si="17"/>
        <v>2</v>
      </c>
      <c r="S55" s="41">
        <f t="shared" ca="1" si="17"/>
        <v>2</v>
      </c>
      <c r="T55" s="41">
        <f t="shared" ca="1" si="17"/>
        <v>2</v>
      </c>
      <c r="U55" s="41">
        <f t="shared" ca="1" si="17"/>
        <v>1</v>
      </c>
      <c r="V55" s="41">
        <f t="shared" ca="1" si="17"/>
        <v>1</v>
      </c>
      <c r="W55" s="41">
        <f t="shared" ca="1" si="17"/>
        <v>1</v>
      </c>
    </row>
    <row r="56" spans="1:23" x14ac:dyDescent="0.3">
      <c r="A56" s="33">
        <v>5</v>
      </c>
      <c r="B56" s="19">
        <v>173000</v>
      </c>
      <c r="C56" s="19">
        <v>173000</v>
      </c>
      <c r="D56" s="19">
        <v>173000</v>
      </c>
      <c r="E56" s="19">
        <v>173000</v>
      </c>
      <c r="F56" s="19">
        <v>173000</v>
      </c>
      <c r="G56" s="19">
        <v>173000</v>
      </c>
      <c r="H56" s="19">
        <v>173000</v>
      </c>
      <c r="I56" s="19">
        <v>173000</v>
      </c>
    </row>
    <row r="57" spans="1:23" x14ac:dyDescent="0.3">
      <c r="A57" s="33">
        <v>6</v>
      </c>
      <c r="B57" s="19">
        <v>173000</v>
      </c>
      <c r="C57" s="19">
        <v>173000</v>
      </c>
      <c r="D57" s="19">
        <v>173000</v>
      </c>
      <c r="E57" s="19">
        <v>173000</v>
      </c>
      <c r="F57" s="19">
        <v>173000</v>
      </c>
      <c r="G57" s="19">
        <v>173000</v>
      </c>
      <c r="H57" s="19">
        <v>173000</v>
      </c>
      <c r="I57" s="19">
        <v>173000</v>
      </c>
    </row>
    <row r="58" spans="1:23" x14ac:dyDescent="0.3">
      <c r="A58" s="33">
        <v>7</v>
      </c>
      <c r="B58" s="19">
        <v>173000</v>
      </c>
      <c r="C58" s="19">
        <v>173000</v>
      </c>
      <c r="D58" s="19">
        <v>173000</v>
      </c>
      <c r="E58" s="19">
        <v>173000</v>
      </c>
      <c r="F58" s="19">
        <v>173000</v>
      </c>
      <c r="G58" s="19">
        <v>173000</v>
      </c>
      <c r="H58" s="19">
        <v>173000</v>
      </c>
      <c r="I58" s="19">
        <v>173000</v>
      </c>
    </row>
    <row r="59" spans="1:23" x14ac:dyDescent="0.3">
      <c r="A59" s="33">
        <v>8</v>
      </c>
      <c r="B59" s="19">
        <v>173000</v>
      </c>
      <c r="C59" s="19">
        <v>173000</v>
      </c>
      <c r="D59" s="19">
        <v>173000</v>
      </c>
      <c r="E59" s="19">
        <v>173000</v>
      </c>
      <c r="F59" s="19">
        <v>173000</v>
      </c>
      <c r="G59" s="19">
        <v>173000</v>
      </c>
      <c r="H59" s="19">
        <v>173000</v>
      </c>
      <c r="I59" s="19">
        <v>173000</v>
      </c>
    </row>
    <row r="60" spans="1:23" x14ac:dyDescent="0.3">
      <c r="A60" s="33">
        <v>9</v>
      </c>
      <c r="B60" s="19">
        <v>173000</v>
      </c>
      <c r="C60" s="19">
        <v>173000</v>
      </c>
      <c r="D60" s="19">
        <v>173000</v>
      </c>
      <c r="E60" s="19">
        <v>173000</v>
      </c>
      <c r="F60" s="19">
        <v>173000</v>
      </c>
      <c r="G60" s="19">
        <v>173000</v>
      </c>
      <c r="H60" s="19">
        <v>173000</v>
      </c>
      <c r="I60" s="19">
        <v>173000</v>
      </c>
    </row>
    <row r="61" spans="1:23" x14ac:dyDescent="0.3">
      <c r="A61" s="33">
        <v>10</v>
      </c>
      <c r="B61" s="19">
        <v>173000</v>
      </c>
      <c r="C61" s="19">
        <v>173000</v>
      </c>
      <c r="D61" s="19">
        <v>173000</v>
      </c>
      <c r="E61" s="19">
        <v>173000</v>
      </c>
      <c r="F61" s="19">
        <v>173000</v>
      </c>
      <c r="G61" s="19">
        <v>173000</v>
      </c>
      <c r="H61" s="19">
        <v>173000</v>
      </c>
      <c r="I61" s="19">
        <v>173000</v>
      </c>
    </row>
    <row r="62" spans="1:23" x14ac:dyDescent="0.3">
      <c r="A62" s="33">
        <v>11</v>
      </c>
      <c r="B62" s="19">
        <v>173000</v>
      </c>
      <c r="C62" s="19">
        <v>173000</v>
      </c>
      <c r="D62" s="19">
        <v>173000</v>
      </c>
      <c r="E62" s="19">
        <v>173000</v>
      </c>
      <c r="F62" s="19">
        <v>173000</v>
      </c>
      <c r="G62" s="19">
        <v>173000</v>
      </c>
      <c r="H62" s="19">
        <v>173000</v>
      </c>
      <c r="I62" s="19">
        <v>173000</v>
      </c>
    </row>
    <row r="63" spans="1:23" x14ac:dyDescent="0.3">
      <c r="A63" s="33">
        <v>12</v>
      </c>
      <c r="B63" s="19">
        <v>173000</v>
      </c>
      <c r="C63" s="19">
        <v>173000</v>
      </c>
      <c r="D63" s="19">
        <v>173000</v>
      </c>
      <c r="E63" s="19">
        <v>173000</v>
      </c>
      <c r="F63" s="19">
        <v>173000</v>
      </c>
      <c r="G63" s="19">
        <v>173000</v>
      </c>
      <c r="H63" s="19">
        <v>173000</v>
      </c>
      <c r="I63" s="19">
        <v>173000</v>
      </c>
    </row>
    <row r="66" spans="1:9" x14ac:dyDescent="0.3">
      <c r="A66" s="55" t="s">
        <v>89</v>
      </c>
      <c r="B66" s="55"/>
      <c r="C66" s="55"/>
      <c r="D66" s="55"/>
      <c r="E66" s="55"/>
      <c r="F66" s="55"/>
      <c r="G66" s="55"/>
      <c r="H66" s="55"/>
      <c r="I66" s="55"/>
    </row>
    <row r="67" spans="1:9" x14ac:dyDescent="0.3">
      <c r="A67" s="24" t="s">
        <v>88</v>
      </c>
      <c r="B67" s="36" t="s">
        <v>1</v>
      </c>
      <c r="C67" s="36" t="s">
        <v>2</v>
      </c>
      <c r="D67" s="36" t="s">
        <v>3</v>
      </c>
      <c r="E67" s="36" t="s">
        <v>7</v>
      </c>
      <c r="F67" s="36" t="s">
        <v>47</v>
      </c>
      <c r="G67" s="36" t="s">
        <v>48</v>
      </c>
      <c r="H67" s="36" t="s">
        <v>49</v>
      </c>
      <c r="I67" s="36" t="s">
        <v>50</v>
      </c>
    </row>
    <row r="68" spans="1:9" x14ac:dyDescent="0.3">
      <c r="A68" s="36" t="s">
        <v>4</v>
      </c>
      <c r="B68" s="21">
        <f t="shared" ref="B68:I70" si="19">3000*B25</f>
        <v>117899.99999999999</v>
      </c>
      <c r="C68" s="21">
        <f t="shared" si="19"/>
        <v>30300</v>
      </c>
      <c r="D68" s="21">
        <f t="shared" si="19"/>
        <v>40200</v>
      </c>
      <c r="E68" s="21">
        <f t="shared" si="19"/>
        <v>38100</v>
      </c>
      <c r="F68" s="21">
        <f t="shared" si="19"/>
        <v>66300</v>
      </c>
      <c r="G68" s="21">
        <f t="shared" si="19"/>
        <v>85800</v>
      </c>
      <c r="H68" s="21">
        <f t="shared" si="19"/>
        <v>66000</v>
      </c>
      <c r="I68" s="21">
        <f t="shared" si="19"/>
        <v>61500</v>
      </c>
    </row>
    <row r="69" spans="1:9" x14ac:dyDescent="0.3">
      <c r="A69" s="36" t="s">
        <v>5</v>
      </c>
      <c r="B69" s="21">
        <f t="shared" si="19"/>
        <v>91200</v>
      </c>
      <c r="C69" s="21">
        <f t="shared" si="19"/>
        <v>45900</v>
      </c>
      <c r="D69" s="21">
        <f t="shared" si="19"/>
        <v>111899.99999999999</v>
      </c>
      <c r="E69" s="21">
        <f t="shared" si="19"/>
        <v>63000</v>
      </c>
      <c r="F69" s="21">
        <f t="shared" si="19"/>
        <v>39600</v>
      </c>
      <c r="G69" s="21">
        <f t="shared" si="19"/>
        <v>75600</v>
      </c>
      <c r="H69" s="21">
        <f t="shared" si="19"/>
        <v>55800.000000000007</v>
      </c>
      <c r="I69" s="21">
        <f t="shared" si="19"/>
        <v>49800.000000000007</v>
      </c>
    </row>
    <row r="70" spans="1:9" x14ac:dyDescent="0.3">
      <c r="A70" s="36" t="s">
        <v>6</v>
      </c>
      <c r="B70" s="21">
        <f t="shared" si="19"/>
        <v>62699.999999999993</v>
      </c>
      <c r="C70" s="21">
        <f t="shared" si="19"/>
        <v>85500</v>
      </c>
      <c r="D70" s="21">
        <f t="shared" si="19"/>
        <v>117300</v>
      </c>
      <c r="E70" s="21">
        <f t="shared" si="19"/>
        <v>68400</v>
      </c>
      <c r="F70" s="21">
        <f t="shared" si="19"/>
        <v>47100</v>
      </c>
      <c r="G70" s="21">
        <f t="shared" si="19"/>
        <v>84000</v>
      </c>
      <c r="H70" s="21">
        <f t="shared" si="19"/>
        <v>92400</v>
      </c>
      <c r="I70" s="21">
        <f t="shared" si="19"/>
        <v>91500</v>
      </c>
    </row>
    <row r="72" spans="1:9" x14ac:dyDescent="0.3">
      <c r="A72" s="24" t="s">
        <v>107</v>
      </c>
      <c r="B72" s="36" t="s">
        <v>4</v>
      </c>
      <c r="C72" s="36" t="s">
        <v>5</v>
      </c>
      <c r="D72" s="36" t="s">
        <v>6</v>
      </c>
    </row>
    <row r="73" spans="1:9" x14ac:dyDescent="0.3">
      <c r="A73" s="36" t="s">
        <v>1</v>
      </c>
      <c r="B73" s="21">
        <v>117900</v>
      </c>
      <c r="C73" s="21">
        <v>91200</v>
      </c>
      <c r="D73" s="21">
        <v>62700</v>
      </c>
    </row>
    <row r="74" spans="1:9" x14ac:dyDescent="0.3">
      <c r="A74" s="36" t="s">
        <v>2</v>
      </c>
      <c r="B74" s="21">
        <v>30300</v>
      </c>
      <c r="C74" s="21">
        <v>45900</v>
      </c>
      <c r="D74" s="21">
        <v>85500</v>
      </c>
    </row>
    <row r="75" spans="1:9" x14ac:dyDescent="0.3">
      <c r="A75" s="36" t="s">
        <v>3</v>
      </c>
      <c r="B75" s="21">
        <v>40200</v>
      </c>
      <c r="C75" s="21">
        <v>111900</v>
      </c>
      <c r="D75" s="21">
        <v>117300</v>
      </c>
    </row>
    <row r="76" spans="1:9" x14ac:dyDescent="0.3">
      <c r="A76" s="36" t="s">
        <v>7</v>
      </c>
      <c r="B76" s="21">
        <v>38100</v>
      </c>
      <c r="C76" s="21">
        <v>63000</v>
      </c>
      <c r="D76" s="21">
        <v>68400</v>
      </c>
    </row>
    <row r="77" spans="1:9" x14ac:dyDescent="0.3">
      <c r="A77" s="36" t="s">
        <v>47</v>
      </c>
      <c r="B77" s="21">
        <v>66300</v>
      </c>
      <c r="C77" s="21">
        <v>39600</v>
      </c>
      <c r="D77" s="21">
        <v>47100</v>
      </c>
    </row>
    <row r="78" spans="1:9" x14ac:dyDescent="0.3">
      <c r="A78" s="36" t="s">
        <v>48</v>
      </c>
      <c r="B78" s="21">
        <v>85800</v>
      </c>
      <c r="C78" s="21">
        <v>75600</v>
      </c>
      <c r="D78" s="21">
        <v>84000</v>
      </c>
    </row>
    <row r="79" spans="1:9" x14ac:dyDescent="0.3">
      <c r="A79" s="36" t="s">
        <v>49</v>
      </c>
      <c r="B79" s="21">
        <v>66000</v>
      </c>
      <c r="C79" s="21">
        <v>55800</v>
      </c>
      <c r="D79" s="21">
        <v>92400</v>
      </c>
    </row>
    <row r="80" spans="1:9" x14ac:dyDescent="0.3">
      <c r="A80" s="36" t="s">
        <v>50</v>
      </c>
      <c r="B80" s="21">
        <v>61500</v>
      </c>
      <c r="C80" s="21">
        <v>49800</v>
      </c>
      <c r="D80" s="21">
        <v>91500</v>
      </c>
    </row>
  </sheetData>
  <mergeCells count="9">
    <mergeCell ref="K2:S2"/>
    <mergeCell ref="A23:I23"/>
    <mergeCell ref="A66:I66"/>
    <mergeCell ref="B50:I50"/>
    <mergeCell ref="B1:I1"/>
    <mergeCell ref="B17:I17"/>
    <mergeCell ref="B34:I34"/>
    <mergeCell ref="L34:W34"/>
    <mergeCell ref="L46:W4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701-059B-4018-8A0F-45ADB074B9DA}">
  <dimension ref="B3:AA51"/>
  <sheetViews>
    <sheetView tabSelected="1" topLeftCell="C5" zoomScale="55" zoomScaleNormal="55" workbookViewId="0">
      <selection activeCell="R10" sqref="R10"/>
    </sheetView>
  </sheetViews>
  <sheetFormatPr defaultRowHeight="14.4" x14ac:dyDescent="0.3"/>
  <cols>
    <col min="2" max="2" width="13.5546875" bestFit="1" customWidth="1"/>
    <col min="3" max="3" width="25.21875" bestFit="1" customWidth="1"/>
    <col min="4" max="4" width="13.6640625" customWidth="1"/>
    <col min="5" max="5" width="10.109375" customWidth="1"/>
  </cols>
  <sheetData>
    <row r="3" spans="2:24" x14ac:dyDescent="0.3">
      <c r="C3" s="58" t="s">
        <v>22</v>
      </c>
      <c r="D3" s="58"/>
      <c r="E3" s="58"/>
      <c r="G3" s="16" t="s">
        <v>71</v>
      </c>
      <c r="H3" s="16"/>
      <c r="I3" s="16"/>
      <c r="J3" s="16"/>
    </row>
    <row r="4" spans="2:24" x14ac:dyDescent="0.3">
      <c r="C4" s="9" t="s">
        <v>23</v>
      </c>
      <c r="D4" s="9" t="s">
        <v>31</v>
      </c>
      <c r="E4" s="10" t="s">
        <v>32</v>
      </c>
      <c r="G4" s="15"/>
      <c r="H4" s="15" t="s">
        <v>85</v>
      </c>
      <c r="I4" s="15" t="s">
        <v>84</v>
      </c>
      <c r="J4" s="15" t="s">
        <v>83</v>
      </c>
    </row>
    <row r="5" spans="2:24" x14ac:dyDescent="0.3">
      <c r="B5" s="1">
        <v>1</v>
      </c>
      <c r="C5" s="11" t="s">
        <v>24</v>
      </c>
      <c r="D5" s="12" t="s">
        <v>33</v>
      </c>
      <c r="E5" s="2">
        <v>1358</v>
      </c>
      <c r="G5" s="15">
        <v>1</v>
      </c>
      <c r="H5" s="15">
        <v>2</v>
      </c>
      <c r="I5" s="15">
        <v>2.5</v>
      </c>
      <c r="J5" s="15">
        <v>3</v>
      </c>
    </row>
    <row r="6" spans="2:24" x14ac:dyDescent="0.3">
      <c r="B6" s="1">
        <v>2</v>
      </c>
      <c r="C6" s="11" t="s">
        <v>25</v>
      </c>
      <c r="D6" s="12" t="s">
        <v>34</v>
      </c>
      <c r="E6" s="2">
        <v>1267</v>
      </c>
      <c r="G6" s="15">
        <v>2</v>
      </c>
      <c r="H6" s="15">
        <v>3</v>
      </c>
      <c r="I6" s="15">
        <v>4</v>
      </c>
      <c r="J6" s="15">
        <v>5</v>
      </c>
    </row>
    <row r="7" spans="2:24" x14ac:dyDescent="0.3">
      <c r="B7" s="1">
        <v>3</v>
      </c>
      <c r="C7" s="11" t="s">
        <v>26</v>
      </c>
      <c r="D7" s="12" t="s">
        <v>35</v>
      </c>
      <c r="E7" s="2">
        <v>1035</v>
      </c>
      <c r="G7" s="15">
        <v>3</v>
      </c>
      <c r="H7" s="15">
        <v>1</v>
      </c>
      <c r="I7" s="15">
        <v>1.5</v>
      </c>
      <c r="J7" s="15">
        <v>2</v>
      </c>
    </row>
    <row r="8" spans="2:24" x14ac:dyDescent="0.3">
      <c r="B8" s="1">
        <v>4</v>
      </c>
      <c r="C8" s="11" t="s">
        <v>27</v>
      </c>
      <c r="D8" s="12" t="s">
        <v>36</v>
      </c>
      <c r="E8" s="2">
        <v>392</v>
      </c>
      <c r="G8" s="15">
        <v>4</v>
      </c>
      <c r="H8" s="15">
        <v>1</v>
      </c>
      <c r="I8" s="15">
        <v>2</v>
      </c>
      <c r="J8" s="15">
        <v>3</v>
      </c>
      <c r="L8" s="61"/>
      <c r="M8" s="61">
        <v>1</v>
      </c>
      <c r="N8" s="61">
        <v>2</v>
      </c>
      <c r="O8" s="61">
        <v>3</v>
      </c>
      <c r="P8" s="61">
        <v>4</v>
      </c>
      <c r="Q8" s="61">
        <v>5</v>
      </c>
      <c r="R8" s="61">
        <v>6</v>
      </c>
      <c r="S8" s="61">
        <v>7</v>
      </c>
      <c r="T8" s="61">
        <v>8</v>
      </c>
      <c r="U8" s="61">
        <v>9</v>
      </c>
      <c r="V8" s="61">
        <v>10</v>
      </c>
      <c r="W8" s="61">
        <v>11</v>
      </c>
      <c r="X8" s="61">
        <v>12</v>
      </c>
    </row>
    <row r="9" spans="2:24" x14ac:dyDescent="0.3">
      <c r="B9" s="1">
        <v>5</v>
      </c>
      <c r="C9" s="11" t="s">
        <v>28</v>
      </c>
      <c r="D9" s="12" t="s">
        <v>37</v>
      </c>
      <c r="E9" s="2">
        <v>273</v>
      </c>
      <c r="G9" s="15">
        <v>5</v>
      </c>
      <c r="H9" s="15">
        <v>2</v>
      </c>
      <c r="I9" s="15">
        <v>3</v>
      </c>
      <c r="J9" s="15">
        <v>4</v>
      </c>
      <c r="L9" s="61" t="s">
        <v>85</v>
      </c>
      <c r="M9" s="62">
        <v>0.25</v>
      </c>
      <c r="N9" s="62">
        <v>0.16666666666666666</v>
      </c>
      <c r="O9" s="62">
        <v>0.16666666666666666</v>
      </c>
      <c r="P9" s="62">
        <v>0.25</v>
      </c>
      <c r="Q9" s="62">
        <v>0.21666666666666667</v>
      </c>
      <c r="R9" s="62">
        <v>0.16666666666666666</v>
      </c>
      <c r="S9" s="62">
        <v>8.3333333333333329E-2</v>
      </c>
      <c r="T9" s="62">
        <v>0.21666666666666667</v>
      </c>
      <c r="U9" s="62">
        <v>0.41666666666666669</v>
      </c>
      <c r="V9" s="62">
        <v>0.25</v>
      </c>
      <c r="W9" s="62">
        <v>0.25</v>
      </c>
      <c r="X9" s="62">
        <v>8.3333333333333329E-2</v>
      </c>
    </row>
    <row r="10" spans="2:24" x14ac:dyDescent="0.3">
      <c r="B10" s="1">
        <v>6</v>
      </c>
      <c r="C10" s="11" t="s">
        <v>29</v>
      </c>
      <c r="D10" s="12" t="s">
        <v>38</v>
      </c>
      <c r="E10" s="2">
        <v>5100</v>
      </c>
      <c r="G10" s="15">
        <v>6</v>
      </c>
      <c r="H10" s="15">
        <v>3</v>
      </c>
      <c r="I10" s="15">
        <v>3.5</v>
      </c>
      <c r="J10" s="15">
        <v>4</v>
      </c>
      <c r="L10" s="61" t="s">
        <v>84</v>
      </c>
      <c r="M10" s="62">
        <v>0.41666666666666669</v>
      </c>
      <c r="N10" s="62">
        <v>0.33333333333333331</v>
      </c>
      <c r="O10" s="62">
        <v>0.33333333333333331</v>
      </c>
      <c r="P10" s="62">
        <v>0.41666666666666669</v>
      </c>
      <c r="Q10" s="62">
        <v>0.38333333333333336</v>
      </c>
      <c r="R10" s="62">
        <v>0.33333333333333331</v>
      </c>
      <c r="S10" s="62">
        <v>0.25</v>
      </c>
      <c r="T10" s="62">
        <v>0.38333333333333336</v>
      </c>
      <c r="U10" s="62">
        <v>0.58333333333333337</v>
      </c>
      <c r="V10" s="62">
        <v>0.41666666666666669</v>
      </c>
      <c r="W10" s="62">
        <v>0.41666666666666669</v>
      </c>
      <c r="X10" s="62">
        <v>0.25</v>
      </c>
    </row>
    <row r="11" spans="2:24" x14ac:dyDescent="0.3">
      <c r="B11" s="1">
        <v>7</v>
      </c>
      <c r="C11" s="11" t="s">
        <v>30</v>
      </c>
      <c r="D11" s="12" t="s">
        <v>39</v>
      </c>
      <c r="E11" s="2">
        <v>5050</v>
      </c>
      <c r="G11" s="15">
        <v>7</v>
      </c>
      <c r="H11" s="15">
        <v>1.5</v>
      </c>
      <c r="I11" s="15">
        <v>2.5</v>
      </c>
      <c r="J11" s="15">
        <v>3</v>
      </c>
      <c r="L11" s="61" t="s">
        <v>83</v>
      </c>
      <c r="M11" s="62">
        <v>0.58333333333333337</v>
      </c>
      <c r="N11" s="62">
        <v>0.5</v>
      </c>
      <c r="O11" s="62">
        <v>0.5</v>
      </c>
      <c r="P11" s="62">
        <v>0.58333333333333337</v>
      </c>
      <c r="Q11" s="62">
        <v>0.55000000000000004</v>
      </c>
      <c r="R11" s="62">
        <v>0.5</v>
      </c>
      <c r="S11" s="62">
        <v>0.41666666666666669</v>
      </c>
      <c r="T11" s="62">
        <v>0.55000000000000004</v>
      </c>
      <c r="U11" s="62">
        <v>0.75</v>
      </c>
      <c r="V11" s="62">
        <v>0.58333333333333337</v>
      </c>
      <c r="W11" s="62">
        <v>0.58333333333333337</v>
      </c>
      <c r="X11" s="62">
        <v>0.41666666666666669</v>
      </c>
    </row>
    <row r="12" spans="2:24" x14ac:dyDescent="0.3">
      <c r="B12" s="1">
        <v>8</v>
      </c>
      <c r="C12" s="13" t="s">
        <v>59</v>
      </c>
      <c r="D12" s="12" t="s">
        <v>37</v>
      </c>
      <c r="E12" s="14">
        <v>1590</v>
      </c>
      <c r="G12" s="15">
        <v>8</v>
      </c>
      <c r="H12" s="15">
        <v>2</v>
      </c>
      <c r="I12" s="15">
        <v>3</v>
      </c>
      <c r="J12" s="15">
        <v>4</v>
      </c>
    </row>
    <row r="13" spans="2:24" x14ac:dyDescent="0.3">
      <c r="B13" s="1">
        <v>9</v>
      </c>
      <c r="C13" s="13" t="s">
        <v>60</v>
      </c>
      <c r="D13" s="12" t="s">
        <v>39</v>
      </c>
      <c r="E13" s="14">
        <v>1570</v>
      </c>
      <c r="G13" s="15">
        <v>9</v>
      </c>
      <c r="H13" s="15">
        <v>1.5</v>
      </c>
      <c r="I13" s="15">
        <v>2.5</v>
      </c>
      <c r="J13" s="15">
        <v>3</v>
      </c>
      <c r="L13" s="15" t="s">
        <v>85</v>
      </c>
      <c r="M13">
        <v>15</v>
      </c>
      <c r="N13">
        <v>10</v>
      </c>
      <c r="O13">
        <v>10</v>
      </c>
      <c r="P13">
        <v>15</v>
      </c>
      <c r="Q13">
        <v>13</v>
      </c>
      <c r="R13">
        <v>10</v>
      </c>
      <c r="S13">
        <v>5</v>
      </c>
      <c r="T13">
        <v>13</v>
      </c>
      <c r="U13">
        <v>25</v>
      </c>
      <c r="V13">
        <v>15</v>
      </c>
      <c r="W13">
        <v>15</v>
      </c>
      <c r="X13">
        <v>5</v>
      </c>
    </row>
    <row r="14" spans="2:24" x14ac:dyDescent="0.3">
      <c r="B14" s="1">
        <v>10</v>
      </c>
      <c r="C14" s="13" t="s">
        <v>61</v>
      </c>
      <c r="D14" s="12" t="s">
        <v>69</v>
      </c>
      <c r="E14" s="14">
        <v>4400</v>
      </c>
      <c r="G14" s="15">
        <v>10</v>
      </c>
      <c r="H14" s="15">
        <v>3.5</v>
      </c>
      <c r="I14" s="15">
        <v>4.5</v>
      </c>
      <c r="J14" s="15">
        <v>5</v>
      </c>
      <c r="L14" s="15" t="s">
        <v>84</v>
      </c>
      <c r="M14">
        <v>25</v>
      </c>
      <c r="N14">
        <v>20</v>
      </c>
      <c r="O14">
        <v>20</v>
      </c>
      <c r="P14">
        <v>25</v>
      </c>
      <c r="Q14">
        <v>23</v>
      </c>
      <c r="R14">
        <v>20</v>
      </c>
      <c r="S14">
        <v>15</v>
      </c>
      <c r="T14">
        <v>23</v>
      </c>
      <c r="U14">
        <v>35</v>
      </c>
      <c r="V14">
        <v>25</v>
      </c>
      <c r="W14">
        <v>25</v>
      </c>
      <c r="X14">
        <v>15</v>
      </c>
    </row>
    <row r="15" spans="2:24" x14ac:dyDescent="0.3">
      <c r="B15" s="1">
        <v>11</v>
      </c>
      <c r="C15" s="13" t="s">
        <v>62</v>
      </c>
      <c r="D15" s="12" t="s">
        <v>33</v>
      </c>
      <c r="E15" s="14">
        <v>2300</v>
      </c>
      <c r="G15" s="15">
        <v>11</v>
      </c>
      <c r="H15" s="15">
        <v>2</v>
      </c>
      <c r="I15" s="15">
        <v>2.5</v>
      </c>
      <c r="J15" s="15">
        <v>3</v>
      </c>
      <c r="L15" s="15" t="s">
        <v>83</v>
      </c>
      <c r="M15">
        <v>35</v>
      </c>
      <c r="N15">
        <v>30</v>
      </c>
      <c r="O15">
        <v>30</v>
      </c>
      <c r="P15">
        <v>35</v>
      </c>
      <c r="Q15">
        <v>33</v>
      </c>
      <c r="R15">
        <v>30</v>
      </c>
      <c r="S15">
        <v>25</v>
      </c>
      <c r="T15">
        <v>33</v>
      </c>
      <c r="U15">
        <v>45</v>
      </c>
      <c r="V15">
        <v>35</v>
      </c>
      <c r="W15">
        <v>35</v>
      </c>
      <c r="X15">
        <v>25</v>
      </c>
    </row>
    <row r="16" spans="2:24" x14ac:dyDescent="0.3">
      <c r="B16" s="1">
        <v>12</v>
      </c>
      <c r="C16" s="13" t="s">
        <v>63</v>
      </c>
      <c r="D16" s="12" t="s">
        <v>70</v>
      </c>
      <c r="E16" s="14">
        <v>1350</v>
      </c>
      <c r="G16" s="15">
        <v>12</v>
      </c>
      <c r="H16" s="15">
        <v>1</v>
      </c>
      <c r="I16" s="15">
        <v>2</v>
      </c>
      <c r="J16" s="15">
        <v>3</v>
      </c>
      <c r="L16" s="15" t="s">
        <v>85</v>
      </c>
      <c r="M16">
        <f>CONVERT(M13,"mn","hr")</f>
        <v>0.25</v>
      </c>
      <c r="N16">
        <f t="shared" ref="N16:X16" si="0">CONVERT(N13,"mn","hr")</f>
        <v>0.16666666666666666</v>
      </c>
      <c r="O16">
        <f t="shared" si="0"/>
        <v>0.16666666666666666</v>
      </c>
      <c r="P16">
        <f t="shared" si="0"/>
        <v>0.25</v>
      </c>
      <c r="Q16">
        <f t="shared" si="0"/>
        <v>0.21666666666666667</v>
      </c>
      <c r="R16">
        <f t="shared" si="0"/>
        <v>0.16666666666666666</v>
      </c>
      <c r="S16">
        <f t="shared" si="0"/>
        <v>8.3333333333333329E-2</v>
      </c>
      <c r="T16">
        <f t="shared" si="0"/>
        <v>0.21666666666666667</v>
      </c>
      <c r="U16">
        <f t="shared" si="0"/>
        <v>0.41666666666666669</v>
      </c>
      <c r="V16">
        <f t="shared" si="0"/>
        <v>0.25</v>
      </c>
      <c r="W16">
        <f t="shared" si="0"/>
        <v>0.25</v>
      </c>
      <c r="X16">
        <f t="shared" si="0"/>
        <v>8.3333333333333329E-2</v>
      </c>
    </row>
    <row r="17" spans="2:27" x14ac:dyDescent="0.3">
      <c r="L17" s="15" t="s">
        <v>84</v>
      </c>
      <c r="M17">
        <f t="shared" ref="M17:X17" si="1">CONVERT(M14,"mn","hr")</f>
        <v>0.41666666666666669</v>
      </c>
      <c r="N17">
        <f t="shared" si="1"/>
        <v>0.33333333333333331</v>
      </c>
      <c r="O17">
        <f t="shared" si="1"/>
        <v>0.33333333333333331</v>
      </c>
      <c r="P17">
        <f t="shared" si="1"/>
        <v>0.41666666666666669</v>
      </c>
      <c r="Q17">
        <f t="shared" si="1"/>
        <v>0.38333333333333336</v>
      </c>
      <c r="R17">
        <f t="shared" si="1"/>
        <v>0.33333333333333331</v>
      </c>
      <c r="S17">
        <f t="shared" si="1"/>
        <v>0.25</v>
      </c>
      <c r="T17">
        <f t="shared" si="1"/>
        <v>0.38333333333333336</v>
      </c>
      <c r="U17">
        <f t="shared" si="1"/>
        <v>0.58333333333333337</v>
      </c>
      <c r="V17">
        <f t="shared" si="1"/>
        <v>0.41666666666666669</v>
      </c>
      <c r="W17">
        <f t="shared" si="1"/>
        <v>0.41666666666666669</v>
      </c>
      <c r="X17">
        <f t="shared" si="1"/>
        <v>0.25</v>
      </c>
    </row>
    <row r="18" spans="2:27" x14ac:dyDescent="0.3">
      <c r="C18" s="59" t="s">
        <v>109</v>
      </c>
      <c r="D18" s="60">
        <v>173000</v>
      </c>
      <c r="L18" s="15" t="s">
        <v>83</v>
      </c>
      <c r="M18">
        <f t="shared" ref="M18:X18" si="2">CONVERT(M15,"mn","hr")</f>
        <v>0.58333333333333337</v>
      </c>
      <c r="N18">
        <f t="shared" si="2"/>
        <v>0.5</v>
      </c>
      <c r="O18">
        <f t="shared" si="2"/>
        <v>0.5</v>
      </c>
      <c r="P18">
        <f t="shared" si="2"/>
        <v>0.58333333333333337</v>
      </c>
      <c r="Q18">
        <f t="shared" si="2"/>
        <v>0.55000000000000004</v>
      </c>
      <c r="R18">
        <f t="shared" si="2"/>
        <v>0.5</v>
      </c>
      <c r="S18">
        <f t="shared" si="2"/>
        <v>0.41666666666666669</v>
      </c>
      <c r="T18">
        <f t="shared" si="2"/>
        <v>0.55000000000000004</v>
      </c>
      <c r="U18">
        <f t="shared" si="2"/>
        <v>0.75</v>
      </c>
      <c r="V18">
        <f t="shared" si="2"/>
        <v>0.58333333333333337</v>
      </c>
      <c r="W18">
        <f t="shared" si="2"/>
        <v>0.58333333333333337</v>
      </c>
      <c r="X18">
        <f t="shared" si="2"/>
        <v>0.41666666666666669</v>
      </c>
    </row>
    <row r="19" spans="2:27" x14ac:dyDescent="0.3">
      <c r="C19" s="59"/>
      <c r="D19" s="60"/>
    </row>
    <row r="20" spans="2:27" ht="15.6" x14ac:dyDescent="0.3">
      <c r="B20" s="23" t="s">
        <v>71</v>
      </c>
      <c r="C20" s="56" t="s">
        <v>81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2:27" ht="15.6" x14ac:dyDescent="0.3">
      <c r="B21" s="33" t="s">
        <v>108</v>
      </c>
      <c r="C21" s="33">
        <v>1</v>
      </c>
      <c r="D21" s="33">
        <v>2</v>
      </c>
      <c r="E21" s="33">
        <v>3</v>
      </c>
      <c r="F21" s="33">
        <v>4</v>
      </c>
      <c r="G21" s="33">
        <v>5</v>
      </c>
      <c r="H21" s="33">
        <v>6</v>
      </c>
      <c r="I21" s="33">
        <v>7</v>
      </c>
      <c r="J21" s="33">
        <v>8</v>
      </c>
      <c r="K21" s="33">
        <v>9</v>
      </c>
      <c r="L21" s="33">
        <v>10</v>
      </c>
      <c r="M21" s="33">
        <v>11</v>
      </c>
      <c r="N21" s="33">
        <v>12</v>
      </c>
      <c r="P21" s="33">
        <v>1</v>
      </c>
      <c r="Q21" s="33">
        <v>2</v>
      </c>
      <c r="R21" s="33">
        <v>3</v>
      </c>
      <c r="S21" s="33">
        <v>4</v>
      </c>
      <c r="T21" s="33">
        <v>5</v>
      </c>
      <c r="U21" s="33">
        <v>6</v>
      </c>
      <c r="V21" s="33">
        <v>7</v>
      </c>
      <c r="W21" s="33">
        <v>8</v>
      </c>
      <c r="X21" s="33">
        <v>9</v>
      </c>
      <c r="Y21" s="33">
        <v>10</v>
      </c>
      <c r="Z21" s="33">
        <v>11</v>
      </c>
      <c r="AA21" s="33">
        <v>12</v>
      </c>
    </row>
    <row r="22" spans="2:27" ht="15.6" x14ac:dyDescent="0.3">
      <c r="B22" s="33">
        <v>1</v>
      </c>
      <c r="C22" s="41">
        <v>0.51</v>
      </c>
      <c r="D22" s="41">
        <v>0.48</v>
      </c>
      <c r="E22" s="41">
        <v>0.54</v>
      </c>
      <c r="F22" s="41">
        <v>0.5</v>
      </c>
      <c r="G22" s="41">
        <v>0.54</v>
      </c>
      <c r="H22" s="41">
        <v>0.54</v>
      </c>
      <c r="I22" s="41">
        <v>0.49</v>
      </c>
      <c r="J22" s="41">
        <v>0.57999999999999996</v>
      </c>
      <c r="K22" s="41">
        <v>0.65</v>
      </c>
      <c r="L22" s="41">
        <v>0.46</v>
      </c>
      <c r="M22" s="41">
        <v>0.49</v>
      </c>
      <c r="N22" s="41">
        <v>0.52</v>
      </c>
      <c r="P22">
        <f>CONVERT(C22,"hr","mn")</f>
        <v>30.6</v>
      </c>
      <c r="Q22">
        <f t="shared" ref="Q22:AA22" si="3">CONVERT(D22,"hr","mn")</f>
        <v>28.8</v>
      </c>
      <c r="R22">
        <f t="shared" si="3"/>
        <v>32.400000000000006</v>
      </c>
      <c r="S22">
        <f t="shared" si="3"/>
        <v>30</v>
      </c>
      <c r="T22">
        <f t="shared" si="3"/>
        <v>32.400000000000006</v>
      </c>
      <c r="U22">
        <f t="shared" si="3"/>
        <v>32.400000000000006</v>
      </c>
      <c r="V22">
        <f t="shared" si="3"/>
        <v>29.4</v>
      </c>
      <c r="W22">
        <f t="shared" si="3"/>
        <v>34.799999999999997</v>
      </c>
      <c r="X22">
        <f t="shared" si="3"/>
        <v>39</v>
      </c>
      <c r="Y22">
        <f t="shared" si="3"/>
        <v>27.6</v>
      </c>
      <c r="Z22">
        <f t="shared" si="3"/>
        <v>29.4</v>
      </c>
      <c r="AA22">
        <f t="shared" si="3"/>
        <v>31.2</v>
      </c>
    </row>
    <row r="23" spans="2:27" ht="15.6" x14ac:dyDescent="0.3">
      <c r="B23" s="33">
        <v>2</v>
      </c>
      <c r="C23" s="41">
        <v>0.43</v>
      </c>
      <c r="D23" s="41">
        <v>0.44</v>
      </c>
      <c r="E23" s="41">
        <v>0.38</v>
      </c>
      <c r="F23" s="41">
        <v>0.41</v>
      </c>
      <c r="G23" s="41">
        <v>0.4</v>
      </c>
      <c r="H23" s="41">
        <v>0.38</v>
      </c>
      <c r="I23" s="41">
        <v>0.42</v>
      </c>
      <c r="J23" s="41">
        <v>0.51</v>
      </c>
      <c r="K23" s="41">
        <v>0.5</v>
      </c>
      <c r="L23" s="41">
        <v>0.27</v>
      </c>
      <c r="M23" s="41">
        <v>0.42</v>
      </c>
      <c r="N23" s="41">
        <v>0.44</v>
      </c>
      <c r="P23">
        <f t="shared" ref="P23:P29" si="4">CONVERT(C23,"hr","mn")</f>
        <v>25.8</v>
      </c>
      <c r="Q23">
        <f t="shared" ref="Q23:Q29" si="5">CONVERT(D23,"hr","mn")</f>
        <v>26.4</v>
      </c>
      <c r="R23">
        <f t="shared" ref="R23:R29" si="6">CONVERT(E23,"hr","mn")</f>
        <v>22.8</v>
      </c>
      <c r="S23">
        <f t="shared" ref="S23:S29" si="7">CONVERT(F23,"hr","mn")</f>
        <v>24.6</v>
      </c>
      <c r="T23">
        <f t="shared" ref="T23:T29" si="8">CONVERT(G23,"hr","mn")</f>
        <v>24</v>
      </c>
      <c r="U23">
        <f t="shared" ref="U23:U29" si="9">CONVERT(H23,"hr","mn")</f>
        <v>22.8</v>
      </c>
      <c r="V23">
        <f t="shared" ref="V23:V29" si="10">CONVERT(I23,"hr","mn")</f>
        <v>25.2</v>
      </c>
      <c r="W23">
        <f t="shared" ref="W23:W29" si="11">CONVERT(J23,"hr","mn")</f>
        <v>30.6</v>
      </c>
      <c r="X23">
        <f t="shared" ref="X23:X29" si="12">CONVERT(K23,"hr","mn")</f>
        <v>30</v>
      </c>
      <c r="Y23">
        <f t="shared" ref="Y23:Y29" si="13">CONVERT(L23,"hr","mn")</f>
        <v>16.200000000000003</v>
      </c>
      <c r="Z23">
        <f t="shared" ref="Z23:Z29" si="14">CONVERT(M23,"hr","mn")</f>
        <v>25.2</v>
      </c>
      <c r="AA23">
        <f t="shared" ref="AA23:AA29" si="15">CONVERT(N23,"hr","mn")</f>
        <v>26.4</v>
      </c>
    </row>
    <row r="24" spans="2:27" ht="15.6" x14ac:dyDescent="0.3">
      <c r="B24" s="33">
        <v>3</v>
      </c>
      <c r="C24" s="41">
        <v>0.2</v>
      </c>
      <c r="D24" s="41">
        <v>0.19</v>
      </c>
      <c r="E24" s="41">
        <v>0.19</v>
      </c>
      <c r="F24" s="41">
        <v>0.2</v>
      </c>
      <c r="G24" s="41">
        <v>0.22</v>
      </c>
      <c r="H24" s="41">
        <v>0.23</v>
      </c>
      <c r="I24" s="41">
        <v>0.18</v>
      </c>
      <c r="J24" s="41">
        <v>0.28000000000000003</v>
      </c>
      <c r="K24" s="41">
        <v>0.69</v>
      </c>
      <c r="L24" s="41">
        <v>0.48</v>
      </c>
      <c r="M24" s="41">
        <v>0.28999999999999998</v>
      </c>
      <c r="N24" s="41">
        <v>0.35</v>
      </c>
      <c r="P24">
        <f t="shared" si="4"/>
        <v>12</v>
      </c>
      <c r="Q24">
        <f t="shared" si="5"/>
        <v>11.4</v>
      </c>
      <c r="R24">
        <f t="shared" si="6"/>
        <v>11.4</v>
      </c>
      <c r="S24">
        <f t="shared" si="7"/>
        <v>12</v>
      </c>
      <c r="T24">
        <f t="shared" si="8"/>
        <v>13.2</v>
      </c>
      <c r="U24">
        <f t="shared" si="9"/>
        <v>13.8</v>
      </c>
      <c r="V24">
        <f t="shared" si="10"/>
        <v>10.8</v>
      </c>
      <c r="W24">
        <f t="shared" si="11"/>
        <v>16.8</v>
      </c>
      <c r="X24">
        <f t="shared" si="12"/>
        <v>41.4</v>
      </c>
      <c r="Y24">
        <f t="shared" si="13"/>
        <v>28.8</v>
      </c>
      <c r="Z24">
        <f t="shared" si="14"/>
        <v>17.399999999999999</v>
      </c>
      <c r="AA24">
        <f t="shared" si="15"/>
        <v>21</v>
      </c>
    </row>
    <row r="25" spans="2:27" ht="15.6" x14ac:dyDescent="0.3">
      <c r="B25" s="33">
        <v>4</v>
      </c>
      <c r="C25" s="41">
        <v>0.46</v>
      </c>
      <c r="D25" s="41">
        <v>0.48</v>
      </c>
      <c r="E25" s="41">
        <v>0.62</v>
      </c>
      <c r="F25" s="41">
        <v>0.45</v>
      </c>
      <c r="G25" s="41">
        <v>0.44</v>
      </c>
      <c r="H25" s="41">
        <v>0.39</v>
      </c>
      <c r="I25" s="41">
        <v>0.49</v>
      </c>
      <c r="J25" s="41">
        <v>0.56999999999999995</v>
      </c>
      <c r="K25" s="41">
        <v>0.56000000000000005</v>
      </c>
      <c r="L25" s="41">
        <v>0.33</v>
      </c>
      <c r="M25" s="41">
        <v>0.56999999999999995</v>
      </c>
      <c r="N25" s="41">
        <v>0.75</v>
      </c>
      <c r="P25">
        <f t="shared" si="4"/>
        <v>27.6</v>
      </c>
      <c r="Q25">
        <f t="shared" si="5"/>
        <v>28.8</v>
      </c>
      <c r="R25">
        <f t="shared" si="6"/>
        <v>37.200000000000003</v>
      </c>
      <c r="S25">
        <f t="shared" si="7"/>
        <v>27</v>
      </c>
      <c r="T25">
        <f t="shared" si="8"/>
        <v>26.4</v>
      </c>
      <c r="U25">
        <f t="shared" si="9"/>
        <v>23.4</v>
      </c>
      <c r="V25">
        <f t="shared" si="10"/>
        <v>29.4</v>
      </c>
      <c r="W25">
        <f t="shared" si="11"/>
        <v>34.200000000000003</v>
      </c>
      <c r="X25">
        <f t="shared" si="12"/>
        <v>33.6</v>
      </c>
      <c r="Y25">
        <f t="shared" si="13"/>
        <v>19.8</v>
      </c>
      <c r="Z25">
        <f t="shared" si="14"/>
        <v>34.200000000000003</v>
      </c>
      <c r="AA25">
        <f t="shared" si="15"/>
        <v>45</v>
      </c>
    </row>
    <row r="26" spans="2:27" ht="15.6" x14ac:dyDescent="0.3">
      <c r="B26" s="33">
        <v>5</v>
      </c>
      <c r="C26" s="41">
        <v>0.5</v>
      </c>
      <c r="D26" s="41">
        <v>0.49</v>
      </c>
      <c r="E26" s="41">
        <v>0.46</v>
      </c>
      <c r="F26" s="41">
        <v>0.45</v>
      </c>
      <c r="G26" s="41">
        <v>0.43</v>
      </c>
      <c r="H26" s="41">
        <v>0.4</v>
      </c>
      <c r="I26" s="41">
        <v>0.49</v>
      </c>
      <c r="J26" s="41">
        <v>0.56000000000000005</v>
      </c>
      <c r="K26" s="41">
        <v>0.35</v>
      </c>
      <c r="L26" s="41">
        <v>0.08</v>
      </c>
      <c r="M26" s="41">
        <v>0.63</v>
      </c>
      <c r="N26" s="41">
        <v>0.74</v>
      </c>
      <c r="P26">
        <f t="shared" si="4"/>
        <v>30</v>
      </c>
      <c r="Q26">
        <f t="shared" si="5"/>
        <v>29.4</v>
      </c>
      <c r="R26">
        <f t="shared" si="6"/>
        <v>27.6</v>
      </c>
      <c r="S26">
        <f t="shared" si="7"/>
        <v>27</v>
      </c>
      <c r="T26">
        <f t="shared" si="8"/>
        <v>25.8</v>
      </c>
      <c r="U26">
        <f t="shared" si="9"/>
        <v>24</v>
      </c>
      <c r="V26">
        <f t="shared" si="10"/>
        <v>29.4</v>
      </c>
      <c r="W26">
        <f t="shared" si="11"/>
        <v>33.6</v>
      </c>
      <c r="X26">
        <f t="shared" si="12"/>
        <v>21</v>
      </c>
      <c r="Y26">
        <f t="shared" si="13"/>
        <v>4.8</v>
      </c>
      <c r="Z26">
        <f t="shared" si="14"/>
        <v>37.799999999999997</v>
      </c>
      <c r="AA26">
        <f t="shared" si="15"/>
        <v>44.4</v>
      </c>
    </row>
    <row r="27" spans="2:27" ht="15.6" x14ac:dyDescent="0.3">
      <c r="B27" s="33">
        <v>6</v>
      </c>
      <c r="C27" s="41">
        <v>0.16</v>
      </c>
      <c r="D27" s="41">
        <v>0.19</v>
      </c>
      <c r="E27" s="41">
        <v>0.18</v>
      </c>
      <c r="F27" s="41">
        <v>0.2</v>
      </c>
      <c r="G27" s="41">
        <v>0.22</v>
      </c>
      <c r="H27" s="41">
        <v>0.24</v>
      </c>
      <c r="I27" s="41">
        <v>0.16</v>
      </c>
      <c r="J27" s="41">
        <v>0.08</v>
      </c>
      <c r="K27" s="41">
        <v>0.79</v>
      </c>
      <c r="L27" s="41">
        <v>0.56000000000000005</v>
      </c>
      <c r="M27" s="41">
        <v>0.22</v>
      </c>
      <c r="N27" s="41">
        <v>0.17</v>
      </c>
      <c r="P27">
        <f t="shared" si="4"/>
        <v>9.6</v>
      </c>
      <c r="Q27">
        <f t="shared" si="5"/>
        <v>11.4</v>
      </c>
      <c r="R27">
        <f t="shared" si="6"/>
        <v>10.8</v>
      </c>
      <c r="S27">
        <f t="shared" si="7"/>
        <v>12</v>
      </c>
      <c r="T27">
        <f t="shared" si="8"/>
        <v>13.2</v>
      </c>
      <c r="U27">
        <f t="shared" si="9"/>
        <v>14.4</v>
      </c>
      <c r="V27">
        <f t="shared" si="10"/>
        <v>9.6</v>
      </c>
      <c r="W27">
        <f t="shared" si="11"/>
        <v>4.8</v>
      </c>
      <c r="X27">
        <f t="shared" si="12"/>
        <v>47.4</v>
      </c>
      <c r="Y27">
        <f t="shared" si="13"/>
        <v>33.6</v>
      </c>
      <c r="Z27">
        <f t="shared" si="14"/>
        <v>13.2</v>
      </c>
      <c r="AA27">
        <f t="shared" si="15"/>
        <v>10.199999999999999</v>
      </c>
    </row>
    <row r="28" spans="2:27" ht="15.6" x14ac:dyDescent="0.3">
      <c r="B28" s="33">
        <v>7</v>
      </c>
      <c r="C28" s="41">
        <v>0.23</v>
      </c>
      <c r="D28" s="41">
        <v>0.26</v>
      </c>
      <c r="E28" s="41">
        <v>0.25</v>
      </c>
      <c r="F28" s="41">
        <v>0.27</v>
      </c>
      <c r="G28" s="41">
        <v>0.28000000000000003</v>
      </c>
      <c r="H28" s="41">
        <v>0.31</v>
      </c>
      <c r="I28" s="41">
        <v>0.23</v>
      </c>
      <c r="J28" s="41">
        <v>0.14000000000000001</v>
      </c>
      <c r="K28" s="41">
        <v>0.86</v>
      </c>
      <c r="L28" s="41">
        <v>0.63</v>
      </c>
      <c r="M28" s="41">
        <v>0.33</v>
      </c>
      <c r="N28" s="41">
        <v>0.04</v>
      </c>
      <c r="P28">
        <f t="shared" si="4"/>
        <v>13.8</v>
      </c>
      <c r="Q28">
        <f t="shared" si="5"/>
        <v>15.6</v>
      </c>
      <c r="R28">
        <f t="shared" si="6"/>
        <v>15</v>
      </c>
      <c r="S28">
        <f t="shared" si="7"/>
        <v>16.200000000000003</v>
      </c>
      <c r="T28">
        <f t="shared" si="8"/>
        <v>16.8</v>
      </c>
      <c r="U28">
        <f t="shared" si="9"/>
        <v>18.600000000000001</v>
      </c>
      <c r="V28">
        <f t="shared" si="10"/>
        <v>13.8</v>
      </c>
      <c r="W28">
        <f t="shared" si="11"/>
        <v>8.4</v>
      </c>
      <c r="X28">
        <f t="shared" si="12"/>
        <v>51.6</v>
      </c>
      <c r="Y28">
        <f t="shared" si="13"/>
        <v>37.799999999999997</v>
      </c>
      <c r="Z28">
        <f t="shared" si="14"/>
        <v>19.8</v>
      </c>
      <c r="AA28">
        <f t="shared" si="15"/>
        <v>2.4</v>
      </c>
    </row>
    <row r="29" spans="2:27" ht="15.6" x14ac:dyDescent="0.3">
      <c r="B29" s="33">
        <v>8</v>
      </c>
      <c r="C29" s="41">
        <v>0.27</v>
      </c>
      <c r="D29" s="41">
        <v>0.18</v>
      </c>
      <c r="E29" s="41">
        <v>0.27</v>
      </c>
      <c r="F29" s="41">
        <v>0.2</v>
      </c>
      <c r="G29" s="41">
        <v>0.23</v>
      </c>
      <c r="H29" s="41">
        <v>0.26</v>
      </c>
      <c r="I29" s="41">
        <v>0.21</v>
      </c>
      <c r="J29" s="41">
        <v>0.28999999999999998</v>
      </c>
      <c r="K29" s="41">
        <v>0.8</v>
      </c>
      <c r="L29" s="41">
        <v>0.71</v>
      </c>
      <c r="M29" s="41">
        <v>0.12</v>
      </c>
      <c r="N29" s="41">
        <v>0.15</v>
      </c>
      <c r="P29">
        <f t="shared" si="4"/>
        <v>16.200000000000003</v>
      </c>
      <c r="Q29">
        <f t="shared" si="5"/>
        <v>10.8</v>
      </c>
      <c r="R29">
        <f t="shared" si="6"/>
        <v>16.200000000000003</v>
      </c>
      <c r="S29">
        <f t="shared" si="7"/>
        <v>12</v>
      </c>
      <c r="T29">
        <f t="shared" si="8"/>
        <v>13.8</v>
      </c>
      <c r="U29">
        <f t="shared" si="9"/>
        <v>15.6</v>
      </c>
      <c r="V29">
        <f t="shared" si="10"/>
        <v>12.6</v>
      </c>
      <c r="W29">
        <f t="shared" si="11"/>
        <v>17.399999999999999</v>
      </c>
      <c r="X29">
        <f t="shared" si="12"/>
        <v>48</v>
      </c>
      <c r="Y29">
        <f t="shared" si="13"/>
        <v>42.6</v>
      </c>
      <c r="Z29">
        <f t="shared" si="14"/>
        <v>7.2</v>
      </c>
      <c r="AA29">
        <f t="shared" si="15"/>
        <v>9</v>
      </c>
    </row>
    <row r="30" spans="2:27" x14ac:dyDescent="0.3">
      <c r="P30" s="42">
        <f>AVERAGE(P22:P29)</f>
        <v>20.700000000000003</v>
      </c>
      <c r="Q30" s="42">
        <f t="shared" ref="Q30:AA30" si="16">AVERAGE(Q22:Q29)</f>
        <v>20.325000000000003</v>
      </c>
      <c r="R30" s="42">
        <f t="shared" si="16"/>
        <v>21.675000000000004</v>
      </c>
      <c r="S30" s="42">
        <f t="shared" si="16"/>
        <v>20.100000000000001</v>
      </c>
      <c r="T30" s="42">
        <f t="shared" si="16"/>
        <v>20.700000000000003</v>
      </c>
      <c r="U30" s="42">
        <f t="shared" si="16"/>
        <v>20.625</v>
      </c>
      <c r="V30" s="42">
        <f t="shared" si="16"/>
        <v>20.024999999999999</v>
      </c>
      <c r="W30" s="42">
        <f t="shared" si="16"/>
        <v>22.575000000000003</v>
      </c>
      <c r="X30" s="42">
        <f t="shared" si="16"/>
        <v>39</v>
      </c>
      <c r="Y30" s="42">
        <f t="shared" si="16"/>
        <v>26.400000000000002</v>
      </c>
      <c r="Z30" s="42">
        <f t="shared" si="16"/>
        <v>23.024999999999999</v>
      </c>
      <c r="AA30" s="42">
        <f t="shared" si="16"/>
        <v>23.7</v>
      </c>
    </row>
    <row r="31" spans="2:27" ht="15.6" x14ac:dyDescent="0.3">
      <c r="B31" s="57" t="s">
        <v>110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</row>
    <row r="32" spans="2:27" ht="15.6" x14ac:dyDescent="0.3">
      <c r="B32" s="33" t="s">
        <v>108</v>
      </c>
      <c r="C32" s="33">
        <v>1</v>
      </c>
      <c r="D32" s="33">
        <v>2</v>
      </c>
      <c r="E32" s="33">
        <v>3</v>
      </c>
      <c r="F32" s="33">
        <v>4</v>
      </c>
      <c r="G32" s="33">
        <v>5</v>
      </c>
      <c r="H32" s="33">
        <v>6</v>
      </c>
      <c r="I32" s="33">
        <v>7</v>
      </c>
      <c r="J32" s="33">
        <v>8</v>
      </c>
      <c r="K32" s="33">
        <v>9</v>
      </c>
      <c r="L32" s="33">
        <v>10</v>
      </c>
      <c r="M32" s="33">
        <v>11</v>
      </c>
      <c r="N32" s="33">
        <v>12</v>
      </c>
    </row>
    <row r="33" spans="2:14" ht="15.6" x14ac:dyDescent="0.3">
      <c r="B33" s="33">
        <v>1</v>
      </c>
      <c r="C33">
        <f t="shared" ref="C33:G40" si="17">IF(C22&gt;=M$10,$D$18*(C22-M$10),0)</f>
        <v>16146.666666666664</v>
      </c>
      <c r="D33">
        <f t="shared" si="17"/>
        <v>25373.333333333332</v>
      </c>
      <c r="E33">
        <f t="shared" si="17"/>
        <v>35753.333333333343</v>
      </c>
      <c r="F33">
        <f t="shared" si="17"/>
        <v>14416.666666666664</v>
      </c>
      <c r="G33">
        <f t="shared" si="17"/>
        <v>27103.333333333336</v>
      </c>
      <c r="H33">
        <f t="shared" ref="H33:N33" si="18">IF(H22&gt;=R$10,$D$18*(H22-R$10),0)</f>
        <v>35753.333333333343</v>
      </c>
      <c r="I33">
        <f t="shared" si="18"/>
        <v>41520</v>
      </c>
      <c r="J33">
        <f t="shared" si="18"/>
        <v>34023.333333333321</v>
      </c>
      <c r="K33">
        <f t="shared" si="18"/>
        <v>11533.33333333333</v>
      </c>
      <c r="L33">
        <f t="shared" si="18"/>
        <v>7496.666666666667</v>
      </c>
      <c r="M33">
        <f t="shared" si="18"/>
        <v>12686.666666666662</v>
      </c>
      <c r="N33">
        <f t="shared" si="18"/>
        <v>46710</v>
      </c>
    </row>
    <row r="34" spans="2:14" ht="15.6" x14ac:dyDescent="0.3">
      <c r="B34" s="33">
        <v>2</v>
      </c>
      <c r="C34">
        <f t="shared" si="17"/>
        <v>2306.6666666666624</v>
      </c>
      <c r="D34">
        <f t="shared" si="17"/>
        <v>18453.333333333336</v>
      </c>
      <c r="E34">
        <f t="shared" si="17"/>
        <v>8073.3333333333376</v>
      </c>
      <c r="F34">
        <f t="shared" si="17"/>
        <v>0</v>
      </c>
      <c r="G34">
        <f t="shared" si="17"/>
        <v>2883.3333333333326</v>
      </c>
      <c r="H34">
        <f t="shared" ref="H34:N34" si="19">IF(H23&gt;=R$10,$D$18*(H23-R$10),0)</f>
        <v>8073.3333333333376</v>
      </c>
      <c r="I34">
        <f t="shared" si="19"/>
        <v>29409.999999999996</v>
      </c>
      <c r="J34">
        <f t="shared" si="19"/>
        <v>21913.333333333332</v>
      </c>
      <c r="K34">
        <f t="shared" si="19"/>
        <v>0</v>
      </c>
      <c r="L34">
        <f t="shared" si="19"/>
        <v>0</v>
      </c>
      <c r="M34">
        <f t="shared" si="19"/>
        <v>576.66666666666083</v>
      </c>
      <c r="N34">
        <f t="shared" si="19"/>
        <v>32870</v>
      </c>
    </row>
    <row r="35" spans="2:14" ht="15.6" x14ac:dyDescent="0.3">
      <c r="B35" s="33">
        <v>3</v>
      </c>
      <c r="C35">
        <f t="shared" si="17"/>
        <v>0</v>
      </c>
      <c r="D35">
        <f t="shared" si="17"/>
        <v>0</v>
      </c>
      <c r="E35">
        <f t="shared" si="17"/>
        <v>0</v>
      </c>
      <c r="F35">
        <f t="shared" si="17"/>
        <v>0</v>
      </c>
      <c r="G35">
        <f t="shared" si="17"/>
        <v>0</v>
      </c>
      <c r="H35">
        <f t="shared" ref="H35:H40" si="20">IF(H24&gt;=R$10,$D$18*(H24-R$10),0)</f>
        <v>0</v>
      </c>
      <c r="I35">
        <f t="shared" ref="I35:I40" si="21">IF(I24&gt;=S$10,$D$18*(I24-S$10),0)</f>
        <v>0</v>
      </c>
      <c r="J35">
        <f t="shared" ref="J35:J40" si="22">IF(J24&gt;=T$10,$D$18*(J24-T$10),0)</f>
        <v>0</v>
      </c>
      <c r="K35">
        <f t="shared" ref="K35:K40" si="23">IF(K24&gt;=U$10,$D$18*(K24-U$10),0)</f>
        <v>18453.333333333318</v>
      </c>
      <c r="L35">
        <f t="shared" ref="L35:L40" si="24">IF(L24&gt;=V$10,$D$18*(L24-V$10),0)</f>
        <v>10956.666666666661</v>
      </c>
      <c r="M35">
        <f t="shared" ref="M35:M40" si="25">IF(M24&gt;=W$10,$D$18*(M24-W$10),0)</f>
        <v>0</v>
      </c>
      <c r="N35">
        <f t="shared" ref="N35:N40" si="26">IF(N24&gt;=X$10,$D$18*(N24-X$10),0)</f>
        <v>17299.999999999996</v>
      </c>
    </row>
    <row r="36" spans="2:14" ht="15.6" x14ac:dyDescent="0.3">
      <c r="B36" s="33">
        <v>4</v>
      </c>
      <c r="C36">
        <f t="shared" si="17"/>
        <v>7496.666666666667</v>
      </c>
      <c r="D36">
        <f t="shared" si="17"/>
        <v>25373.333333333332</v>
      </c>
      <c r="E36">
        <f t="shared" si="17"/>
        <v>49593.333333333336</v>
      </c>
      <c r="F36">
        <f t="shared" si="17"/>
        <v>5766.6666666666652</v>
      </c>
      <c r="G36">
        <f t="shared" si="17"/>
        <v>9803.3333333333285</v>
      </c>
      <c r="H36">
        <f t="shared" si="20"/>
        <v>9803.3333333333394</v>
      </c>
      <c r="I36">
        <f t="shared" si="21"/>
        <v>41520</v>
      </c>
      <c r="J36">
        <f t="shared" si="22"/>
        <v>32293.333333333321</v>
      </c>
      <c r="K36">
        <f t="shared" si="23"/>
        <v>0</v>
      </c>
      <c r="L36">
        <f t="shared" si="24"/>
        <v>0</v>
      </c>
      <c r="M36">
        <f t="shared" si="25"/>
        <v>26526.666666666653</v>
      </c>
      <c r="N36">
        <f t="shared" si="26"/>
        <v>86500</v>
      </c>
    </row>
    <row r="37" spans="2:14" ht="15.6" x14ac:dyDescent="0.3">
      <c r="B37" s="33">
        <v>5</v>
      </c>
      <c r="C37">
        <f t="shared" si="17"/>
        <v>14416.666666666664</v>
      </c>
      <c r="D37">
        <f t="shared" si="17"/>
        <v>27103.333333333336</v>
      </c>
      <c r="E37">
        <f t="shared" si="17"/>
        <v>21913.333333333339</v>
      </c>
      <c r="F37">
        <f t="shared" si="17"/>
        <v>5766.6666666666652</v>
      </c>
      <c r="G37">
        <f t="shared" si="17"/>
        <v>8073.3333333333276</v>
      </c>
      <c r="H37">
        <f t="shared" si="20"/>
        <v>11533.333333333341</v>
      </c>
      <c r="I37">
        <f t="shared" si="21"/>
        <v>41520</v>
      </c>
      <c r="J37">
        <f t="shared" si="22"/>
        <v>30563.333333333339</v>
      </c>
      <c r="K37">
        <f t="shared" si="23"/>
        <v>0</v>
      </c>
      <c r="L37">
        <f t="shared" si="24"/>
        <v>0</v>
      </c>
      <c r="M37">
        <f t="shared" si="25"/>
        <v>36906.666666666664</v>
      </c>
      <c r="N37">
        <f t="shared" si="26"/>
        <v>84770</v>
      </c>
    </row>
    <row r="38" spans="2:14" ht="15.6" x14ac:dyDescent="0.3">
      <c r="B38" s="33">
        <v>6</v>
      </c>
      <c r="C38">
        <f t="shared" si="17"/>
        <v>0</v>
      </c>
      <c r="D38">
        <f t="shared" si="17"/>
        <v>0</v>
      </c>
      <c r="E38">
        <f t="shared" si="17"/>
        <v>0</v>
      </c>
      <c r="F38">
        <f t="shared" si="17"/>
        <v>0</v>
      </c>
      <c r="G38">
        <f t="shared" si="17"/>
        <v>0</v>
      </c>
      <c r="H38">
        <f t="shared" si="20"/>
        <v>0</v>
      </c>
      <c r="I38">
        <f t="shared" si="21"/>
        <v>0</v>
      </c>
      <c r="J38">
        <f t="shared" si="22"/>
        <v>0</v>
      </c>
      <c r="K38">
        <f t="shared" si="23"/>
        <v>35753.333333333336</v>
      </c>
      <c r="L38">
        <f t="shared" si="24"/>
        <v>24796.666666666672</v>
      </c>
      <c r="M38">
        <f t="shared" si="25"/>
        <v>0</v>
      </c>
      <c r="N38">
        <f t="shared" si="26"/>
        <v>0</v>
      </c>
    </row>
    <row r="39" spans="2:14" ht="15.6" x14ac:dyDescent="0.3">
      <c r="B39" s="33">
        <v>7</v>
      </c>
      <c r="C39">
        <f t="shared" si="17"/>
        <v>0</v>
      </c>
      <c r="D39">
        <f t="shared" si="17"/>
        <v>0</v>
      </c>
      <c r="E39">
        <f t="shared" si="17"/>
        <v>0</v>
      </c>
      <c r="F39">
        <f t="shared" si="17"/>
        <v>0</v>
      </c>
      <c r="G39">
        <f t="shared" si="17"/>
        <v>0</v>
      </c>
      <c r="H39">
        <f t="shared" si="20"/>
        <v>0</v>
      </c>
      <c r="I39">
        <f t="shared" si="21"/>
        <v>0</v>
      </c>
      <c r="J39">
        <f t="shared" si="22"/>
        <v>0</v>
      </c>
      <c r="K39">
        <f t="shared" si="23"/>
        <v>47863.333333333321</v>
      </c>
      <c r="L39">
        <f t="shared" si="24"/>
        <v>36906.666666666664</v>
      </c>
      <c r="M39">
        <f t="shared" si="25"/>
        <v>0</v>
      </c>
      <c r="N39">
        <f t="shared" si="26"/>
        <v>0</v>
      </c>
    </row>
    <row r="40" spans="2:14" ht="15.6" x14ac:dyDescent="0.3">
      <c r="B40" s="33">
        <v>8</v>
      </c>
      <c r="C40">
        <f t="shared" si="17"/>
        <v>0</v>
      </c>
      <c r="D40">
        <f t="shared" si="17"/>
        <v>0</v>
      </c>
      <c r="E40">
        <f t="shared" si="17"/>
        <v>0</v>
      </c>
      <c r="F40">
        <f t="shared" si="17"/>
        <v>0</v>
      </c>
      <c r="G40">
        <f t="shared" si="17"/>
        <v>0</v>
      </c>
      <c r="H40">
        <f t="shared" si="20"/>
        <v>0</v>
      </c>
      <c r="I40">
        <f t="shared" si="21"/>
        <v>0</v>
      </c>
      <c r="J40">
        <f t="shared" si="22"/>
        <v>0</v>
      </c>
      <c r="K40">
        <f t="shared" si="23"/>
        <v>37483.333333333336</v>
      </c>
      <c r="L40">
        <f t="shared" si="24"/>
        <v>50746.666666666657</v>
      </c>
      <c r="M40">
        <f t="shared" si="25"/>
        <v>0</v>
      </c>
      <c r="N40">
        <f t="shared" si="26"/>
        <v>0</v>
      </c>
    </row>
    <row r="42" spans="2:14" ht="15.6" x14ac:dyDescent="0.3">
      <c r="B42" s="57" t="s">
        <v>111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2:14" ht="15.6" x14ac:dyDescent="0.3">
      <c r="B43" s="33" t="s">
        <v>108</v>
      </c>
      <c r="C43" s="33">
        <v>1</v>
      </c>
      <c r="D43" s="33">
        <v>2</v>
      </c>
      <c r="E43" s="33">
        <v>3</v>
      </c>
      <c r="F43" s="33">
        <v>4</v>
      </c>
      <c r="G43" s="33">
        <v>5</v>
      </c>
      <c r="H43" s="33">
        <v>6</v>
      </c>
      <c r="I43" s="33">
        <v>7</v>
      </c>
      <c r="J43" s="33">
        <v>8</v>
      </c>
      <c r="K43" s="33">
        <v>9</v>
      </c>
      <c r="L43" s="33">
        <v>10</v>
      </c>
      <c r="M43" s="33">
        <v>11</v>
      </c>
      <c r="N43" s="33">
        <v>12</v>
      </c>
    </row>
    <row r="44" spans="2:14" ht="15.6" x14ac:dyDescent="0.3">
      <c r="B44" s="33">
        <v>1</v>
      </c>
      <c r="C44">
        <f t="shared" ref="C44:D50" si="27">IF(C22&lt;=M$9,1,IF(AND(C22&gt;=M$9,C22&lt;=M$11),(M$11-C22)/(M$11-M$9),0))</f>
        <v>0.22000000000000006</v>
      </c>
      <c r="D44">
        <f t="shared" si="27"/>
        <v>6.0000000000000046E-2</v>
      </c>
      <c r="E44">
        <f t="shared" ref="E44:N44" si="28">IF(E22&lt;=O$9,1,IF(AND(E22&gt;=O$9,E22&lt;=O$11),(O$11-E22)/(O$11-O$9),0))</f>
        <v>0</v>
      </c>
      <c r="F44">
        <f t="shared" si="28"/>
        <v>0.25000000000000011</v>
      </c>
      <c r="G44">
        <f t="shared" si="28"/>
        <v>3.0000000000000023E-2</v>
      </c>
      <c r="H44">
        <f t="shared" si="28"/>
        <v>0</v>
      </c>
      <c r="I44">
        <f t="shared" si="28"/>
        <v>0</v>
      </c>
      <c r="J44">
        <f t="shared" si="28"/>
        <v>0</v>
      </c>
      <c r="K44">
        <f t="shared" si="28"/>
        <v>0.29999999999999993</v>
      </c>
      <c r="L44">
        <f t="shared" si="28"/>
        <v>0.37</v>
      </c>
      <c r="M44">
        <f t="shared" si="28"/>
        <v>0.28000000000000008</v>
      </c>
      <c r="N44">
        <f t="shared" si="28"/>
        <v>0</v>
      </c>
    </row>
    <row r="45" spans="2:14" ht="15.6" x14ac:dyDescent="0.3">
      <c r="B45" s="33">
        <v>2</v>
      </c>
      <c r="C45">
        <f t="shared" si="27"/>
        <v>0.46000000000000008</v>
      </c>
      <c r="D45">
        <f t="shared" si="27"/>
        <v>0.17999999999999997</v>
      </c>
      <c r="E45">
        <f t="shared" ref="E45:E51" si="29">IF(E23&lt;=O$9,1,IF(AND(E23&gt;=O$9,E23&lt;=O$11),(O$11-E23)/(O$11-O$9),0))</f>
        <v>0.35999999999999993</v>
      </c>
      <c r="F45">
        <f t="shared" ref="F45:F51" si="30">IF(F23&lt;=P$9,1,IF(AND(F23&gt;=P$9,F23&lt;=P$11),(P$11-F23)/(P$11-P$9),0))</f>
        <v>0.52000000000000013</v>
      </c>
      <c r="G45">
        <f t="shared" ref="G45:G51" si="31">IF(G23&lt;=Q$9,1,IF(AND(G23&gt;=Q$9,G23&lt;=Q$11),(Q$11-G23)/(Q$11-Q$9),0))</f>
        <v>0.45</v>
      </c>
      <c r="H45">
        <f t="shared" ref="H45:H51" si="32">IF(H23&lt;=R$9,1,IF(AND(H23&gt;=R$9,H23&lt;=R$11),(R$11-H23)/(R$11-R$9),0))</f>
        <v>0.35999999999999993</v>
      </c>
      <c r="I45">
        <f t="shared" ref="I45:I51" si="33">IF(I23&lt;=S$9,1,IF(AND(I23&gt;=S$9,I23&lt;=S$11),(S$11-I23)/(S$11-S$9),0))</f>
        <v>0</v>
      </c>
      <c r="J45">
        <f t="shared" ref="J45:J51" si="34">IF(J23&lt;=T$9,1,IF(AND(J23&gt;=T$9,J23&lt;=T$11),(T$11-J23)/(T$11-T$9),0))</f>
        <v>0.12000000000000009</v>
      </c>
      <c r="K45">
        <f t="shared" ref="K45:K51" si="35">IF(K23&lt;=U$9,1,IF(AND(K23&gt;=U$9,K23&lt;=U$11),(U$11-K23)/(U$11-U$9),0))</f>
        <v>0.75</v>
      </c>
      <c r="L45">
        <f t="shared" ref="L45:L51" si="36">IF(L23&lt;=V$9,1,IF(AND(L23&gt;=V$9,L23&lt;=V$11),(V$11-L23)/(V$11-V$9),0))</f>
        <v>0.94</v>
      </c>
      <c r="M45">
        <f t="shared" ref="M45:M51" si="37">IF(M23&lt;=W$9,1,IF(AND(M23&gt;=W$9,M23&lt;=W$11),(W$11-M23)/(W$11-W$9),0))</f>
        <v>0.4900000000000001</v>
      </c>
      <c r="N45">
        <f t="shared" ref="N45:N51" si="38">IF(N23&lt;=X$9,1,IF(AND(N23&gt;=X$9,N23&lt;=X$11),(X$11-N23)/(X$11-X$9),0))</f>
        <v>0</v>
      </c>
    </row>
    <row r="46" spans="2:14" ht="15.6" x14ac:dyDescent="0.3">
      <c r="B46" s="33">
        <v>3</v>
      </c>
      <c r="C46">
        <f t="shared" si="27"/>
        <v>1</v>
      </c>
      <c r="D46">
        <f t="shared" si="27"/>
        <v>0.92999999999999994</v>
      </c>
      <c r="E46">
        <f t="shared" si="29"/>
        <v>0.92999999999999994</v>
      </c>
      <c r="F46">
        <f t="shared" si="30"/>
        <v>1</v>
      </c>
      <c r="G46">
        <f t="shared" si="31"/>
        <v>0.9900000000000001</v>
      </c>
      <c r="H46">
        <f t="shared" si="32"/>
        <v>0.80999999999999994</v>
      </c>
      <c r="I46">
        <f t="shared" si="33"/>
        <v>0.71</v>
      </c>
      <c r="J46">
        <f t="shared" si="34"/>
        <v>0.80999999999999994</v>
      </c>
      <c r="K46">
        <f t="shared" si="35"/>
        <v>0.18000000000000016</v>
      </c>
      <c r="L46">
        <f t="shared" si="36"/>
        <v>0.31000000000000011</v>
      </c>
      <c r="M46">
        <f t="shared" si="37"/>
        <v>0.88000000000000012</v>
      </c>
      <c r="N46">
        <f t="shared" si="38"/>
        <v>0.20000000000000009</v>
      </c>
    </row>
    <row r="47" spans="2:14" ht="15.6" x14ac:dyDescent="0.3">
      <c r="B47" s="33">
        <v>4</v>
      </c>
      <c r="C47">
        <f t="shared" si="27"/>
        <v>0.37</v>
      </c>
      <c r="D47">
        <f t="shared" si="27"/>
        <v>6.0000000000000046E-2</v>
      </c>
      <c r="E47">
        <f t="shared" si="29"/>
        <v>0</v>
      </c>
      <c r="F47">
        <f t="shared" si="30"/>
        <v>0.4</v>
      </c>
      <c r="G47">
        <f t="shared" si="31"/>
        <v>0.33000000000000007</v>
      </c>
      <c r="H47">
        <f t="shared" si="32"/>
        <v>0.3299999999999999</v>
      </c>
      <c r="I47">
        <f t="shared" si="33"/>
        <v>0</v>
      </c>
      <c r="J47">
        <f t="shared" si="34"/>
        <v>0</v>
      </c>
      <c r="K47">
        <f t="shared" si="35"/>
        <v>0.56999999999999984</v>
      </c>
      <c r="L47">
        <f t="shared" si="36"/>
        <v>0.76</v>
      </c>
      <c r="M47">
        <f t="shared" si="37"/>
        <v>4.0000000000000251E-2</v>
      </c>
      <c r="N47">
        <f t="shared" si="38"/>
        <v>0</v>
      </c>
    </row>
    <row r="48" spans="2:14" ht="15.6" x14ac:dyDescent="0.3">
      <c r="B48" s="33">
        <v>5</v>
      </c>
      <c r="C48">
        <f t="shared" si="27"/>
        <v>0.25000000000000011</v>
      </c>
      <c r="D48">
        <f t="shared" si="27"/>
        <v>3.0000000000000023E-2</v>
      </c>
      <c r="E48">
        <f t="shared" si="29"/>
        <v>0.11999999999999993</v>
      </c>
      <c r="F48">
        <f t="shared" si="30"/>
        <v>0.4</v>
      </c>
      <c r="G48">
        <f t="shared" si="31"/>
        <v>0.3600000000000001</v>
      </c>
      <c r="H48">
        <f t="shared" si="32"/>
        <v>0.29999999999999988</v>
      </c>
      <c r="I48">
        <f t="shared" si="33"/>
        <v>0</v>
      </c>
      <c r="J48">
        <f t="shared" si="34"/>
        <v>0</v>
      </c>
      <c r="K48">
        <f t="shared" si="35"/>
        <v>1</v>
      </c>
      <c r="L48">
        <f t="shared" si="36"/>
        <v>1</v>
      </c>
      <c r="M48">
        <f t="shared" si="37"/>
        <v>0</v>
      </c>
      <c r="N48">
        <f t="shared" si="38"/>
        <v>0</v>
      </c>
    </row>
    <row r="49" spans="2:14" ht="15.6" x14ac:dyDescent="0.3">
      <c r="B49" s="33">
        <v>6</v>
      </c>
      <c r="C49">
        <f t="shared" si="27"/>
        <v>1</v>
      </c>
      <c r="D49">
        <f t="shared" si="27"/>
        <v>0.92999999999999994</v>
      </c>
      <c r="E49">
        <f t="shared" si="29"/>
        <v>0.96</v>
      </c>
      <c r="F49">
        <f t="shared" si="30"/>
        <v>1</v>
      </c>
      <c r="G49">
        <f t="shared" si="31"/>
        <v>0.9900000000000001</v>
      </c>
      <c r="H49">
        <f t="shared" si="32"/>
        <v>0.77999999999999992</v>
      </c>
      <c r="I49">
        <f t="shared" si="33"/>
        <v>0.77</v>
      </c>
      <c r="J49">
        <f t="shared" si="34"/>
        <v>1</v>
      </c>
      <c r="K49">
        <f t="shared" si="35"/>
        <v>0</v>
      </c>
      <c r="L49">
        <f t="shared" si="36"/>
        <v>6.9999999999999937E-2</v>
      </c>
      <c r="M49">
        <f t="shared" si="37"/>
        <v>1</v>
      </c>
      <c r="N49">
        <f t="shared" si="38"/>
        <v>0.74</v>
      </c>
    </row>
    <row r="50" spans="2:14" ht="15.6" x14ac:dyDescent="0.3">
      <c r="B50" s="33">
        <v>7</v>
      </c>
      <c r="C50">
        <f t="shared" si="27"/>
        <v>1</v>
      </c>
      <c r="D50">
        <f t="shared" si="27"/>
        <v>0.71999999999999986</v>
      </c>
      <c r="E50">
        <f t="shared" si="29"/>
        <v>0.74999999999999989</v>
      </c>
      <c r="F50">
        <f t="shared" si="30"/>
        <v>0.94</v>
      </c>
      <c r="G50">
        <f t="shared" si="31"/>
        <v>0.80999999999999994</v>
      </c>
      <c r="H50">
        <f t="shared" si="32"/>
        <v>0.56999999999999995</v>
      </c>
      <c r="I50">
        <f t="shared" si="33"/>
        <v>0.55999999999999994</v>
      </c>
      <c r="J50">
        <f t="shared" si="34"/>
        <v>1</v>
      </c>
      <c r="K50">
        <f t="shared" si="35"/>
        <v>0</v>
      </c>
      <c r="L50">
        <f t="shared" si="36"/>
        <v>0</v>
      </c>
      <c r="M50">
        <f t="shared" si="37"/>
        <v>0.76</v>
      </c>
      <c r="N50">
        <f t="shared" si="38"/>
        <v>1</v>
      </c>
    </row>
    <row r="51" spans="2:14" ht="15.6" x14ac:dyDescent="0.3">
      <c r="B51" s="33">
        <v>8</v>
      </c>
      <c r="C51">
        <f>IF(C29&lt;=M$9,1,IF(AND(C29&gt;=M$9,C29&lt;=M$11),(M$11-C29)/(M$11-M$9),0))</f>
        <v>0.94</v>
      </c>
      <c r="D51">
        <f t="shared" ref="D51" si="39">IF(D29&lt;=N$9,1,IF(AND(D29&gt;=N$9,D29&lt;=N$11),(N$11-D29)/(N$11-N$9),0))</f>
        <v>0.96</v>
      </c>
      <c r="E51">
        <f t="shared" si="29"/>
        <v>0.68999999999999984</v>
      </c>
      <c r="F51">
        <f t="shared" si="30"/>
        <v>1</v>
      </c>
      <c r="G51">
        <f t="shared" si="31"/>
        <v>0.96000000000000008</v>
      </c>
      <c r="H51">
        <f t="shared" si="32"/>
        <v>0.71999999999999986</v>
      </c>
      <c r="I51">
        <f t="shared" si="33"/>
        <v>0.62</v>
      </c>
      <c r="J51">
        <f t="shared" si="34"/>
        <v>0.78000000000000014</v>
      </c>
      <c r="K51">
        <f t="shared" si="35"/>
        <v>0</v>
      </c>
      <c r="L51">
        <f t="shared" si="36"/>
        <v>0</v>
      </c>
      <c r="M51">
        <f t="shared" si="37"/>
        <v>1</v>
      </c>
      <c r="N51">
        <f t="shared" si="38"/>
        <v>0.8</v>
      </c>
    </row>
  </sheetData>
  <mergeCells count="6">
    <mergeCell ref="B31:N31"/>
    <mergeCell ref="B42:N42"/>
    <mergeCell ref="C3:E3"/>
    <mergeCell ref="C20:N20"/>
    <mergeCell ref="C18:C19"/>
    <mergeCell ref="D18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2022-11-26T13:02:44Z</dcterms:created>
  <dcterms:modified xsi:type="dcterms:W3CDTF">2023-01-30T14:42:39Z</dcterms:modified>
</cp:coreProperties>
</file>