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\CongViec\E-Technology\sources\ERP\HR_Gorve\WebSite\Web\Template\"/>
    </mc:Choice>
  </mc:AlternateContent>
  <bookViews>
    <workbookView xWindow="-28920" yWindow="-4680" windowWidth="29040" windowHeight="15990"/>
  </bookViews>
  <sheets>
    <sheet name="Timesheet" sheetId="4" r:id="rId1"/>
    <sheet name="OT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6" i="4" l="1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C6" i="4"/>
  <c r="Z8" i="4" l="1"/>
  <c r="Z16" i="4"/>
  <c r="Z10" i="4"/>
  <c r="Z15" i="4"/>
  <c r="Z14" i="4"/>
  <c r="Z11" i="4"/>
  <c r="Z12" i="4"/>
  <c r="Z9" i="4"/>
  <c r="Z13" i="4"/>
  <c r="Z7" i="4"/>
</calcChain>
</file>

<file path=xl/comments1.xml><?xml version="1.0" encoding="utf-8"?>
<comments xmlns="http://schemas.openxmlformats.org/spreadsheetml/2006/main">
  <authors>
    <author>acacy</author>
  </authors>
  <commentList>
    <comment ref="R5" authorId="0" shapeId="0">
      <text>
        <r>
          <rPr>
            <b/>
            <sz val="9"/>
            <color indexed="81"/>
            <rFont val="Tahoma"/>
            <family val="2"/>
          </rPr>
          <t>acacy:</t>
        </r>
        <r>
          <rPr>
            <sz val="9"/>
            <color indexed="81"/>
            <rFont val="Tahoma"/>
            <family val="2"/>
          </rPr>
          <t xml:space="preserve">
Nghỉ phép năm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acacy:</t>
        </r>
        <r>
          <rPr>
            <sz val="9"/>
            <color indexed="81"/>
            <rFont val="Tahoma"/>
            <family val="2"/>
          </rPr>
          <t xml:space="preserve">
nghỉ lễ, kết hôn, ma chay theo quy định luật lao động</t>
        </r>
      </text>
    </comment>
  </commentList>
</comments>
</file>

<file path=xl/sharedStrings.xml><?xml version="1.0" encoding="utf-8"?>
<sst xmlns="http://schemas.openxmlformats.org/spreadsheetml/2006/main" count="648" uniqueCount="213">
  <si>
    <t>PHIẾU YÊU CẦU LÀM VIỆC THÊM GIỜ/TĂNG CA ĐÊM</t>
  </si>
  <si>
    <t xml:space="preserve">OVERNIGHT/OVERTIME-WORKING REQUIREMENT </t>
  </si>
  <si>
    <t>No.</t>
  </si>
  <si>
    <t>Code</t>
  </si>
  <si>
    <t>Full name
Tên Nhân Viên</t>
  </si>
  <si>
    <t>Office
Văn phòng</t>
  </si>
  <si>
    <t>Department
Phòng ban</t>
  </si>
  <si>
    <t>DATE</t>
  </si>
  <si>
    <t>STARTING TIME</t>
  </si>
  <si>
    <t>FINISHING TIME</t>
  </si>
  <si>
    <t>DURATION</t>
  </si>
  <si>
    <t>OT RATE</t>
  </si>
  <si>
    <t>MAIN JOBS</t>
  </si>
  <si>
    <t>BUSINESS TRIP</t>
  </si>
  <si>
    <t>REMARKS</t>
  </si>
  <si>
    <t>STT</t>
  </si>
  <si>
    <t>NGÀY LÀM</t>
  </si>
  <si>
    <t>TG BẮT ĐẦU</t>
  </si>
  <si>
    <t>TG KẾT THÚC</t>
  </si>
  <si>
    <t>SỐ GIỜ</t>
  </si>
  <si>
    <t>TỈ LỆ</t>
  </si>
  <si>
    <t xml:space="preserve">NỘI DUNG CÔNG VIỆC </t>
  </si>
  <si>
    <t>NGÀY CÔNG TÁC</t>
  </si>
  <si>
    <t>GHI CHÚ</t>
  </si>
  <si>
    <t>LÝ THANH NGÂN</t>
  </si>
  <si>
    <t>CAN THO</t>
  </si>
  <si>
    <t>Sales</t>
  </si>
  <si>
    <t>17:00</t>
  </si>
  <si>
    <t>20:00</t>
  </si>
  <si>
    <t/>
  </si>
  <si>
    <t>LÊ THỊ HỒNG LOAN</t>
  </si>
  <si>
    <t>MAI THỊ THÚY HẰNG</t>
  </si>
  <si>
    <t>HEAD OFFICE</t>
  </si>
  <si>
    <t>17:30</t>
  </si>
  <si>
    <t>19:30</t>
  </si>
  <si>
    <t>NGUYỄN THỊ KIM BÌNH</t>
  </si>
  <si>
    <t>CAN THO PLANT</t>
  </si>
  <si>
    <t>19:00</t>
  </si>
  <si>
    <t>Phạm Văn Nhất</t>
  </si>
  <si>
    <t>Phạm Ngọc Tuyết</t>
  </si>
  <si>
    <t>Cao Thị Thúy Diễm</t>
  </si>
  <si>
    <t>18:00</t>
  </si>
  <si>
    <t>AL/2</t>
  </si>
  <si>
    <t>AL</t>
  </si>
  <si>
    <t>Nghỉ phép năm</t>
  </si>
  <si>
    <t>Nghỉ không lương</t>
  </si>
  <si>
    <t xml:space="preserve">Từ ngày </t>
  </si>
  <si>
    <t>2020-12-01</t>
  </si>
  <si>
    <t xml:space="preserve">Đến ngày </t>
  </si>
  <si>
    <t>2020-12-31</t>
  </si>
  <si>
    <t>Công tháng</t>
  </si>
  <si>
    <t>Công chuẩn</t>
  </si>
  <si>
    <t>Mã nhân viên</t>
  </si>
  <si>
    <t>Họ và tên</t>
  </si>
  <si>
    <t>WL</t>
  </si>
  <si>
    <t>VỊ TRÍ LÀM VIỆC</t>
  </si>
  <si>
    <t>Ngày bắt đầu làm việc</t>
  </si>
  <si>
    <t>Ngày nghỉ việc</t>
  </si>
  <si>
    <t>Tỉnh Làm Việc</t>
  </si>
  <si>
    <t>Region</t>
  </si>
  <si>
    <t>Ngày OFF</t>
  </si>
  <si>
    <t>Tổng ngày công</t>
  </si>
  <si>
    <t>Số ngày làm thực tế</t>
  </si>
  <si>
    <t>Quên chấm công cuối giờ làm việc</t>
  </si>
  <si>
    <t>Nghỉ bù kiểm kho</t>
  </si>
  <si>
    <t>Nghỉ bù lễ tết</t>
  </si>
  <si>
    <t xml:space="preserve">Học việc </t>
  </si>
  <si>
    <t>Nghỉ lễ Tết, hiếu hỷ,…</t>
  </si>
  <si>
    <t>Nghỉ hoạt động công ty</t>
  </si>
  <si>
    <t>Ngày công điều động công việc</t>
  </si>
  <si>
    <t>Nghỉ ốm</t>
  </si>
  <si>
    <t>Thai sản</t>
  </si>
  <si>
    <t>Số ngày OFF</t>
  </si>
  <si>
    <t>Tổng ngày công tính lương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</si>
  <si>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</si>
  <si>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</si>
  <si>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</si>
  <si>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</si>
  <si>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</si>
  <si>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</si>
  <si>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</si>
  <si>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</si>
  <si>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</si>
  <si>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</si>
  <si>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</si>
  <si>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</si>
  <si>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</si>
  <si>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</si>
  <si>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</si>
  <si>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</si>
  <si>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</si>
  <si>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</si>
  <si>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</si>
  <si>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</si>
  <si>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</si>
  <si>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</si>
  <si>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</si>
  <si>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</si>
  <si>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</si>
  <si>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</si>
  <si>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</si>
  <si>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</si>
  <si>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</si>
  <si>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Thứ 3</t>
  </si>
  <si>
    <t>Thứ 4</t>
  </si>
  <si>
    <t>Thứ 5</t>
  </si>
  <si>
    <t>Thứ 6</t>
  </si>
  <si>
    <t>Thứ 7</t>
  </si>
  <si>
    <t>CN</t>
  </si>
  <si>
    <t>Thứ 2</t>
  </si>
  <si>
    <t>Mai Công Huy</t>
  </si>
  <si>
    <t>FULLTIME</t>
  </si>
  <si>
    <t>Thành phố Đà Nẵng</t>
  </si>
  <si>
    <t>DN</t>
  </si>
  <si>
    <t>Nguyễn Đức Khoa</t>
  </si>
  <si>
    <t>HC</t>
  </si>
  <si>
    <t xml:space="preserve"> UPs</t>
  </si>
  <si>
    <t>OFF</t>
  </si>
  <si>
    <t xml:space="preserve"> UPs/2</t>
  </si>
  <si>
    <t>MT</t>
  </si>
  <si>
    <t>Trần Nghĩa Hoàng Nam</t>
  </si>
  <si>
    <t>Khánh Hòa</t>
  </si>
  <si>
    <t>HCMP</t>
  </si>
  <si>
    <t>Huỳnh Thị Thanh Thơm</t>
  </si>
  <si>
    <t>Nguyễn Thị Lệ Thanh</t>
  </si>
  <si>
    <t>Tây Ninh</t>
  </si>
  <si>
    <t>Nguyễn Văn Trung</t>
  </si>
  <si>
    <t>Đặng Thị Bích Linh</t>
  </si>
  <si>
    <t>Cà Mau</t>
  </si>
  <si>
    <t>MKD</t>
  </si>
  <si>
    <t>Nguyễn Minh Triều</t>
  </si>
  <si>
    <t>KL</t>
  </si>
  <si>
    <t>HL</t>
  </si>
  <si>
    <t>Huỳnh Công Danh</t>
  </si>
  <si>
    <t>Đồng Tháp</t>
  </si>
  <si>
    <t>Lê Hoàng Chinh</t>
  </si>
  <si>
    <t>KL/2</t>
  </si>
  <si>
    <t>HL/2</t>
  </si>
  <si>
    <t>Trần Cẩm Ngoan</t>
  </si>
  <si>
    <t>Thành phố Cần Thơ</t>
  </si>
  <si>
    <t>Bùi Hoàng Nam 1</t>
  </si>
  <si>
    <t>Thành phố Hồ Chí Minh</t>
  </si>
  <si>
    <t>HCMC</t>
  </si>
  <si>
    <t>Nguyễn Thanh Trúc</t>
  </si>
  <si>
    <t>MT/2</t>
  </si>
  <si>
    <t>UP/2</t>
  </si>
  <si>
    <t>Trương Quốc Việt</t>
  </si>
  <si>
    <t>Dương Đình Thừa</t>
  </si>
  <si>
    <t>PL</t>
  </si>
  <si>
    <t>Trần Nguyễn Anh Tài</t>
  </si>
  <si>
    <t>Huỳnh Tấn Long</t>
  </si>
  <si>
    <t>SL/2</t>
  </si>
  <si>
    <t>UP</t>
  </si>
  <si>
    <t>SL</t>
  </si>
  <si>
    <t>HV</t>
  </si>
  <si>
    <t>PL/2</t>
  </si>
  <si>
    <t>HO</t>
  </si>
  <si>
    <t>NB</t>
  </si>
  <si>
    <t>NV0001</t>
  </si>
  <si>
    <t>NV0002</t>
  </si>
  <si>
    <t>NV0003</t>
  </si>
  <si>
    <t>NV0004</t>
  </si>
  <si>
    <t>NV0005</t>
  </si>
  <si>
    <t>NV0006</t>
  </si>
  <si>
    <t>NV0007</t>
  </si>
  <si>
    <t>NV0008</t>
  </si>
  <si>
    <t>NV0009</t>
  </si>
  <si>
    <t>NV0010</t>
  </si>
  <si>
    <t xml:space="preserve">BẢNG CHẤM CÔNG DỰ ÁN </t>
  </si>
  <si>
    <t>Quản lý</t>
  </si>
  <si>
    <t>Nhân viên</t>
  </si>
  <si>
    <t>Ký hiệu</t>
  </si>
  <si>
    <t>Số ngày nghỉ</t>
  </si>
  <si>
    <t>Nội dung</t>
  </si>
  <si>
    <t>Descriptrion</t>
  </si>
  <si>
    <t>Ghi chú</t>
  </si>
  <si>
    <t>nguyên ngày</t>
  </si>
  <si>
    <t>nửa ngày</t>
  </si>
  <si>
    <t>ML</t>
  </si>
  <si>
    <t>Nghỉ thai sản</t>
  </si>
  <si>
    <t>M: lao động nữ nghỉ thai sản, lao động nam nghỉ vợ sinh</t>
  </si>
  <si>
    <t>ML/2</t>
  </si>
  <si>
    <t>Nghỉ theo ca</t>
  </si>
  <si>
    <t>OFF/2</t>
  </si>
  <si>
    <t>Nghỉ hưởng lương theo Luật Lao Động</t>
  </si>
  <si>
    <t>Gồm: nghỉ tang chế, nghỉ hiếu hỷ, nghỉ quốc lễ</t>
  </si>
  <si>
    <t>Nghỉ ốm có giấy nghỉ hưởng bảo hiểm xã hội</t>
  </si>
  <si>
    <t>Chỉ áp dụng đối với TH có giấy nghỉ hưởng BHXH</t>
  </si>
  <si>
    <t>Ngày công do điều động công việc</t>
  </si>
  <si>
    <t>Ngày công do đi họp, tham gia training theo yêu cầu Công ty</t>
  </si>
  <si>
    <t>Ngày công làm việc bình thường</t>
  </si>
  <si>
    <t xml:space="preserve">Quên chấm công cuối giờ làm việc </t>
  </si>
  <si>
    <t>Áp dụng đối với TH  nhân viên đã thực hiện báo cáo nhưng quên chấm công đầu ra</t>
  </si>
  <si>
    <t>HO/2</t>
  </si>
  <si>
    <t>Nghỉ bù lễ Tết</t>
  </si>
  <si>
    <t>Áp dụng đối với TH: Nhân viên đi làm ngày Lễ Tết mà không được tính OT nên Nhân viên sẽ được nghỉ bù theo Luật qui định</t>
  </si>
  <si>
    <t>NB/2</t>
  </si>
  <si>
    <t>Nhân viên đi học việc/bàn giao việc</t>
  </si>
  <si>
    <t>NV mới Onboard học việc chưa thực hiện báo cáo app</t>
  </si>
  <si>
    <t>HV/2</t>
  </si>
  <si>
    <t>AL/UP</t>
  </si>
  <si>
    <t>Nghỉ phép nữa ngày , nghỉ không hưởng lương nữa ngày</t>
  </si>
  <si>
    <t>MT/AL</t>
  </si>
  <si>
    <t>Nghỉ hoạt động công ty nữa ngày , nghỉ phép nữa ngày</t>
  </si>
  <si>
    <t>MT/UP</t>
  </si>
  <si>
    <t>Nghỉ hoạt động công ty nữa ngày , nghỉ không lương nữa ngày</t>
  </si>
  <si>
    <t>HV/UP</t>
  </si>
  <si>
    <t>Học việc nữa ngày , nghỉ không lương nữa ngày</t>
  </si>
  <si>
    <t>Ups</t>
  </si>
  <si>
    <t>Có LLV nhưng nhân viên không đi làm hoặc Nhân viên đi làm không đủ số giờ quy định</t>
  </si>
  <si>
    <t>Ups/2</t>
  </si>
  <si>
    <t>Note</t>
  </si>
  <si>
    <t>Số ngày đăng ký nghỉ bắt buộc phải là bội số của 0.5 (0.5, 1, 1.5, 2,…)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</si>
</sst>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yy;@"/>
    <numFmt numFmtId="165" formatCode="0.0"/>
    <numFmt numFmtId="166" formatCode="&quot;Tháng &quot;mm&quot; năm &quot;yyyy"/>
    <numFmt numFmtId="167" formatCode="_-* #,##0.00\ _F_-;\-* #,##0.00\ _F_-;_-* &quot;-&quot;??\ _F_-;_-@_-"/>
    <numFmt numFmtId="168" formatCode="[$-409]d\-mmm;@"/>
    <numFmt numFmtId="169" formatCode="_(* #,##0.0_);_(* \(#,##0.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VNI-Times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7"/>
      <name val="Times New Roman"/>
      <family val="1"/>
    </font>
    <font>
      <b/>
      <i/>
      <sz val="13"/>
      <name val="Times New Roman"/>
      <family val="1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0"/>
      <color theme="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8" fillId="0" borderId="1" quotePrefix="1">
      <alignment horizontal="justify" vertical="justify" textRotation="127" wrapText="1"/>
      <protection hidden="1"/>
    </xf>
    <xf numFmtId="0" fontId="4" fillId="0" borderId="1" quotePrefix="1">
      <alignment horizontal="justify" vertical="justify" textRotation="127" wrapText="1"/>
      <protection hidden="1"/>
    </xf>
    <xf numFmtId="0" fontId="4" fillId="0" borderId="1" quotePrefix="1">
      <alignment horizontal="justify" vertical="justify" textRotation="127" wrapText="1"/>
      <protection hidden="1"/>
    </xf>
    <xf numFmtId="43" fontId="3" fillId="0" borderId="0"/>
    <xf numFmtId="43" fontId="1" fillId="0" borderId="0"/>
    <xf numFmtId="43" fontId="1" fillId="0" borderId="0"/>
    <xf numFmtId="0" fontId="4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7" fontId="4" fillId="0" borderId="0"/>
  </cellStyleXfs>
  <cellXfs count="131"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0" fontId="5" fillId="0" borderId="0" xfId="0" applyNumberFormat="1" applyFont="1" applyFill="1" applyBorder="1"/>
    <xf numFmtId="0" fontId="6" fillId="3" borderId="2" xfId="0" applyNumberFormat="1" applyFont="1" applyFill="1" applyBorder="1" applyAlignment="1">
      <alignment horizontal="center" vertical="center" wrapText="1"/>
    </xf>
    <xf numFmtId="0" fontId="6" fillId="3" borderId="2" xfId="4" applyNumberFormat="1" applyFont="1" applyFill="1" applyBorder="1" applyAlignment="1">
      <alignment horizontal="center" vertical="center" wrapText="1"/>
    </xf>
    <xf numFmtId="43" fontId="6" fillId="3" borderId="2" xfId="4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2" fillId="6" borderId="5" xfId="0" applyNumberFormat="1" applyFont="1" applyFill="1" applyBorder="1"/>
    <xf numFmtId="164" fontId="12" fillId="6" borderId="5" xfId="0" applyNumberFormat="1" applyFont="1" applyFill="1" applyBorder="1" applyAlignment="1">
      <alignment horizontal="left"/>
    </xf>
    <xf numFmtId="0" fontId="12" fillId="6" borderId="5" xfId="0" applyNumberFormat="1" applyFont="1" applyFill="1" applyBorder="1" applyAlignment="1">
      <alignment horizontal="center" vertical="center"/>
    </xf>
    <xf numFmtId="0" fontId="17" fillId="0" borderId="0" xfId="12" applyFont="1" applyFill="1" applyBorder="1" applyAlignment="1">
      <alignment vertical="center"/>
    </xf>
    <xf numFmtId="0" fontId="18" fillId="0" borderId="0" xfId="12" applyFont="1" applyFill="1" applyBorder="1" applyAlignment="1">
      <alignment vertical="center"/>
    </xf>
    <xf numFmtId="0" fontId="18" fillId="0" borderId="0" xfId="12" applyFont="1" applyFill="1" applyBorder="1" applyAlignment="1">
      <alignment horizontal="center" vertical="center"/>
    </xf>
    <xf numFmtId="164" fontId="18" fillId="0" borderId="0" xfId="12" applyNumberFormat="1" applyFont="1" applyFill="1" applyBorder="1" applyAlignment="1">
      <alignment horizontal="center" vertical="center"/>
    </xf>
    <xf numFmtId="164" fontId="18" fillId="0" borderId="0" xfId="12" applyNumberFormat="1" applyFont="1" applyFill="1" applyBorder="1" applyAlignment="1">
      <alignment vertical="center"/>
    </xf>
    <xf numFmtId="165" fontId="18" fillId="0" borderId="0" xfId="12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9" fillId="0" borderId="0" xfId="12" applyFont="1" applyFill="1" applyBorder="1" applyAlignment="1">
      <alignment vertical="center"/>
    </xf>
    <xf numFmtId="0" fontId="20" fillId="0" borderId="0" xfId="12" applyFont="1" applyFill="1" applyBorder="1" applyAlignment="1">
      <alignment horizontal="right" vertical="center"/>
    </xf>
    <xf numFmtId="164" fontId="21" fillId="0" borderId="0" xfId="12" applyNumberFormat="1" applyFont="1" applyFill="1" applyBorder="1" applyAlignment="1">
      <alignment horizontal="left" vertical="center"/>
    </xf>
    <xf numFmtId="0" fontId="20" fillId="0" borderId="0" xfId="12" applyFont="1" applyFill="1" applyBorder="1" applyAlignment="1">
      <alignment vertical="center"/>
    </xf>
    <xf numFmtId="0" fontId="20" fillId="0" borderId="0" xfId="12" applyFont="1" applyFill="1" applyBorder="1" applyAlignment="1">
      <alignment horizontal="center" vertical="center"/>
    </xf>
    <xf numFmtId="14" fontId="22" fillId="0" borderId="0" xfId="12" applyNumberFormat="1" applyFont="1" applyFill="1" applyBorder="1" applyAlignment="1">
      <alignment vertical="center"/>
    </xf>
    <xf numFmtId="16" fontId="23" fillId="0" borderId="0" xfId="12" applyNumberFormat="1" applyFont="1" applyFill="1" applyBorder="1" applyAlignment="1">
      <alignment vertical="center"/>
    </xf>
    <xf numFmtId="0" fontId="23" fillId="0" borderId="0" xfId="12" applyFont="1" applyFill="1" applyBorder="1" applyAlignment="1">
      <alignment vertical="center"/>
    </xf>
    <xf numFmtId="0" fontId="24" fillId="0" borderId="0" xfId="13" applyFont="1" applyFill="1" applyBorder="1" applyAlignment="1">
      <alignment vertical="center"/>
    </xf>
    <xf numFmtId="166" fontId="25" fillId="0" borderId="7" xfId="13" applyNumberFormat="1" applyFont="1" applyFill="1" applyBorder="1" applyAlignment="1">
      <alignment vertical="center"/>
    </xf>
    <xf numFmtId="166" fontId="25" fillId="0" borderId="8" xfId="13" applyNumberFormat="1" applyFont="1" applyFill="1" applyBorder="1" applyAlignment="1">
      <alignment vertical="center"/>
    </xf>
    <xf numFmtId="166" fontId="25" fillId="0" borderId="8" xfId="13" applyNumberFormat="1" applyFont="1" applyFill="1" applyBorder="1" applyAlignment="1">
      <alignment horizontal="center" vertical="center"/>
    </xf>
    <xf numFmtId="164" fontId="25" fillId="0" borderId="8" xfId="13" applyNumberFormat="1" applyFont="1" applyFill="1" applyBorder="1" applyAlignment="1">
      <alignment horizontal="center" vertical="center"/>
    </xf>
    <xf numFmtId="164" fontId="25" fillId="0" borderId="8" xfId="13" applyNumberFormat="1" applyFont="1" applyFill="1" applyBorder="1" applyAlignment="1">
      <alignment vertical="center"/>
    </xf>
    <xf numFmtId="165" fontId="25" fillId="0" borderId="9" xfId="13" applyNumberFormat="1" applyFont="1" applyFill="1" applyBorder="1" applyAlignment="1">
      <alignment vertical="center"/>
    </xf>
    <xf numFmtId="0" fontId="25" fillId="0" borderId="9" xfId="13" applyFont="1" applyFill="1" applyBorder="1" applyAlignment="1">
      <alignment horizontal="center" vertical="center"/>
    </xf>
    <xf numFmtId="0" fontId="25" fillId="0" borderId="8" xfId="13" applyFont="1" applyFill="1" applyBorder="1" applyAlignment="1">
      <alignment horizontal="center" vertical="center"/>
    </xf>
    <xf numFmtId="2" fontId="25" fillId="0" borderId="8" xfId="14" applyNumberFormat="1" applyFont="1" applyFill="1" applyBorder="1" applyAlignment="1">
      <alignment vertical="center"/>
    </xf>
    <xf numFmtId="165" fontId="25" fillId="0" borderId="6" xfId="13" applyNumberFormat="1" applyFont="1" applyFill="1" applyBorder="1" applyAlignment="1">
      <alignment vertical="center"/>
    </xf>
    <xf numFmtId="166" fontId="25" fillId="0" borderId="9" xfId="13" applyNumberFormat="1" applyFont="1" applyFill="1" applyBorder="1" applyAlignment="1">
      <alignment vertical="center"/>
    </xf>
    <xf numFmtId="43" fontId="26" fillId="0" borderId="0" xfId="13" applyNumberFormat="1" applyFont="1" applyFill="1" applyBorder="1" applyAlignment="1">
      <alignment vertical="center"/>
    </xf>
    <xf numFmtId="0" fontId="26" fillId="0" borderId="0" xfId="13" applyFont="1" applyFill="1" applyBorder="1" applyAlignment="1">
      <alignment vertical="center"/>
    </xf>
    <xf numFmtId="0" fontId="26" fillId="0" borderId="0" xfId="13" applyFont="1" applyFill="1" applyBorder="1"/>
    <xf numFmtId="0" fontId="27" fillId="8" borderId="6" xfId="0" applyFont="1" applyFill="1" applyBorder="1" applyAlignment="1">
      <alignment horizontal="center" vertical="center" wrapText="1"/>
    </xf>
    <xf numFmtId="0" fontId="27" fillId="8" borderId="6" xfId="0" applyFont="1" applyFill="1" applyBorder="1" applyAlignment="1">
      <alignment horizontal="left" vertical="center" wrapText="1"/>
    </xf>
    <xf numFmtId="164" fontId="27" fillId="8" borderId="6" xfId="0" applyNumberFormat="1" applyFont="1" applyFill="1" applyBorder="1" applyAlignment="1">
      <alignment horizontal="center" vertical="center" wrapText="1"/>
    </xf>
    <xf numFmtId="0" fontId="6" fillId="9" borderId="6" xfId="13" applyFont="1" applyFill="1" applyBorder="1" applyAlignment="1">
      <alignment horizontal="center" vertical="center" wrapText="1"/>
    </xf>
    <xf numFmtId="165" fontId="6" fillId="9" borderId="6" xfId="13" applyNumberFormat="1" applyFont="1" applyFill="1" applyBorder="1" applyAlignment="1">
      <alignment horizontal="center" vertical="center" wrapText="1"/>
    </xf>
    <xf numFmtId="165" fontId="6" fillId="5" borderId="6" xfId="13" applyNumberFormat="1" applyFont="1" applyFill="1" applyBorder="1" applyAlignment="1">
      <alignment horizontal="center" vertical="center" wrapText="1"/>
    </xf>
    <xf numFmtId="168" fontId="28" fillId="0" borderId="0" xfId="13" applyNumberFormat="1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left" vertical="center" wrapText="1"/>
    </xf>
    <xf numFmtId="0" fontId="30" fillId="0" borderId="6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vertical="center"/>
    </xf>
    <xf numFmtId="165" fontId="30" fillId="0" borderId="6" xfId="0" applyNumberFormat="1" applyFont="1" applyFill="1" applyBorder="1" applyAlignment="1">
      <alignment horizontal="left" vertical="center"/>
    </xf>
    <xf numFmtId="0" fontId="28" fillId="0" borderId="0" xfId="13" applyFont="1" applyFill="1" applyBorder="1" applyAlignment="1">
      <alignment horizontal="center" vertical="center"/>
    </xf>
    <xf numFmtId="0" fontId="5" fillId="0" borderId="6" xfId="13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vertical="center"/>
    </xf>
    <xf numFmtId="169" fontId="5" fillId="0" borderId="6" xfId="14" applyNumberFormat="1" applyFont="1" applyFill="1" applyBorder="1" applyAlignment="1">
      <alignment horizontal="center" vertical="center"/>
    </xf>
    <xf numFmtId="169" fontId="5" fillId="7" borderId="6" xfId="13" applyNumberFormat="1" applyFont="1" applyFill="1" applyBorder="1" applyAlignment="1">
      <alignment vertical="center"/>
    </xf>
    <xf numFmtId="0" fontId="4" fillId="0" borderId="10" xfId="13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9" fillId="2" borderId="6" xfId="9" applyFont="1" applyFill="1" applyBorder="1" applyAlignment="1">
      <alignment horizontal="center"/>
    </xf>
    <xf numFmtId="0" fontId="9" fillId="2" borderId="6" xfId="9" applyFont="1" applyFill="1" applyBorder="1" applyAlignment="1">
      <alignment horizontal="center" vertical="center"/>
    </xf>
    <xf numFmtId="0" fontId="9" fillId="2" borderId="6" xfId="7" applyFont="1" applyFill="1" applyBorder="1" applyAlignment="1">
      <alignment horizontal="center"/>
    </xf>
    <xf numFmtId="0" fontId="9" fillId="2" borderId="6" xfId="9" applyFont="1" applyFill="1" applyBorder="1" applyAlignment="1">
      <alignment horizontal="left"/>
    </xf>
    <xf numFmtId="0" fontId="9" fillId="0" borderId="6" xfId="9" applyFont="1" applyFill="1" applyBorder="1" applyAlignment="1">
      <alignment horizontal="center" vertical="center"/>
    </xf>
    <xf numFmtId="0" fontId="1" fillId="0" borderId="3" xfId="9" applyFont="1" applyFill="1" applyBorder="1" applyAlignment="1">
      <alignment vertical="center"/>
    </xf>
    <xf numFmtId="0" fontId="1" fillId="0" borderId="3" xfId="7" applyFont="1" applyFill="1" applyBorder="1" applyAlignment="1">
      <alignment vertical="center"/>
    </xf>
    <xf numFmtId="0" fontId="16" fillId="0" borderId="6" xfId="9" applyFont="1" applyFill="1" applyBorder="1"/>
    <xf numFmtId="0" fontId="1" fillId="0" borderId="4" xfId="7" applyFont="1" applyFill="1" applyBorder="1" applyAlignment="1">
      <alignment vertical="center"/>
    </xf>
    <xf numFmtId="0" fontId="9" fillId="11" borderId="6" xfId="9" applyFont="1" applyFill="1" applyBorder="1"/>
    <xf numFmtId="0" fontId="9" fillId="12" borderId="6" xfId="9" applyFont="1" applyFill="1" applyBorder="1"/>
    <xf numFmtId="0" fontId="1" fillId="0" borderId="3" xfId="9" applyFont="1" applyFill="1" applyBorder="1" applyAlignment="1">
      <alignment horizontal="left" vertical="center"/>
    </xf>
    <xf numFmtId="0" fontId="9" fillId="13" borderId="6" xfId="9" applyFont="1" applyFill="1" applyBorder="1"/>
    <xf numFmtId="0" fontId="32" fillId="0" borderId="6" xfId="9" applyFont="1" applyFill="1" applyBorder="1"/>
    <xf numFmtId="0" fontId="9" fillId="14" borderId="6" xfId="9" applyFont="1" applyFill="1" applyBorder="1"/>
    <xf numFmtId="0" fontId="9" fillId="15" borderId="6" xfId="9" applyFont="1" applyFill="1" applyBorder="1"/>
    <xf numFmtId="0" fontId="9" fillId="7" borderId="6" xfId="9" applyFont="1" applyFill="1" applyBorder="1"/>
    <xf numFmtId="0" fontId="9" fillId="3" borderId="6" xfId="9" applyFont="1" applyFill="1" applyBorder="1"/>
    <xf numFmtId="0" fontId="1" fillId="0" borderId="6" xfId="9" applyFont="1" applyFill="1" applyBorder="1" applyAlignment="1">
      <alignment horizontal="left"/>
    </xf>
    <xf numFmtId="0" fontId="9" fillId="0" borderId="6" xfId="9" applyFont="1" applyFill="1" applyBorder="1"/>
    <xf numFmtId="0" fontId="1" fillId="0" borderId="6" xfId="9" applyFont="1" applyFill="1" applyBorder="1"/>
    <xf numFmtId="49" fontId="9" fillId="5" borderId="6" xfId="9" applyNumberFormat="1" applyFont="1" applyFill="1" applyBorder="1"/>
    <xf numFmtId="0" fontId="1" fillId="0" borderId="3" xfId="9" applyFont="1" applyFill="1" applyBorder="1"/>
    <xf numFmtId="0" fontId="1" fillId="0" borderId="3" xfId="9" applyFont="1" applyFill="1" applyBorder="1" applyAlignment="1">
      <alignment horizontal="left"/>
    </xf>
    <xf numFmtId="0" fontId="9" fillId="16" borderId="6" xfId="7" applyFont="1" applyFill="1" applyBorder="1"/>
    <xf numFmtId="0" fontId="9" fillId="0" borderId="6" xfId="7" applyFont="1" applyFill="1" applyBorder="1" applyAlignment="1">
      <alignment horizontal="center" vertical="center"/>
    </xf>
    <xf numFmtId="0" fontId="9" fillId="17" borderId="6" xfId="7" applyFont="1" applyFill="1" applyBorder="1"/>
    <xf numFmtId="0" fontId="9" fillId="18" borderId="6" xfId="7" applyFont="1" applyFill="1" applyBorder="1" applyAlignment="1">
      <alignment horizontal="left"/>
    </xf>
    <xf numFmtId="0" fontId="1" fillId="0" borderId="6" xfId="7" applyFont="1" applyFill="1" applyBorder="1" applyAlignment="1">
      <alignment horizontal="left" vertical="center"/>
    </xf>
    <xf numFmtId="0" fontId="9" fillId="14" borderId="6" xfId="7" applyFont="1" applyFill="1" applyBorder="1"/>
    <xf numFmtId="0" fontId="31" fillId="0" borderId="6" xfId="7" applyFont="1" applyFill="1" applyBorder="1" applyAlignment="1">
      <alignment horizontal="left"/>
    </xf>
    <xf numFmtId="0" fontId="9" fillId="19" borderId="6" xfId="7" applyFont="1" applyFill="1" applyBorder="1"/>
    <xf numFmtId="0" fontId="9" fillId="20" borderId="6" xfId="7" applyFont="1" applyFill="1" applyBorder="1"/>
    <xf numFmtId="0" fontId="1" fillId="0" borderId="6" xfId="7" applyFont="1" applyFill="1" applyBorder="1" applyAlignment="1">
      <alignment vertical="center"/>
    </xf>
    <xf numFmtId="49" fontId="9" fillId="12" borderId="6" xfId="9" applyNumberFormat="1" applyFont="1" applyFill="1" applyBorder="1" applyAlignment="1">
      <alignment wrapText="1"/>
    </xf>
    <xf numFmtId="0" fontId="9" fillId="0" borderId="6" xfId="8" applyFont="1" applyFill="1" applyBorder="1" applyAlignment="1">
      <alignment horizontal="center" vertical="center" wrapText="1"/>
    </xf>
    <xf numFmtId="0" fontId="31" fillId="0" borderId="6" xfId="13" applyFont="1" applyFill="1" applyBorder="1" applyAlignment="1">
      <alignment horizontal="left" wrapText="1"/>
    </xf>
    <xf numFmtId="0" fontId="31" fillId="0" borderId="6" xfId="13" applyFont="1" applyFill="1" applyBorder="1" applyAlignment="1">
      <alignment horizontal="left"/>
    </xf>
    <xf numFmtId="0" fontId="9" fillId="0" borderId="0" xfId="7" applyFont="1" applyFill="1" applyBorder="1"/>
    <xf numFmtId="0" fontId="9" fillId="0" borderId="0" xfId="7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/>
    </xf>
    <xf numFmtId="0" fontId="32" fillId="0" borderId="0" xfId="9" applyFont="1" applyFill="1" applyBorder="1"/>
    <xf numFmtId="0" fontId="21" fillId="0" borderId="0" xfId="9" applyFont="1" applyFill="1" applyBorder="1"/>
    <xf numFmtId="0" fontId="1" fillId="0" borderId="0" xfId="9" applyFont="1" applyFill="1" applyBorder="1"/>
    <xf numFmtId="0" fontId="1" fillId="0" borderId="0" xfId="9" applyFont="1" applyFill="1" applyBorder="1" applyAlignment="1">
      <alignment horizontal="left"/>
    </xf>
    <xf numFmtId="0" fontId="15" fillId="10" borderId="6" xfId="9" applyFont="1" applyFill="1" applyBorder="1"/>
    <xf numFmtId="165" fontId="30" fillId="0" borderId="4" xfId="0" applyNumberFormat="1" applyFont="1" applyFill="1" applyBorder="1" applyAlignment="1">
      <alignment horizontal="left" vertical="center"/>
    </xf>
    <xf numFmtId="0" fontId="28" fillId="0" borderId="11" xfId="13" applyFont="1" applyFill="1" applyBorder="1" applyAlignment="1">
      <alignment horizontal="center" vertical="center"/>
    </xf>
    <xf numFmtId="168" fontId="28" fillId="0" borderId="6" xfId="13" applyNumberFormat="1" applyFont="1" applyFill="1" applyBorder="1" applyAlignment="1">
      <alignment horizontal="center" vertical="center"/>
    </xf>
    <xf numFmtId="0" fontId="1" fillId="0" borderId="3" xfId="9" applyFont="1" applyFill="1" applyBorder="1" applyAlignment="1">
      <alignment horizontal="left" vertical="center"/>
    </xf>
    <xf numFmtId="0" fontId="1" fillId="0" borderId="4" xfId="9" applyFont="1" applyFill="1" applyBorder="1" applyAlignment="1">
      <alignment horizontal="left" vertical="center"/>
    </xf>
    <xf numFmtId="0" fontId="1" fillId="0" borderId="3" xfId="7" applyFont="1" applyFill="1" applyBorder="1" applyAlignment="1">
      <alignment horizontal="left" vertical="center"/>
    </xf>
    <xf numFmtId="0" fontId="1" fillId="0" borderId="4" xfId="7" applyFont="1" applyFill="1" applyBorder="1" applyAlignment="1">
      <alignment horizontal="left" vertical="center"/>
    </xf>
    <xf numFmtId="0" fontId="25" fillId="0" borderId="7" xfId="13" applyFont="1" applyFill="1" applyBorder="1" applyAlignment="1">
      <alignment horizontal="center" vertical="center"/>
    </xf>
    <xf numFmtId="0" fontId="25" fillId="0" borderId="9" xfId="13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/>
    </xf>
    <xf numFmtId="0" fontId="11" fillId="4" borderId="2" xfId="0" applyNumberFormat="1" applyFont="1" applyFill="1" applyBorder="1" applyAlignment="1">
      <alignment horizontal="center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0" fillId="0" borderId="3" xfId="9" applyFont="1" applyFill="1" applyBorder="1" applyAlignment="1">
      <alignment vertical="center"/>
    </xf>
  </cellXfs>
  <cellStyles count="15">
    <cellStyle name="C:\Data\MS\Excel" xfId="1"/>
    <cellStyle name="C:\Data\MS\Excel 10" xfId="2"/>
    <cellStyle name="C:\Data\MS\Excel 2" xfId="3"/>
    <cellStyle name="Comma 10 2" xfId="4"/>
    <cellStyle name="Comma 2 2" xfId="5"/>
    <cellStyle name="Comma 2 5" xfId="14"/>
    <cellStyle name="Comma 36 2" xfId="6"/>
    <cellStyle name="Normal" xfId="0" builtinId="0"/>
    <cellStyle name="Normal 13 4" xfId="13"/>
    <cellStyle name="Normal 2" xfId="7"/>
    <cellStyle name="Normal 2 2" xfId="8"/>
    <cellStyle name="Normal 2 3" xfId="9"/>
    <cellStyle name="Normal 2 4" xfId="10"/>
    <cellStyle name="Normal 4" xfId="12"/>
    <cellStyle name="Normal 97 2" xfId="11"/>
  </cellStyles>
  <dxfs count="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CCFF"/>
      </font>
      <fill>
        <patternFill>
          <bgColor rgb="FFFF0000"/>
        </patternFill>
      </fill>
    </dxf>
    <dxf>
      <font>
        <b/>
        <i val="0"/>
        <color rgb="FF00B0F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1"/>
  <sheetViews>
    <sheetView tabSelected="1" topLeftCell="A7" zoomScale="85" zoomScaleNormal="85" workbookViewId="0">
      <selection activeCell="H20" sqref="H20"/>
    </sheetView>
  </sheetViews>
  <sheetFormatPr defaultColWidth="9.1328125" defaultRowHeight="14.25"/>
  <cols>
    <col min="1" max="1" width="5.19921875" style="21" customWidth="1"/>
    <col min="2" max="2" width="9.9296875" style="21" customWidth="1"/>
    <col min="3" max="3" width="23.3984375" style="21" customWidth="1"/>
    <col min="4" max="4" width="21.9296875" style="21" customWidth="1"/>
    <col min="5" max="5" width="16.1328125" style="22" bestFit="1" customWidth="1"/>
    <col min="6" max="6" width="14.53125" style="22" customWidth="1"/>
    <col min="7" max="7" width="7.46484375" style="21" customWidth="1"/>
    <col min="8" max="9" width="8.86328125" style="21" customWidth="1"/>
    <col min="10" max="10" width="20.06640625" style="21" bestFit="1" customWidth="1"/>
    <col min="11" max="11" width="6.19921875" style="21" customWidth="1"/>
    <col min="12" max="23" width="8.86328125" style="21" customWidth="1"/>
    <col min="24" max="26" width="9.1328125" style="21" customWidth="1"/>
    <col min="27" max="57" width="11.3984375" style="23" customWidth="1"/>
    <col min="58" max="58" width="9.1328125" style="23" customWidth="1"/>
    <col min="59" max="16384" width="9.1328125" style="23"/>
  </cols>
  <sheetData>
    <row r="1" spans="1:59" s="16" customFormat="1" ht="24.75" customHeight="1">
      <c r="A1" s="15" t="s">
        <v>168</v>
      </c>
      <c r="E1" s="17"/>
      <c r="F1" s="18"/>
      <c r="G1" s="19"/>
      <c r="M1" s="20"/>
      <c r="N1" s="20"/>
      <c r="Z1" s="20"/>
    </row>
    <row r="3" spans="1:59" s="24" customFormat="1" ht="18.75" customHeight="1">
      <c r="B3" s="25" t="s">
        <v>46</v>
      </c>
      <c r="C3" s="26" t="s">
        <v>47</v>
      </c>
      <c r="D3" s="27"/>
      <c r="E3" s="28"/>
      <c r="F3" s="25" t="s">
        <v>48</v>
      </c>
      <c r="G3" s="26" t="s">
        <v>49</v>
      </c>
      <c r="H3" s="29"/>
      <c r="AY3" s="30"/>
      <c r="AZ3" s="31"/>
      <c r="BA3" s="31"/>
      <c r="BB3" s="31"/>
      <c r="BC3" s="31"/>
      <c r="BD3" s="31"/>
    </row>
    <row r="4" spans="1:59" s="46" customFormat="1" ht="15">
      <c r="A4" s="32"/>
      <c r="B4" s="33"/>
      <c r="C4" s="34"/>
      <c r="D4" s="34"/>
      <c r="E4" s="35"/>
      <c r="F4" s="36"/>
      <c r="G4" s="37"/>
      <c r="H4" s="34"/>
      <c r="I4" s="34"/>
      <c r="J4" s="34"/>
      <c r="K4" s="34"/>
      <c r="L4" s="34"/>
      <c r="M4" s="38"/>
      <c r="N4" s="38"/>
      <c r="O4" s="39"/>
      <c r="P4" s="40"/>
      <c r="Q4" s="40"/>
      <c r="R4" s="124" t="s">
        <v>50</v>
      </c>
      <c r="S4" s="125"/>
      <c r="T4" s="40"/>
      <c r="U4" s="40"/>
      <c r="V4" s="41">
        <v>27</v>
      </c>
      <c r="W4" s="124" t="s">
        <v>51</v>
      </c>
      <c r="X4" s="125"/>
      <c r="Y4" s="39"/>
      <c r="Z4" s="42">
        <v>26</v>
      </c>
      <c r="AA4" s="33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43"/>
      <c r="BF4" s="44"/>
      <c r="BG4" s="45"/>
    </row>
    <row r="5" spans="1:59" s="53" customFormat="1" ht="63.75">
      <c r="A5" s="47" t="s">
        <v>15</v>
      </c>
      <c r="B5" s="48" t="s">
        <v>52</v>
      </c>
      <c r="C5" s="47" t="s">
        <v>53</v>
      </c>
      <c r="D5" s="47" t="s">
        <v>54</v>
      </c>
      <c r="E5" s="47" t="s">
        <v>55</v>
      </c>
      <c r="F5" s="49" t="s">
        <v>56</v>
      </c>
      <c r="G5" s="49" t="s">
        <v>57</v>
      </c>
      <c r="H5" s="47" t="s">
        <v>58</v>
      </c>
      <c r="I5" s="47" t="s">
        <v>59</v>
      </c>
      <c r="J5" s="47" t="s">
        <v>169</v>
      </c>
      <c r="K5" s="47" t="s">
        <v>60</v>
      </c>
      <c r="L5" s="50" t="s">
        <v>61</v>
      </c>
      <c r="M5" s="51" t="s">
        <v>62</v>
      </c>
      <c r="N5" s="51" t="s">
        <v>63</v>
      </c>
      <c r="O5" s="50" t="s">
        <v>64</v>
      </c>
      <c r="P5" s="50" t="s">
        <v>65</v>
      </c>
      <c r="Q5" s="50" t="s">
        <v>66</v>
      </c>
      <c r="R5" s="50" t="s">
        <v>44</v>
      </c>
      <c r="S5" s="50" t="s">
        <v>67</v>
      </c>
      <c r="T5" s="50" t="s">
        <v>68</v>
      </c>
      <c r="U5" s="50" t="s">
        <v>69</v>
      </c>
      <c r="V5" s="50" t="s">
        <v>70</v>
      </c>
      <c r="W5" s="50" t="s">
        <v>71</v>
      </c>
      <c r="X5" s="50" t="s">
        <v>45</v>
      </c>
      <c r="Y5" s="50" t="s">
        <v>72</v>
      </c>
      <c r="Z5" s="52" t="s">
        <v>73</v>
      </c>
      <c r="AA5" s="119" t="s">
        <v>47</v>
      </c>
      <c r="AB5" s="119" t="s">
        <v>74</v>
      </c>
      <c r="AC5" s="119" t="s">
        <v>75</v>
      </c>
      <c r="AD5" s="119" t="s">
        <v>76</v>
      </c>
      <c r="AE5" s="119" t="s">
        <v>77</v>
      </c>
      <c r="AF5" s="119" t="s">
        <v>78</v>
      </c>
      <c r="AG5" s="119" t="s">
        <v>79</v>
      </c>
      <c r="AH5" s="119" t="s">
        <v>80</v>
      </c>
      <c r="AI5" s="119" t="s">
        <v>81</v>
      </c>
      <c r="AJ5" s="119" t="s">
        <v>82</v>
      </c>
      <c r="AK5" s="119" t="s">
        <v>83</v>
      </c>
      <c r="AL5" s="119" t="s">
        <v>84</v>
      </c>
      <c r="AM5" s="119" t="s">
        <v>85</v>
      </c>
      <c r="AN5" s="119" t="s">
        <v>86</v>
      </c>
      <c r="AO5" s="119" t="s">
        <v>87</v>
      </c>
      <c r="AP5" s="119" t="s">
        <v>88</v>
      </c>
      <c r="AQ5" s="119" t="s">
        <v>89</v>
      </c>
      <c r="AR5" s="119" t="s">
        <v>90</v>
      </c>
      <c r="AS5" s="119" t="s">
        <v>91</v>
      </c>
      <c r="AT5" s="119" t="s">
        <v>92</v>
      </c>
      <c r="AU5" s="119" t="s">
        <v>93</v>
      </c>
      <c r="AV5" s="119" t="s">
        <v>94</v>
      </c>
      <c r="AW5" s="119" t="s">
        <v>95</v>
      </c>
      <c r="AX5" s="119" t="s">
        <v>96</v>
      </c>
      <c r="AY5" s="119" t="s">
        <v>97</v>
      </c>
      <c r="AZ5" s="119" t="s">
        <v>98</v>
      </c>
      <c r="BA5" s="119" t="s">
        <v>99</v>
      </c>
      <c r="BB5" s="119" t="s">
        <v>100</v>
      </c>
      <c r="BC5" s="119" t="s">
        <v>101</v>
      </c>
      <c r="BD5" s="119" t="s">
        <v>102</v>
      </c>
      <c r="BE5" s="119" t="s">
        <v>49</v>
      </c>
    </row>
    <row r="6" spans="1:59" s="59" customFormat="1" ht="13.15">
      <c r="A6" s="54"/>
      <c r="B6" s="55"/>
      <c r="C6" s="55">
        <f>COUNTA(C7:C1000005)</f>
        <v>43</v>
      </c>
      <c r="D6" s="55"/>
      <c r="E6" s="56"/>
      <c r="F6" s="56"/>
      <c r="G6" s="57"/>
      <c r="H6" s="55"/>
      <c r="I6" s="55"/>
      <c r="J6" s="55"/>
      <c r="K6" s="55"/>
      <c r="L6" s="55"/>
      <c r="M6" s="58"/>
      <c r="N6" s="58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117"/>
      <c r="AA6" s="118" t="s">
        <v>103</v>
      </c>
      <c r="AB6" s="118" t="s">
        <v>104</v>
      </c>
      <c r="AC6" s="118" t="s">
        <v>105</v>
      </c>
      <c r="AD6" s="118" t="s">
        <v>106</v>
      </c>
      <c r="AE6" s="118" t="s">
        <v>107</v>
      </c>
      <c r="AF6" s="118" t="s">
        <v>108</v>
      </c>
      <c r="AG6" s="118" t="s">
        <v>109</v>
      </c>
      <c r="AH6" s="118" t="s">
        <v>103</v>
      </c>
      <c r="AI6" s="118" t="s">
        <v>104</v>
      </c>
      <c r="AJ6" s="59" t="s">
        <v>105</v>
      </c>
      <c r="AK6" s="59" t="s">
        <v>106</v>
      </c>
      <c r="AL6" s="59" t="s">
        <v>107</v>
      </c>
      <c r="AM6" s="59" t="s">
        <v>108</v>
      </c>
      <c r="AN6" s="59" t="s">
        <v>109</v>
      </c>
      <c r="AO6" s="59" t="s">
        <v>103</v>
      </c>
      <c r="AP6" s="59" t="s">
        <v>104</v>
      </c>
      <c r="AQ6" s="59" t="s">
        <v>105</v>
      </c>
      <c r="AR6" s="59" t="s">
        <v>106</v>
      </c>
      <c r="AS6" s="59" t="s">
        <v>107</v>
      </c>
      <c r="AT6" s="59" t="s">
        <v>108</v>
      </c>
      <c r="AU6" s="59" t="s">
        <v>109</v>
      </c>
      <c r="AV6" s="59" t="s">
        <v>103</v>
      </c>
      <c r="AW6" s="59" t="s">
        <v>104</v>
      </c>
      <c r="AX6" s="59" t="s">
        <v>105</v>
      </c>
      <c r="AY6" s="59" t="s">
        <v>106</v>
      </c>
      <c r="AZ6" s="59" t="s">
        <v>107</v>
      </c>
      <c r="BA6" s="59" t="s">
        <v>108</v>
      </c>
      <c r="BB6" s="59" t="s">
        <v>109</v>
      </c>
      <c r="BC6" s="59" t="s">
        <v>103</v>
      </c>
      <c r="BD6" s="59" t="s">
        <v>104</v>
      </c>
      <c r="BE6" s="59" t="s">
        <v>105</v>
      </c>
    </row>
    <row r="7" spans="1:59" s="69" customFormat="1" ht="13.9">
      <c r="A7" s="60">
        <v>1</v>
      </c>
      <c r="B7" s="61" t="s">
        <v>158</v>
      </c>
      <c r="C7" s="61" t="s">
        <v>110</v>
      </c>
      <c r="D7" s="62" t="s">
        <v>111</v>
      </c>
      <c r="E7" s="63" t="s">
        <v>170</v>
      </c>
      <c r="F7" s="64">
        <v>41807</v>
      </c>
      <c r="G7" s="65"/>
      <c r="H7" s="62" t="s">
        <v>112</v>
      </c>
      <c r="I7" s="62" t="s">
        <v>113</v>
      </c>
      <c r="J7" s="62" t="s">
        <v>114</v>
      </c>
      <c r="K7" s="62"/>
      <c r="L7" s="66">
        <f t="shared" ref="L7:L16" si="0">COUNTIF($AA7:$EE7,"HC")+COUNTIF($AA7:$EE7,"AL")+(COUNTIF($AA7:$EE7,"AL/2")/2)+COUNTIF($AA7:$EE7,"HL")+(COUNTIF($AA7:$EE7,"HL/2")/2)+COUNTIF($AA7:$EE7,"MT")+(COUNTIF($AA7:$EE7,"MT/2")/2)+COUNTIF($AA7:$EE7,"KL")+(COUNTIF($AA7:$EE7,"KL/2")/2)+COUNTIF($AA7:$EE7,"PL")+(COUNTIF($AA7:$EE7,"PL/2")/2)+(COUNTIF($AA7:$EE7,"ML/2")/2)+(COUNTIF($AA7:$EE7,"SL/2")/2)+(COUNTIF($AA7:$EE7,"UP/2")/2) +(COUNTIF($AA7:$EE7," UPs/2")/2)+COUNTIF($AA7:$EE7,"HO")+(COUNTIF($AA7:$EE7,"HO/2")/2)+COUNTIF($AA7:$EE7,"NB")+(COUNTIF($AA7:$EE7,"NB/2")/2)+COUNTIF($AA7:$EE7,"HV")+(COUNTIF($AA7:$EE7,"HV/2")/2)+(COUNTIF($AA7:$EE7,"AL/UP")/2)+COUNTIF($AA7:$EE7,"MT/AL")+(COUNTIF($AA7:$EE7,"MT/UP")/2)+(COUNTIF($AA7:$EE7,"HV/UP")/2)</f>
        <v>20</v>
      </c>
      <c r="M7" s="66">
        <f t="shared" ref="M7:M16" si="1">COUNTIF($AA7:$EE7,"HC")+(COUNTIF($AA7:$EE7,"ML/2")/2)+(COUNTIF($AA7:$EE7,"SL/2")/2)+(COUNTIF($AA7:$EE7,"UP/2")/2)+(COUNTIF($AA7:$EE7," UPs/2")/2)+(COUNTIF($AA7:$EE7,"KL/2")/2)+(COUNTIF($AA7:$EE7,"AL/2")/2)+(COUNTIF($AA7:$EE7,"PL/2")/2)+(COUNTIF($AA7:$EE7,"HL/2")/2)+(COUNTIF($AA7:$EE7,"MT/2")/2)+(COUNTIF($AA7:$EE7,"HO/2")/2)+(COUNTIF($AA7:$EE7,"NB/2")/2)+(COUNTIF($AA7:$EE7,"HV/2")/2)</f>
        <v>19</v>
      </c>
      <c r="N7" s="66">
        <f t="shared" ref="N7:N16" si="2">COUNTIF($AA7:$EE7,"HO")+(COUNTIF($AA7:$EE7,"HO/2")/2)</f>
        <v>0</v>
      </c>
      <c r="O7" s="66">
        <f t="shared" ref="O7:O16" si="3">COUNTIF($AA7:$EE7,"KL")+(COUNTIF($AA7:$EE7,"KL/2")/2)</f>
        <v>0</v>
      </c>
      <c r="P7" s="66">
        <f t="shared" ref="P7:P16" si="4">COUNTIF($AA7:$EE7,"NB")+(COUNTIF($AA7:$EE7,"NB/2")/2)</f>
        <v>0</v>
      </c>
      <c r="Q7" s="66">
        <f t="shared" ref="Q7:Q16" si="5">COUNTIF($AA7:$EE7,"HV")+(COUNTIF($AA7:$EE7,"HV/2")/2)+(COUNTIF($AA7:$EE7,"HV/UP")/2)</f>
        <v>0</v>
      </c>
      <c r="R7" s="66">
        <f t="shared" ref="R7:R16" si="6">COUNTIF($AA7:$EE7,"AL")+(COUNTIF($AA7:$EE7,"AL/2")/2)+(COUNTIF($AA7:$EE7,"AL/UP")/2)+(COUNTIF($AA7:$EE7,"MT/AL")/2)</f>
        <v>0</v>
      </c>
      <c r="S7" s="66">
        <f t="shared" ref="S7:S16" si="7">COUNTIF($AA7:$EE7,"PL")+(COUNTIF($AA7:$EE7,"PL/2")/2)</f>
        <v>0</v>
      </c>
      <c r="T7" s="66">
        <f t="shared" ref="T7:T16" si="8">COUNTIF($AA7:$EE7,"MT")+(COUNTIF($AA7:$EE7,"MT/2")/2)+(COUNTIF($AA7:$EE7,"MT/AL")/2)+(COUNTIF($AA7:$EE7,"MT/UP")/2)</f>
        <v>1</v>
      </c>
      <c r="U7" s="66">
        <f t="shared" ref="U7:U16" si="9">COUNTIF($AA7:$EE7,"HL")+(COUNTIF($AA7:$EE7,"HL/2")/2)</f>
        <v>0</v>
      </c>
      <c r="V7" s="66">
        <f t="shared" ref="V7:V16" si="10">COUNTIF($AA7:$EE7,"SL")+(COUNTIF($AA7:$EE7,"SL/2")/2)</f>
        <v>0</v>
      </c>
      <c r="W7" s="66">
        <f t="shared" ref="W7:W16" si="11">COUNTIF($AA7:$EE7,"ML")+(COUNTIF($AA7:$EE7,"ML/2")/2)</f>
        <v>0</v>
      </c>
      <c r="X7" s="66">
        <f t="shared" ref="X7:X16" si="12">COUNTIF($AA7:$EE7,"UP")+COUNTIF($AA7:$EE7," UPs")+(COUNTIF($AA7:$EE7,"UP/2")/2)+(COUNTIF($AA7:$EE7," UPs/2")/2)+(COUNTIF($AA7:$EE7,"AL/UP")/2)+(COUNTIF($AA7:$EE7,"HV/UP")/2)+(COUNTIF($AA7:$EE7,"MT/UP")/2)</f>
        <v>6</v>
      </c>
      <c r="Y7" s="66">
        <f t="shared" ref="Y7:Y16" si="13">COUNTIF($AA7:$EE7,"OFF")+(COUNTIF($AA7:$EE7,"OFF/2")/2)</f>
        <v>5</v>
      </c>
      <c r="Z7" s="67">
        <f t="shared" ref="Z7:Z16" si="14">IF(SUM($M7:$U7)&gt;=$V$4,$Z$4,IF(AND(SUM($M7:$X7)=$V$4,$V$4&gt;$Z$4),$Z$4-SUM($V7:$X7),IF(AND(SUM($M7:$X7)=$V$4,$V$4&lt;$Z$4),$Z$4-SUM($V7:$X7),SUM($M7:$U7))))</f>
        <v>20</v>
      </c>
      <c r="AA7" s="68" t="s">
        <v>115</v>
      </c>
      <c r="AB7" s="68" t="s">
        <v>115</v>
      </c>
      <c r="AC7" s="68" t="s">
        <v>115</v>
      </c>
      <c r="AD7" s="68" t="s">
        <v>116</v>
      </c>
      <c r="AE7" s="68" t="s">
        <v>116</v>
      </c>
      <c r="AF7" s="68" t="s">
        <v>116</v>
      </c>
      <c r="AG7" s="68" t="s">
        <v>116</v>
      </c>
      <c r="AH7" s="68" t="s">
        <v>117</v>
      </c>
      <c r="AI7" s="68" t="s">
        <v>116</v>
      </c>
      <c r="AJ7" s="69" t="s">
        <v>115</v>
      </c>
      <c r="AK7" s="69" t="s">
        <v>115</v>
      </c>
      <c r="AL7" s="69" t="s">
        <v>115</v>
      </c>
      <c r="AM7" s="69" t="s">
        <v>118</v>
      </c>
      <c r="AN7" s="69" t="s">
        <v>115</v>
      </c>
      <c r="AO7" s="69" t="s">
        <v>117</v>
      </c>
      <c r="AP7" s="69" t="s">
        <v>115</v>
      </c>
      <c r="AQ7" s="69" t="s">
        <v>115</v>
      </c>
      <c r="AR7" s="69" t="s">
        <v>115</v>
      </c>
      <c r="AS7" s="69" t="s">
        <v>115</v>
      </c>
      <c r="AT7" s="69" t="s">
        <v>117</v>
      </c>
      <c r="AU7" s="69" t="s">
        <v>119</v>
      </c>
      <c r="AV7" s="69" t="s">
        <v>117</v>
      </c>
      <c r="AW7" s="69" t="s">
        <v>115</v>
      </c>
      <c r="AX7" s="69" t="s">
        <v>115</v>
      </c>
      <c r="AY7" s="69" t="s">
        <v>118</v>
      </c>
      <c r="AZ7" s="69" t="s">
        <v>115</v>
      </c>
      <c r="BA7" s="69" t="s">
        <v>115</v>
      </c>
      <c r="BB7" s="69" t="s">
        <v>115</v>
      </c>
      <c r="BC7" s="69" t="s">
        <v>117</v>
      </c>
      <c r="BD7" s="69" t="s">
        <v>115</v>
      </c>
      <c r="BE7" s="69" t="s">
        <v>115</v>
      </c>
    </row>
    <row r="8" spans="1:59" s="69" customFormat="1" ht="13.9">
      <c r="A8" s="60">
        <v>2</v>
      </c>
      <c r="B8" s="61" t="s">
        <v>159</v>
      </c>
      <c r="C8" s="61" t="s">
        <v>120</v>
      </c>
      <c r="D8" s="62" t="s">
        <v>111</v>
      </c>
      <c r="E8" s="63" t="s">
        <v>170</v>
      </c>
      <c r="F8" s="64">
        <v>42186</v>
      </c>
      <c r="G8" s="65"/>
      <c r="H8" s="62" t="s">
        <v>121</v>
      </c>
      <c r="I8" s="62" t="s">
        <v>122</v>
      </c>
      <c r="J8" s="62" t="s">
        <v>123</v>
      </c>
      <c r="K8" s="62"/>
      <c r="L8" s="66">
        <f t="shared" si="0"/>
        <v>27</v>
      </c>
      <c r="M8" s="66">
        <f t="shared" si="1"/>
        <v>22</v>
      </c>
      <c r="N8" s="66">
        <f t="shared" si="2"/>
        <v>0</v>
      </c>
      <c r="O8" s="66">
        <f t="shared" si="3"/>
        <v>0</v>
      </c>
      <c r="P8" s="66">
        <f t="shared" si="4"/>
        <v>0</v>
      </c>
      <c r="Q8" s="66">
        <f t="shared" si="5"/>
        <v>0</v>
      </c>
      <c r="R8" s="66">
        <f t="shared" si="6"/>
        <v>1</v>
      </c>
      <c r="S8" s="66">
        <f t="shared" si="7"/>
        <v>0</v>
      </c>
      <c r="T8" s="66">
        <f t="shared" si="8"/>
        <v>4</v>
      </c>
      <c r="U8" s="66">
        <f t="shared" si="9"/>
        <v>0</v>
      </c>
      <c r="V8" s="66">
        <f t="shared" si="10"/>
        <v>0</v>
      </c>
      <c r="W8" s="66">
        <f t="shared" si="11"/>
        <v>0</v>
      </c>
      <c r="X8" s="66">
        <f t="shared" si="12"/>
        <v>0</v>
      </c>
      <c r="Y8" s="66">
        <f t="shared" si="13"/>
        <v>4</v>
      </c>
      <c r="Z8" s="67">
        <f t="shared" si="14"/>
        <v>26</v>
      </c>
      <c r="AA8" s="68" t="s">
        <v>115</v>
      </c>
      <c r="AB8" s="68" t="s">
        <v>115</v>
      </c>
      <c r="AC8" s="68" t="s">
        <v>117</v>
      </c>
      <c r="AD8" s="68" t="s">
        <v>115</v>
      </c>
      <c r="AE8" s="68" t="s">
        <v>119</v>
      </c>
      <c r="AF8" s="68" t="s">
        <v>119</v>
      </c>
      <c r="AG8" s="68" t="s">
        <v>115</v>
      </c>
      <c r="AH8" s="68" t="s">
        <v>115</v>
      </c>
      <c r="AI8" s="68" t="s">
        <v>115</v>
      </c>
      <c r="AJ8" s="69" t="s">
        <v>117</v>
      </c>
      <c r="AK8" s="69" t="s">
        <v>115</v>
      </c>
      <c r="AL8" s="69" t="s">
        <v>115</v>
      </c>
      <c r="AM8" s="69" t="s">
        <v>115</v>
      </c>
      <c r="AN8" s="69" t="s">
        <v>115</v>
      </c>
      <c r="AO8" s="69" t="s">
        <v>115</v>
      </c>
      <c r="AP8" s="69" t="s">
        <v>119</v>
      </c>
      <c r="AQ8" s="69" t="s">
        <v>119</v>
      </c>
      <c r="AR8" s="69" t="s">
        <v>115</v>
      </c>
      <c r="AS8" s="69" t="s">
        <v>115</v>
      </c>
      <c r="AT8" s="69" t="s">
        <v>43</v>
      </c>
      <c r="AU8" s="69" t="s">
        <v>115</v>
      </c>
      <c r="AV8" s="69" t="s">
        <v>115</v>
      </c>
      <c r="AW8" s="69" t="s">
        <v>115</v>
      </c>
      <c r="AX8" s="69" t="s">
        <v>117</v>
      </c>
      <c r="AY8" s="69" t="s">
        <v>115</v>
      </c>
      <c r="AZ8" s="69" t="s">
        <v>115</v>
      </c>
      <c r="BA8" s="69" t="s">
        <v>115</v>
      </c>
      <c r="BB8" s="69" t="s">
        <v>115</v>
      </c>
      <c r="BC8" s="69" t="s">
        <v>115</v>
      </c>
      <c r="BD8" s="69" t="s">
        <v>115</v>
      </c>
      <c r="BE8" s="69" t="s">
        <v>117</v>
      </c>
    </row>
    <row r="9" spans="1:59" s="69" customFormat="1" ht="13.9">
      <c r="A9" s="60">
        <v>3</v>
      </c>
      <c r="B9" s="61" t="s">
        <v>160</v>
      </c>
      <c r="C9" s="61" t="s">
        <v>124</v>
      </c>
      <c r="D9" s="62" t="s">
        <v>111</v>
      </c>
      <c r="E9" s="63" t="s">
        <v>170</v>
      </c>
      <c r="F9" s="64">
        <v>42187</v>
      </c>
      <c r="G9" s="65"/>
      <c r="H9" s="62" t="s">
        <v>125</v>
      </c>
      <c r="I9" s="62" t="s">
        <v>122</v>
      </c>
      <c r="J9" s="62" t="s">
        <v>126</v>
      </c>
      <c r="K9" s="62"/>
      <c r="L9" s="66">
        <f t="shared" si="0"/>
        <v>24.5</v>
      </c>
      <c r="M9" s="66">
        <f t="shared" si="1"/>
        <v>20.5</v>
      </c>
      <c r="N9" s="66">
        <f t="shared" si="2"/>
        <v>0</v>
      </c>
      <c r="O9" s="66">
        <f t="shared" si="3"/>
        <v>0</v>
      </c>
      <c r="P9" s="66">
        <f t="shared" si="4"/>
        <v>0</v>
      </c>
      <c r="Q9" s="66">
        <f t="shared" si="5"/>
        <v>0</v>
      </c>
      <c r="R9" s="66">
        <f t="shared" si="6"/>
        <v>3.5</v>
      </c>
      <c r="S9" s="66">
        <f t="shared" si="7"/>
        <v>0</v>
      </c>
      <c r="T9" s="66">
        <f t="shared" si="8"/>
        <v>2</v>
      </c>
      <c r="U9" s="66">
        <f t="shared" si="9"/>
        <v>0</v>
      </c>
      <c r="V9" s="66">
        <f t="shared" si="10"/>
        <v>0</v>
      </c>
      <c r="W9" s="66">
        <f t="shared" si="11"/>
        <v>0</v>
      </c>
      <c r="X9" s="66">
        <f t="shared" si="12"/>
        <v>0</v>
      </c>
      <c r="Y9" s="66">
        <f t="shared" si="13"/>
        <v>5</v>
      </c>
      <c r="Z9" s="67">
        <f t="shared" si="14"/>
        <v>26</v>
      </c>
      <c r="AA9" s="68" t="s">
        <v>42</v>
      </c>
      <c r="AB9" s="68" t="s">
        <v>117</v>
      </c>
      <c r="AC9" s="68" t="s">
        <v>115</v>
      </c>
      <c r="AD9" s="68" t="s">
        <v>115</v>
      </c>
      <c r="AE9" s="68" t="s">
        <v>115</v>
      </c>
      <c r="AF9" s="68" t="s">
        <v>115</v>
      </c>
      <c r="AG9" s="68" t="s">
        <v>115</v>
      </c>
      <c r="AH9" s="68" t="s">
        <v>115</v>
      </c>
      <c r="AI9" s="68" t="s">
        <v>117</v>
      </c>
      <c r="AJ9" s="69" t="s">
        <v>42</v>
      </c>
      <c r="AK9" s="69" t="s">
        <v>115</v>
      </c>
      <c r="AL9" s="69" t="s">
        <v>115</v>
      </c>
      <c r="AM9" s="69" t="s">
        <v>115</v>
      </c>
      <c r="AN9" s="69" t="s">
        <v>115</v>
      </c>
      <c r="AO9" s="69" t="s">
        <v>115</v>
      </c>
      <c r="AP9" s="69" t="s">
        <v>117</v>
      </c>
      <c r="AQ9" s="69" t="s">
        <v>119</v>
      </c>
      <c r="AR9" s="69" t="s">
        <v>115</v>
      </c>
      <c r="AS9" s="69" t="s">
        <v>43</v>
      </c>
      <c r="AT9" s="69" t="s">
        <v>43</v>
      </c>
      <c r="AU9" s="69" t="s">
        <v>115</v>
      </c>
      <c r="AV9" s="69" t="s">
        <v>119</v>
      </c>
      <c r="AW9" s="69" t="s">
        <v>117</v>
      </c>
      <c r="AX9" s="69" t="s">
        <v>115</v>
      </c>
      <c r="AY9" s="69" t="s">
        <v>115</v>
      </c>
      <c r="AZ9" s="69" t="s">
        <v>115</v>
      </c>
      <c r="BA9" s="69" t="s">
        <v>115</v>
      </c>
      <c r="BB9" s="69" t="s">
        <v>115</v>
      </c>
      <c r="BC9" s="69" t="s">
        <v>42</v>
      </c>
      <c r="BD9" s="69" t="s">
        <v>117</v>
      </c>
      <c r="BE9" s="69" t="s">
        <v>115</v>
      </c>
    </row>
    <row r="10" spans="1:59" s="69" customFormat="1" ht="13.9">
      <c r="A10" s="60">
        <v>4</v>
      </c>
      <c r="B10" s="61" t="s">
        <v>161</v>
      </c>
      <c r="C10" s="61" t="s">
        <v>127</v>
      </c>
      <c r="D10" s="62" t="s">
        <v>111</v>
      </c>
      <c r="E10" s="63" t="s">
        <v>170</v>
      </c>
      <c r="F10" s="64">
        <v>42217</v>
      </c>
      <c r="G10" s="65"/>
      <c r="H10" s="62" t="s">
        <v>128</v>
      </c>
      <c r="I10" s="62" t="s">
        <v>129</v>
      </c>
      <c r="J10" s="62" t="s">
        <v>130</v>
      </c>
      <c r="K10" s="62"/>
      <c r="L10" s="66">
        <f t="shared" si="0"/>
        <v>26</v>
      </c>
      <c r="M10" s="66">
        <f t="shared" si="1"/>
        <v>23</v>
      </c>
      <c r="N10" s="66">
        <f t="shared" si="2"/>
        <v>0</v>
      </c>
      <c r="O10" s="66">
        <f t="shared" si="3"/>
        <v>1</v>
      </c>
      <c r="P10" s="66">
        <f t="shared" si="4"/>
        <v>0</v>
      </c>
      <c r="Q10" s="66">
        <f t="shared" si="5"/>
        <v>0</v>
      </c>
      <c r="R10" s="66">
        <f t="shared" si="6"/>
        <v>0</v>
      </c>
      <c r="S10" s="66">
        <f t="shared" si="7"/>
        <v>0</v>
      </c>
      <c r="T10" s="66">
        <f t="shared" si="8"/>
        <v>0</v>
      </c>
      <c r="U10" s="66">
        <f t="shared" si="9"/>
        <v>2</v>
      </c>
      <c r="V10" s="66">
        <f t="shared" si="10"/>
        <v>0</v>
      </c>
      <c r="W10" s="66">
        <f t="shared" si="11"/>
        <v>0</v>
      </c>
      <c r="X10" s="66">
        <f t="shared" si="12"/>
        <v>0</v>
      </c>
      <c r="Y10" s="66">
        <f t="shared" si="13"/>
        <v>5</v>
      </c>
      <c r="Z10" s="67">
        <f t="shared" si="14"/>
        <v>26</v>
      </c>
      <c r="AA10" s="68" t="s">
        <v>117</v>
      </c>
      <c r="AB10" s="68" t="s">
        <v>115</v>
      </c>
      <c r="AC10" s="68" t="s">
        <v>115</v>
      </c>
      <c r="AD10" s="68" t="s">
        <v>115</v>
      </c>
      <c r="AE10" s="68" t="s">
        <v>115</v>
      </c>
      <c r="AF10" s="68" t="s">
        <v>115</v>
      </c>
      <c r="AG10" s="68" t="s">
        <v>117</v>
      </c>
      <c r="AH10" s="68" t="s">
        <v>115</v>
      </c>
      <c r="AI10" s="68" t="s">
        <v>115</v>
      </c>
      <c r="AJ10" s="69" t="s">
        <v>115</v>
      </c>
      <c r="AK10" s="69" t="s">
        <v>115</v>
      </c>
      <c r="AL10" s="69" t="s">
        <v>131</v>
      </c>
      <c r="AM10" s="69" t="s">
        <v>115</v>
      </c>
      <c r="AN10" s="69" t="s">
        <v>117</v>
      </c>
      <c r="AO10" s="69" t="s">
        <v>115</v>
      </c>
      <c r="AP10" s="69" t="s">
        <v>115</v>
      </c>
      <c r="AQ10" s="69" t="s">
        <v>115</v>
      </c>
      <c r="AR10" s="69" t="s">
        <v>132</v>
      </c>
      <c r="AS10" s="69" t="s">
        <v>132</v>
      </c>
      <c r="AT10" s="69" t="s">
        <v>115</v>
      </c>
      <c r="AU10" s="69" t="s">
        <v>117</v>
      </c>
      <c r="AV10" s="69" t="s">
        <v>115</v>
      </c>
      <c r="AW10" s="69" t="s">
        <v>115</v>
      </c>
      <c r="AX10" s="69" t="s">
        <v>115</v>
      </c>
      <c r="AY10" s="69" t="s">
        <v>115</v>
      </c>
      <c r="AZ10" s="69" t="s">
        <v>115</v>
      </c>
      <c r="BA10" s="69" t="s">
        <v>115</v>
      </c>
      <c r="BB10" s="69" t="s">
        <v>117</v>
      </c>
      <c r="BC10" s="69" t="s">
        <v>115</v>
      </c>
      <c r="BD10" s="69" t="s">
        <v>115</v>
      </c>
      <c r="BE10" s="69" t="s">
        <v>115</v>
      </c>
    </row>
    <row r="11" spans="1:59" s="69" customFormat="1" ht="13.9">
      <c r="A11" s="60">
        <v>5</v>
      </c>
      <c r="B11" s="61" t="s">
        <v>162</v>
      </c>
      <c r="C11" s="61" t="s">
        <v>133</v>
      </c>
      <c r="D11" s="62" t="s">
        <v>111</v>
      </c>
      <c r="E11" s="63" t="s">
        <v>170</v>
      </c>
      <c r="F11" s="64">
        <v>42217</v>
      </c>
      <c r="G11" s="65"/>
      <c r="H11" s="62" t="s">
        <v>134</v>
      </c>
      <c r="I11" s="62" t="s">
        <v>129</v>
      </c>
      <c r="J11" s="62" t="s">
        <v>135</v>
      </c>
      <c r="K11" s="62"/>
      <c r="L11" s="66">
        <f t="shared" si="0"/>
        <v>26</v>
      </c>
      <c r="M11" s="66">
        <f t="shared" si="1"/>
        <v>22</v>
      </c>
      <c r="N11" s="66">
        <f t="shared" si="2"/>
        <v>0</v>
      </c>
      <c r="O11" s="66">
        <f t="shared" si="3"/>
        <v>0.5</v>
      </c>
      <c r="P11" s="66">
        <f t="shared" si="4"/>
        <v>0</v>
      </c>
      <c r="Q11" s="66">
        <f t="shared" si="5"/>
        <v>0</v>
      </c>
      <c r="R11" s="66">
        <f t="shared" si="6"/>
        <v>2</v>
      </c>
      <c r="S11" s="66">
        <f t="shared" si="7"/>
        <v>0</v>
      </c>
      <c r="T11" s="66">
        <f t="shared" si="8"/>
        <v>2</v>
      </c>
      <c r="U11" s="66">
        <f t="shared" si="9"/>
        <v>0.5</v>
      </c>
      <c r="V11" s="66">
        <f t="shared" si="10"/>
        <v>0</v>
      </c>
      <c r="W11" s="66">
        <f t="shared" si="11"/>
        <v>0</v>
      </c>
      <c r="X11" s="66">
        <f t="shared" si="12"/>
        <v>0</v>
      </c>
      <c r="Y11" s="66">
        <f t="shared" si="13"/>
        <v>4</v>
      </c>
      <c r="Z11" s="67">
        <f t="shared" si="14"/>
        <v>26</v>
      </c>
      <c r="AA11" s="68" t="s">
        <v>115</v>
      </c>
      <c r="AB11" s="68" t="s">
        <v>115</v>
      </c>
      <c r="AC11" s="68" t="s">
        <v>136</v>
      </c>
      <c r="AD11" s="68" t="s">
        <v>115</v>
      </c>
      <c r="AE11" s="68" t="s">
        <v>115</v>
      </c>
      <c r="AF11" s="68" t="s">
        <v>115</v>
      </c>
      <c r="AG11" s="68" t="s">
        <v>115</v>
      </c>
      <c r="AH11" s="68" t="s">
        <v>115</v>
      </c>
      <c r="AI11" s="68" t="s">
        <v>115</v>
      </c>
      <c r="AJ11" s="69" t="s">
        <v>117</v>
      </c>
      <c r="AK11" s="69" t="s">
        <v>115</v>
      </c>
      <c r="AL11" s="69" t="s">
        <v>115</v>
      </c>
      <c r="AM11" s="69" t="s">
        <v>115</v>
      </c>
      <c r="AN11" s="69" t="s">
        <v>115</v>
      </c>
      <c r="AO11" s="69" t="s">
        <v>115</v>
      </c>
      <c r="AP11" s="69" t="s">
        <v>115</v>
      </c>
      <c r="AQ11" s="69" t="s">
        <v>117</v>
      </c>
      <c r="AR11" s="69" t="s">
        <v>119</v>
      </c>
      <c r="AS11" s="69" t="s">
        <v>119</v>
      </c>
      <c r="AT11" s="69" t="s">
        <v>115</v>
      </c>
      <c r="AU11" s="69" t="s">
        <v>115</v>
      </c>
      <c r="AV11" s="69" t="s">
        <v>43</v>
      </c>
      <c r="AW11" s="69" t="s">
        <v>137</v>
      </c>
      <c r="AX11" s="69" t="s">
        <v>117</v>
      </c>
      <c r="AY11" s="69" t="s">
        <v>115</v>
      </c>
      <c r="AZ11" s="69" t="s">
        <v>43</v>
      </c>
      <c r="BA11" s="69" t="s">
        <v>115</v>
      </c>
      <c r="BB11" s="69" t="s">
        <v>115</v>
      </c>
      <c r="BC11" s="69" t="s">
        <v>115</v>
      </c>
      <c r="BD11" s="69" t="s">
        <v>115</v>
      </c>
      <c r="BE11" s="69" t="s">
        <v>117</v>
      </c>
    </row>
    <row r="12" spans="1:59" s="69" customFormat="1" ht="13.9">
      <c r="A12" s="60">
        <v>6</v>
      </c>
      <c r="B12" s="61" t="s">
        <v>163</v>
      </c>
      <c r="C12" s="61" t="s">
        <v>138</v>
      </c>
      <c r="D12" s="62" t="s">
        <v>111</v>
      </c>
      <c r="E12" s="63" t="s">
        <v>170</v>
      </c>
      <c r="F12" s="64">
        <v>42217</v>
      </c>
      <c r="G12" s="65"/>
      <c r="H12" s="62" t="s">
        <v>139</v>
      </c>
      <c r="I12" s="62" t="s">
        <v>129</v>
      </c>
      <c r="J12" s="62" t="s">
        <v>135</v>
      </c>
      <c r="K12" s="62"/>
      <c r="L12" s="66">
        <f t="shared" si="0"/>
        <v>27</v>
      </c>
      <c r="M12" s="66">
        <f t="shared" si="1"/>
        <v>21</v>
      </c>
      <c r="N12" s="66">
        <f t="shared" si="2"/>
        <v>0</v>
      </c>
      <c r="O12" s="66">
        <f t="shared" si="3"/>
        <v>0</v>
      </c>
      <c r="P12" s="66">
        <f t="shared" si="4"/>
        <v>0</v>
      </c>
      <c r="Q12" s="66">
        <f t="shared" si="5"/>
        <v>0</v>
      </c>
      <c r="R12" s="66">
        <f t="shared" si="6"/>
        <v>0</v>
      </c>
      <c r="S12" s="66">
        <f t="shared" si="7"/>
        <v>0</v>
      </c>
      <c r="T12" s="66">
        <f t="shared" si="8"/>
        <v>0</v>
      </c>
      <c r="U12" s="66">
        <f t="shared" si="9"/>
        <v>6</v>
      </c>
      <c r="V12" s="66">
        <f t="shared" si="10"/>
        <v>0</v>
      </c>
      <c r="W12" s="66">
        <f t="shared" si="11"/>
        <v>0</v>
      </c>
      <c r="X12" s="66">
        <f t="shared" si="12"/>
        <v>0</v>
      </c>
      <c r="Y12" s="66">
        <f t="shared" si="13"/>
        <v>4</v>
      </c>
      <c r="Z12" s="67">
        <f t="shared" si="14"/>
        <v>26</v>
      </c>
      <c r="AA12" s="68" t="s">
        <v>115</v>
      </c>
      <c r="AB12" s="68" t="s">
        <v>115</v>
      </c>
      <c r="AC12" s="68" t="s">
        <v>115</v>
      </c>
      <c r="AD12" s="68" t="s">
        <v>115</v>
      </c>
      <c r="AE12" s="68" t="s">
        <v>115</v>
      </c>
      <c r="AF12" s="68" t="s">
        <v>117</v>
      </c>
      <c r="AG12" s="68" t="s">
        <v>132</v>
      </c>
      <c r="AH12" s="68" t="s">
        <v>115</v>
      </c>
      <c r="AI12" s="68" t="s">
        <v>115</v>
      </c>
      <c r="AJ12" s="69" t="s">
        <v>115</v>
      </c>
      <c r="AK12" s="69" t="s">
        <v>115</v>
      </c>
      <c r="AL12" s="69" t="s">
        <v>115</v>
      </c>
      <c r="AM12" s="69" t="s">
        <v>117</v>
      </c>
      <c r="AN12" s="69" t="s">
        <v>132</v>
      </c>
      <c r="AO12" s="69" t="s">
        <v>115</v>
      </c>
      <c r="AP12" s="69" t="s">
        <v>115</v>
      </c>
      <c r="AQ12" s="69" t="s">
        <v>115</v>
      </c>
      <c r="AR12" s="69" t="s">
        <v>132</v>
      </c>
      <c r="AS12" s="69" t="s">
        <v>132</v>
      </c>
      <c r="AT12" s="69" t="s">
        <v>117</v>
      </c>
      <c r="AU12" s="69" t="s">
        <v>132</v>
      </c>
      <c r="AV12" s="69" t="s">
        <v>115</v>
      </c>
      <c r="AW12" s="69" t="s">
        <v>115</v>
      </c>
      <c r="AX12" s="69" t="s">
        <v>115</v>
      </c>
      <c r="AY12" s="69" t="s">
        <v>115</v>
      </c>
      <c r="AZ12" s="69" t="s">
        <v>115</v>
      </c>
      <c r="BA12" s="69" t="s">
        <v>117</v>
      </c>
      <c r="BB12" s="69" t="s">
        <v>132</v>
      </c>
      <c r="BC12" s="69" t="s">
        <v>115</v>
      </c>
      <c r="BD12" s="69" t="s">
        <v>115</v>
      </c>
      <c r="BE12" s="69" t="s">
        <v>115</v>
      </c>
    </row>
    <row r="13" spans="1:59" s="69" customFormat="1" ht="13.9">
      <c r="A13" s="60">
        <v>7</v>
      </c>
      <c r="B13" s="61" t="s">
        <v>164</v>
      </c>
      <c r="C13" s="61" t="s">
        <v>140</v>
      </c>
      <c r="D13" s="62" t="s">
        <v>111</v>
      </c>
      <c r="E13" s="63" t="s">
        <v>170</v>
      </c>
      <c r="F13" s="64">
        <v>42219</v>
      </c>
      <c r="G13" s="65"/>
      <c r="H13" s="62" t="s">
        <v>141</v>
      </c>
      <c r="I13" s="62" t="s">
        <v>142</v>
      </c>
      <c r="J13" s="62" t="s">
        <v>143</v>
      </c>
      <c r="K13" s="62"/>
      <c r="L13" s="66">
        <f t="shared" si="0"/>
        <v>23.5</v>
      </c>
      <c r="M13" s="66">
        <f t="shared" si="1"/>
        <v>20.5</v>
      </c>
      <c r="N13" s="66">
        <f t="shared" si="2"/>
        <v>0</v>
      </c>
      <c r="O13" s="66">
        <f t="shared" si="3"/>
        <v>0</v>
      </c>
      <c r="P13" s="66">
        <f t="shared" si="4"/>
        <v>0</v>
      </c>
      <c r="Q13" s="66">
        <f t="shared" si="5"/>
        <v>0</v>
      </c>
      <c r="R13" s="66">
        <f t="shared" si="6"/>
        <v>2</v>
      </c>
      <c r="S13" s="66">
        <f t="shared" si="7"/>
        <v>0</v>
      </c>
      <c r="T13" s="66">
        <f t="shared" si="8"/>
        <v>3</v>
      </c>
      <c r="U13" s="66">
        <f t="shared" si="9"/>
        <v>0</v>
      </c>
      <c r="V13" s="66">
        <f t="shared" si="10"/>
        <v>0</v>
      </c>
      <c r="W13" s="66">
        <f t="shared" si="11"/>
        <v>0</v>
      </c>
      <c r="X13" s="66">
        <f t="shared" si="12"/>
        <v>1.5</v>
      </c>
      <c r="Y13" s="66">
        <f t="shared" si="13"/>
        <v>4</v>
      </c>
      <c r="Z13" s="67">
        <f t="shared" si="14"/>
        <v>24.5</v>
      </c>
      <c r="AA13" s="68" t="s">
        <v>115</v>
      </c>
      <c r="AB13" s="68" t="s">
        <v>115</v>
      </c>
      <c r="AC13" s="68" t="s">
        <v>144</v>
      </c>
      <c r="AD13" s="68" t="s">
        <v>42</v>
      </c>
      <c r="AE13" s="68" t="s">
        <v>115</v>
      </c>
      <c r="AF13" s="68" t="s">
        <v>117</v>
      </c>
      <c r="AG13" s="68" t="s">
        <v>115</v>
      </c>
      <c r="AH13" s="68" t="s">
        <v>115</v>
      </c>
      <c r="AI13" s="68" t="s">
        <v>115</v>
      </c>
      <c r="AJ13" s="69" t="s">
        <v>115</v>
      </c>
      <c r="AK13" s="69" t="s">
        <v>115</v>
      </c>
      <c r="AL13" s="69" t="s">
        <v>115</v>
      </c>
      <c r="AM13" s="69" t="s">
        <v>117</v>
      </c>
      <c r="AN13" s="69" t="s">
        <v>115</v>
      </c>
      <c r="AO13" s="69" t="s">
        <v>116</v>
      </c>
      <c r="AP13" s="69" t="s">
        <v>119</v>
      </c>
      <c r="AQ13" s="69" t="s">
        <v>144</v>
      </c>
      <c r="AR13" s="69" t="s">
        <v>115</v>
      </c>
      <c r="AS13" s="69" t="s">
        <v>119</v>
      </c>
      <c r="AT13" s="69" t="s">
        <v>117</v>
      </c>
      <c r="AU13" s="69" t="s">
        <v>115</v>
      </c>
      <c r="AV13" s="69" t="s">
        <v>115</v>
      </c>
      <c r="AW13" s="69" t="s">
        <v>115</v>
      </c>
      <c r="AX13" s="69" t="s">
        <v>115</v>
      </c>
      <c r="AY13" s="69" t="s">
        <v>43</v>
      </c>
      <c r="AZ13" s="69" t="s">
        <v>145</v>
      </c>
      <c r="BA13" s="69" t="s">
        <v>117</v>
      </c>
      <c r="BB13" s="69" t="s">
        <v>115</v>
      </c>
      <c r="BC13" s="69" t="s">
        <v>115</v>
      </c>
      <c r="BD13" s="69" t="s">
        <v>115</v>
      </c>
      <c r="BE13" s="69" t="s">
        <v>42</v>
      </c>
    </row>
    <row r="14" spans="1:59" s="69" customFormat="1" ht="13.9">
      <c r="A14" s="60">
        <v>8</v>
      </c>
      <c r="B14" s="61" t="s">
        <v>165</v>
      </c>
      <c r="C14" s="61" t="s">
        <v>146</v>
      </c>
      <c r="D14" s="62" t="s">
        <v>111</v>
      </c>
      <c r="E14" s="63" t="s">
        <v>170</v>
      </c>
      <c r="F14" s="64">
        <v>41895</v>
      </c>
      <c r="G14" s="65"/>
      <c r="H14" s="62" t="s">
        <v>141</v>
      </c>
      <c r="I14" s="62" t="s">
        <v>142</v>
      </c>
      <c r="J14" s="62" t="s">
        <v>147</v>
      </c>
      <c r="K14" s="62"/>
      <c r="L14" s="66">
        <f t="shared" si="0"/>
        <v>24</v>
      </c>
      <c r="M14" s="66">
        <f t="shared" si="1"/>
        <v>23</v>
      </c>
      <c r="N14" s="66">
        <f t="shared" si="2"/>
        <v>0</v>
      </c>
      <c r="O14" s="66">
        <f t="shared" si="3"/>
        <v>0</v>
      </c>
      <c r="P14" s="66">
        <f t="shared" si="4"/>
        <v>0</v>
      </c>
      <c r="Q14" s="66">
        <f t="shared" si="5"/>
        <v>0</v>
      </c>
      <c r="R14" s="66">
        <f t="shared" si="6"/>
        <v>0.5</v>
      </c>
      <c r="S14" s="66">
        <f t="shared" si="7"/>
        <v>1</v>
      </c>
      <c r="T14" s="66">
        <f t="shared" si="8"/>
        <v>0</v>
      </c>
      <c r="U14" s="66">
        <f t="shared" si="9"/>
        <v>0.5</v>
      </c>
      <c r="V14" s="66">
        <f t="shared" si="10"/>
        <v>0</v>
      </c>
      <c r="W14" s="66">
        <f t="shared" si="11"/>
        <v>0</v>
      </c>
      <c r="X14" s="66">
        <f t="shared" si="12"/>
        <v>0</v>
      </c>
      <c r="Y14" s="66">
        <f t="shared" si="13"/>
        <v>6</v>
      </c>
      <c r="Z14" s="67">
        <f t="shared" si="14"/>
        <v>25</v>
      </c>
      <c r="AA14" s="68" t="s">
        <v>115</v>
      </c>
      <c r="AB14" s="68" t="s">
        <v>148</v>
      </c>
      <c r="AC14" s="68" t="s">
        <v>115</v>
      </c>
      <c r="AD14" s="68" t="s">
        <v>115</v>
      </c>
      <c r="AE14" s="68" t="s">
        <v>115</v>
      </c>
      <c r="AF14" s="68" t="s">
        <v>115</v>
      </c>
      <c r="AG14" s="68" t="s">
        <v>115</v>
      </c>
      <c r="AH14" s="68" t="s">
        <v>115</v>
      </c>
      <c r="AI14" s="68" t="s">
        <v>117</v>
      </c>
      <c r="AJ14" s="69" t="s">
        <v>115</v>
      </c>
      <c r="AK14" s="69" t="s">
        <v>115</v>
      </c>
      <c r="AL14" s="69" t="s">
        <v>115</v>
      </c>
      <c r="AM14" s="69" t="s">
        <v>115</v>
      </c>
      <c r="AN14" s="69" t="s">
        <v>42</v>
      </c>
      <c r="AO14" s="69" t="s">
        <v>117</v>
      </c>
      <c r="AP14" s="69" t="s">
        <v>117</v>
      </c>
      <c r="AQ14" s="69" t="s">
        <v>115</v>
      </c>
      <c r="AR14" s="69" t="s">
        <v>115</v>
      </c>
      <c r="AS14" s="69" t="s">
        <v>115</v>
      </c>
      <c r="AT14" s="69" t="s">
        <v>117</v>
      </c>
      <c r="AU14" s="69" t="s">
        <v>115</v>
      </c>
      <c r="AV14" s="69" t="s">
        <v>137</v>
      </c>
      <c r="AW14" s="69" t="s">
        <v>117</v>
      </c>
      <c r="AX14" s="69" t="s">
        <v>115</v>
      </c>
      <c r="AY14" s="69" t="s">
        <v>115</v>
      </c>
      <c r="AZ14" s="69" t="s">
        <v>115</v>
      </c>
      <c r="BA14" s="69" t="s">
        <v>115</v>
      </c>
      <c r="BB14" s="69" t="s">
        <v>115</v>
      </c>
      <c r="BC14" s="69" t="s">
        <v>115</v>
      </c>
      <c r="BD14" s="69" t="s">
        <v>117</v>
      </c>
      <c r="BE14" s="69" t="s">
        <v>115</v>
      </c>
    </row>
    <row r="15" spans="1:59" s="69" customFormat="1" ht="13.9">
      <c r="A15" s="60">
        <v>9</v>
      </c>
      <c r="B15" s="61" t="s">
        <v>166</v>
      </c>
      <c r="C15" s="61" t="s">
        <v>149</v>
      </c>
      <c r="D15" s="62" t="s">
        <v>111</v>
      </c>
      <c r="E15" s="63" t="s">
        <v>170</v>
      </c>
      <c r="F15" s="64">
        <v>43385</v>
      </c>
      <c r="G15" s="65"/>
      <c r="H15" s="62" t="s">
        <v>141</v>
      </c>
      <c r="I15" s="62" t="s">
        <v>142</v>
      </c>
      <c r="J15" s="62" t="s">
        <v>147</v>
      </c>
      <c r="K15" s="62"/>
      <c r="L15" s="66">
        <f t="shared" si="0"/>
        <v>23</v>
      </c>
      <c r="M15" s="66">
        <f t="shared" si="1"/>
        <v>22</v>
      </c>
      <c r="N15" s="66">
        <f t="shared" si="2"/>
        <v>0</v>
      </c>
      <c r="O15" s="66">
        <f t="shared" si="3"/>
        <v>0</v>
      </c>
      <c r="P15" s="66">
        <f t="shared" si="4"/>
        <v>0</v>
      </c>
      <c r="Q15" s="66">
        <f t="shared" si="5"/>
        <v>0</v>
      </c>
      <c r="R15" s="66">
        <f t="shared" si="6"/>
        <v>1.5</v>
      </c>
      <c r="S15" s="66">
        <f t="shared" si="7"/>
        <v>0</v>
      </c>
      <c r="T15" s="66">
        <f t="shared" si="8"/>
        <v>0</v>
      </c>
      <c r="U15" s="66">
        <f t="shared" si="9"/>
        <v>0.5</v>
      </c>
      <c r="V15" s="66">
        <f t="shared" si="10"/>
        <v>0</v>
      </c>
      <c r="W15" s="66">
        <f t="shared" si="11"/>
        <v>0</v>
      </c>
      <c r="X15" s="66">
        <f t="shared" si="12"/>
        <v>0</v>
      </c>
      <c r="Y15" s="66">
        <f t="shared" si="13"/>
        <v>7</v>
      </c>
      <c r="Z15" s="67">
        <f t="shared" si="14"/>
        <v>24</v>
      </c>
      <c r="AA15" s="68" t="s">
        <v>115</v>
      </c>
      <c r="AB15" s="68" t="s">
        <v>117</v>
      </c>
      <c r="AC15" s="68" t="s">
        <v>115</v>
      </c>
      <c r="AD15" s="68" t="s">
        <v>115</v>
      </c>
      <c r="AE15" s="68" t="s">
        <v>115</v>
      </c>
      <c r="AF15" s="68" t="s">
        <v>115</v>
      </c>
      <c r="AG15" s="68" t="s">
        <v>115</v>
      </c>
      <c r="AH15" s="68" t="s">
        <v>43</v>
      </c>
      <c r="AI15" s="68" t="s">
        <v>117</v>
      </c>
      <c r="AJ15" s="69" t="s">
        <v>115</v>
      </c>
      <c r="AK15" s="69" t="s">
        <v>115</v>
      </c>
      <c r="AL15" s="69" t="s">
        <v>115</v>
      </c>
      <c r="AM15" s="69" t="s">
        <v>115</v>
      </c>
      <c r="AN15" s="69" t="s">
        <v>115</v>
      </c>
      <c r="AO15" s="69" t="s">
        <v>117</v>
      </c>
      <c r="AP15" s="69" t="s">
        <v>117</v>
      </c>
      <c r="AQ15" s="69" t="s">
        <v>115</v>
      </c>
      <c r="AR15" s="69" t="s">
        <v>117</v>
      </c>
      <c r="AS15" s="69" t="s">
        <v>115</v>
      </c>
      <c r="AT15" s="69" t="s">
        <v>115</v>
      </c>
      <c r="AU15" s="69" t="s">
        <v>115</v>
      </c>
      <c r="AV15" s="69" t="s">
        <v>137</v>
      </c>
      <c r="AW15" s="69" t="s">
        <v>117</v>
      </c>
      <c r="AX15" s="69" t="s">
        <v>42</v>
      </c>
      <c r="AY15" s="69" t="s">
        <v>115</v>
      </c>
      <c r="AZ15" s="69" t="s">
        <v>115</v>
      </c>
      <c r="BA15" s="69" t="s">
        <v>115</v>
      </c>
      <c r="BB15" s="69" t="s">
        <v>115</v>
      </c>
      <c r="BC15" s="69" t="s">
        <v>115</v>
      </c>
      <c r="BD15" s="69" t="s">
        <v>117</v>
      </c>
      <c r="BE15" s="69" t="s">
        <v>115</v>
      </c>
    </row>
    <row r="16" spans="1:59" s="69" customFormat="1" ht="13.9">
      <c r="A16" s="60">
        <v>10</v>
      </c>
      <c r="B16" s="61" t="s">
        <v>167</v>
      </c>
      <c r="C16" s="61" t="s">
        <v>150</v>
      </c>
      <c r="D16" s="62" t="s">
        <v>111</v>
      </c>
      <c r="E16" s="63" t="s">
        <v>170</v>
      </c>
      <c r="F16" s="64">
        <v>42945</v>
      </c>
      <c r="G16" s="65"/>
      <c r="H16" s="62" t="s">
        <v>141</v>
      </c>
      <c r="I16" s="62" t="s">
        <v>142</v>
      </c>
      <c r="J16" s="62" t="s">
        <v>147</v>
      </c>
      <c r="K16" s="62"/>
      <c r="L16" s="66">
        <f t="shared" si="0"/>
        <v>24.5</v>
      </c>
      <c r="M16" s="66">
        <f t="shared" si="1"/>
        <v>20.5</v>
      </c>
      <c r="N16" s="66">
        <f t="shared" si="2"/>
        <v>0</v>
      </c>
      <c r="O16" s="66">
        <f t="shared" si="3"/>
        <v>0</v>
      </c>
      <c r="P16" s="66">
        <f t="shared" si="4"/>
        <v>0</v>
      </c>
      <c r="Q16" s="66">
        <f t="shared" si="5"/>
        <v>0</v>
      </c>
      <c r="R16" s="66">
        <f t="shared" si="6"/>
        <v>4</v>
      </c>
      <c r="S16" s="66">
        <f t="shared" si="7"/>
        <v>0</v>
      </c>
      <c r="T16" s="66">
        <f t="shared" si="8"/>
        <v>0</v>
      </c>
      <c r="U16" s="66">
        <f t="shared" si="9"/>
        <v>0.5</v>
      </c>
      <c r="V16" s="66">
        <f t="shared" si="10"/>
        <v>0</v>
      </c>
      <c r="W16" s="66">
        <f t="shared" si="11"/>
        <v>0</v>
      </c>
      <c r="X16" s="66">
        <f t="shared" si="12"/>
        <v>0</v>
      </c>
      <c r="Y16" s="66">
        <f t="shared" si="13"/>
        <v>6</v>
      </c>
      <c r="Z16" s="67">
        <f t="shared" si="14"/>
        <v>25</v>
      </c>
      <c r="AA16" s="68" t="s">
        <v>115</v>
      </c>
      <c r="AB16" s="68" t="s">
        <v>117</v>
      </c>
      <c r="AC16" s="68" t="s">
        <v>115</v>
      </c>
      <c r="AD16" s="68" t="s">
        <v>115</v>
      </c>
      <c r="AE16" s="68" t="s">
        <v>115</v>
      </c>
      <c r="AF16" s="68" t="s">
        <v>115</v>
      </c>
      <c r="AG16" s="68" t="s">
        <v>115</v>
      </c>
      <c r="AH16" s="68" t="s">
        <v>115</v>
      </c>
      <c r="AI16" s="68" t="s">
        <v>115</v>
      </c>
      <c r="AJ16" s="69" t="s">
        <v>115</v>
      </c>
      <c r="AK16" s="69" t="s">
        <v>115</v>
      </c>
      <c r="AL16" s="69" t="s">
        <v>117</v>
      </c>
      <c r="AM16" s="69" t="s">
        <v>115</v>
      </c>
      <c r="AN16" s="69" t="s">
        <v>115</v>
      </c>
      <c r="AO16" s="69" t="s">
        <v>117</v>
      </c>
      <c r="AP16" s="69" t="s">
        <v>117</v>
      </c>
      <c r="AQ16" s="69" t="s">
        <v>43</v>
      </c>
      <c r="AR16" s="69" t="s">
        <v>43</v>
      </c>
      <c r="AS16" s="69" t="s">
        <v>43</v>
      </c>
      <c r="AT16" s="69" t="s">
        <v>43</v>
      </c>
      <c r="AU16" s="69" t="s">
        <v>115</v>
      </c>
      <c r="AV16" s="69" t="s">
        <v>137</v>
      </c>
      <c r="AW16" s="69" t="s">
        <v>117</v>
      </c>
      <c r="AX16" s="69" t="s">
        <v>115</v>
      </c>
      <c r="AY16" s="69" t="s">
        <v>115</v>
      </c>
      <c r="AZ16" s="69" t="s">
        <v>115</v>
      </c>
      <c r="BA16" s="69" t="s">
        <v>115</v>
      </c>
      <c r="BB16" s="69" t="s">
        <v>115</v>
      </c>
      <c r="BC16" s="69" t="s">
        <v>115</v>
      </c>
      <c r="BD16" s="69" t="s">
        <v>117</v>
      </c>
      <c r="BE16" s="69" t="s">
        <v>115</v>
      </c>
    </row>
    <row r="17" spans="2:35">
      <c r="AA17" s="70"/>
      <c r="AB17" s="70"/>
      <c r="AC17" s="70"/>
      <c r="AD17" s="70"/>
      <c r="AE17" s="70"/>
      <c r="AF17" s="70"/>
      <c r="AG17" s="70"/>
      <c r="AH17" s="70"/>
      <c r="AI17" s="70"/>
    </row>
    <row r="18" spans="2:35">
      <c r="B18" s="71" t="s">
        <v>171</v>
      </c>
      <c r="C18" s="72" t="s">
        <v>172</v>
      </c>
      <c r="D18" s="71" t="s">
        <v>173</v>
      </c>
      <c r="E18" s="73" t="s">
        <v>174</v>
      </c>
      <c r="F18" s="74" t="s">
        <v>175</v>
      </c>
      <c r="G18" s="71"/>
    </row>
    <row r="19" spans="2:35">
      <c r="B19" s="116" t="s">
        <v>43</v>
      </c>
      <c r="C19" s="75">
        <v>1</v>
      </c>
      <c r="D19" s="76" t="s">
        <v>44</v>
      </c>
      <c r="E19" s="77" t="s">
        <v>176</v>
      </c>
      <c r="F19" s="120"/>
      <c r="G19" s="78"/>
    </row>
    <row r="20" spans="2:35">
      <c r="B20" s="116" t="s">
        <v>42</v>
      </c>
      <c r="C20" s="75">
        <v>0.5</v>
      </c>
      <c r="D20" s="130" t="s">
        <v>44</v>
      </c>
      <c r="E20" s="79" t="s">
        <v>177</v>
      </c>
      <c r="F20" s="121"/>
      <c r="G20" s="78"/>
    </row>
    <row r="21" spans="2:35">
      <c r="B21" s="80" t="s">
        <v>131</v>
      </c>
      <c r="C21" s="75">
        <v>1</v>
      </c>
      <c r="D21" s="76" t="s">
        <v>64</v>
      </c>
      <c r="E21" s="77" t="s">
        <v>176</v>
      </c>
      <c r="F21" s="120"/>
      <c r="G21" s="78"/>
    </row>
    <row r="22" spans="2:35">
      <c r="B22" s="80" t="s">
        <v>136</v>
      </c>
      <c r="C22" s="75">
        <v>0.5</v>
      </c>
      <c r="D22" s="76" t="s">
        <v>64</v>
      </c>
      <c r="E22" s="79" t="s">
        <v>177</v>
      </c>
      <c r="F22" s="121"/>
      <c r="G22" s="78"/>
    </row>
    <row r="23" spans="2:35">
      <c r="B23" s="81" t="s">
        <v>178</v>
      </c>
      <c r="C23" s="75">
        <v>1</v>
      </c>
      <c r="D23" s="76" t="s">
        <v>179</v>
      </c>
      <c r="E23" s="77" t="s">
        <v>176</v>
      </c>
      <c r="F23" s="82" t="s">
        <v>180</v>
      </c>
      <c r="G23" s="78"/>
    </row>
    <row r="24" spans="2:35">
      <c r="B24" s="81" t="s">
        <v>181</v>
      </c>
      <c r="C24" s="75">
        <v>0.5</v>
      </c>
      <c r="D24" s="76" t="s">
        <v>179</v>
      </c>
      <c r="E24" s="79" t="s">
        <v>177</v>
      </c>
      <c r="F24" s="82" t="s">
        <v>180</v>
      </c>
      <c r="G24" s="78"/>
    </row>
    <row r="25" spans="2:35">
      <c r="B25" s="83" t="s">
        <v>117</v>
      </c>
      <c r="C25" s="75">
        <v>1</v>
      </c>
      <c r="D25" s="76" t="s">
        <v>182</v>
      </c>
      <c r="E25" s="77" t="s">
        <v>176</v>
      </c>
      <c r="F25" s="120"/>
      <c r="G25" s="84"/>
    </row>
    <row r="26" spans="2:35">
      <c r="B26" s="83" t="s">
        <v>183</v>
      </c>
      <c r="C26" s="75">
        <v>0.5</v>
      </c>
      <c r="D26" s="76" t="s">
        <v>182</v>
      </c>
      <c r="E26" s="79" t="s">
        <v>177</v>
      </c>
      <c r="F26" s="121"/>
      <c r="G26" s="84"/>
    </row>
    <row r="27" spans="2:35">
      <c r="B27" s="85" t="s">
        <v>148</v>
      </c>
      <c r="C27" s="75">
        <v>1</v>
      </c>
      <c r="D27" s="130" t="s">
        <v>184</v>
      </c>
      <c r="E27" s="77" t="s">
        <v>176</v>
      </c>
      <c r="F27" s="122" t="s">
        <v>185</v>
      </c>
      <c r="G27" s="78"/>
    </row>
    <row r="28" spans="2:35">
      <c r="B28" s="85" t="s">
        <v>155</v>
      </c>
      <c r="C28" s="75">
        <v>0.5</v>
      </c>
      <c r="D28" s="76" t="s">
        <v>184</v>
      </c>
      <c r="E28" s="79" t="s">
        <v>177</v>
      </c>
      <c r="F28" s="123"/>
      <c r="G28" s="78"/>
    </row>
    <row r="29" spans="2:35">
      <c r="B29" s="86" t="s">
        <v>153</v>
      </c>
      <c r="C29" s="75">
        <v>1</v>
      </c>
      <c r="D29" s="76" t="s">
        <v>186</v>
      </c>
      <c r="E29" s="77" t="s">
        <v>176</v>
      </c>
      <c r="F29" s="82" t="s">
        <v>187</v>
      </c>
      <c r="G29" s="78"/>
    </row>
    <row r="30" spans="2:35">
      <c r="B30" s="86" t="s">
        <v>151</v>
      </c>
      <c r="C30" s="75">
        <v>0.5</v>
      </c>
      <c r="D30" s="76" t="s">
        <v>186</v>
      </c>
      <c r="E30" s="79" t="s">
        <v>177</v>
      </c>
      <c r="F30" s="82" t="s">
        <v>187</v>
      </c>
      <c r="G30" s="78"/>
    </row>
    <row r="31" spans="2:35">
      <c r="B31" s="87" t="s">
        <v>152</v>
      </c>
      <c r="C31" s="75">
        <v>1</v>
      </c>
      <c r="D31" s="76" t="s">
        <v>45</v>
      </c>
      <c r="E31" s="77" t="s">
        <v>176</v>
      </c>
      <c r="F31" s="120"/>
      <c r="G31" s="78"/>
    </row>
    <row r="32" spans="2:35">
      <c r="B32" s="87" t="s">
        <v>145</v>
      </c>
      <c r="C32" s="75">
        <v>0.5</v>
      </c>
      <c r="D32" s="76" t="s">
        <v>45</v>
      </c>
      <c r="E32" s="79" t="s">
        <v>177</v>
      </c>
      <c r="F32" s="121"/>
      <c r="G32" s="78"/>
    </row>
    <row r="33" spans="2:7">
      <c r="B33" s="88" t="s">
        <v>132</v>
      </c>
      <c r="C33" s="75">
        <v>1</v>
      </c>
      <c r="D33" s="89" t="s">
        <v>188</v>
      </c>
      <c r="E33" s="77" t="s">
        <v>176</v>
      </c>
      <c r="F33" s="89"/>
      <c r="G33" s="78"/>
    </row>
    <row r="34" spans="2:7">
      <c r="B34" s="88" t="s">
        <v>137</v>
      </c>
      <c r="C34" s="75">
        <v>0.5</v>
      </c>
      <c r="D34" s="89" t="s">
        <v>188</v>
      </c>
      <c r="E34" s="79" t="s">
        <v>177</v>
      </c>
      <c r="F34" s="89"/>
      <c r="G34" s="78"/>
    </row>
    <row r="35" spans="2:7">
      <c r="B35" s="90" t="s">
        <v>119</v>
      </c>
      <c r="C35" s="75">
        <v>1</v>
      </c>
      <c r="D35" s="91" t="s">
        <v>189</v>
      </c>
      <c r="E35" s="77" t="s">
        <v>176</v>
      </c>
      <c r="F35" s="89"/>
      <c r="G35" s="78"/>
    </row>
    <row r="36" spans="2:7">
      <c r="B36" s="90" t="s">
        <v>144</v>
      </c>
      <c r="C36" s="75">
        <v>0.5</v>
      </c>
      <c r="D36" s="91" t="s">
        <v>189</v>
      </c>
      <c r="E36" s="79" t="s">
        <v>177</v>
      </c>
      <c r="F36" s="89"/>
      <c r="G36" s="78"/>
    </row>
    <row r="37" spans="2:7">
      <c r="B37" s="90" t="s">
        <v>115</v>
      </c>
      <c r="C37" s="75">
        <v>1</v>
      </c>
      <c r="D37" s="91" t="s">
        <v>190</v>
      </c>
      <c r="E37" s="77" t="s">
        <v>176</v>
      </c>
      <c r="F37" s="89"/>
      <c r="G37" s="84"/>
    </row>
    <row r="38" spans="2:7">
      <c r="B38" s="92" t="s">
        <v>156</v>
      </c>
      <c r="C38" s="75">
        <v>1</v>
      </c>
      <c r="D38" s="93" t="s">
        <v>191</v>
      </c>
      <c r="E38" s="77" t="s">
        <v>176</v>
      </c>
      <c r="F38" s="94" t="s">
        <v>192</v>
      </c>
      <c r="G38" s="78"/>
    </row>
    <row r="39" spans="2:7">
      <c r="B39" s="92" t="s">
        <v>193</v>
      </c>
      <c r="C39" s="75">
        <v>0.5</v>
      </c>
      <c r="D39" s="93" t="s">
        <v>191</v>
      </c>
      <c r="E39" s="79" t="s">
        <v>177</v>
      </c>
      <c r="F39" s="94" t="s">
        <v>192</v>
      </c>
      <c r="G39" s="78"/>
    </row>
    <row r="40" spans="2:7">
      <c r="B40" s="95" t="s">
        <v>157</v>
      </c>
      <c r="C40" s="96">
        <v>1</v>
      </c>
      <c r="D40" s="93" t="s">
        <v>194</v>
      </c>
      <c r="E40" s="77" t="s">
        <v>176</v>
      </c>
      <c r="F40" s="82" t="s">
        <v>195</v>
      </c>
      <c r="G40" s="78"/>
    </row>
    <row r="41" spans="2:7">
      <c r="B41" s="95" t="s">
        <v>196</v>
      </c>
      <c r="C41" s="96">
        <v>0.5</v>
      </c>
      <c r="D41" s="93" t="s">
        <v>194</v>
      </c>
      <c r="E41" s="79" t="s">
        <v>177</v>
      </c>
      <c r="F41" s="82" t="s">
        <v>195</v>
      </c>
      <c r="G41" s="78"/>
    </row>
    <row r="42" spans="2:7">
      <c r="B42" s="97" t="s">
        <v>154</v>
      </c>
      <c r="C42" s="96">
        <v>1</v>
      </c>
      <c r="D42" s="76" t="s">
        <v>197</v>
      </c>
      <c r="E42" s="77" t="s">
        <v>176</v>
      </c>
      <c r="F42" s="82" t="s">
        <v>198</v>
      </c>
      <c r="G42" s="78"/>
    </row>
    <row r="43" spans="2:7">
      <c r="B43" s="97" t="s">
        <v>199</v>
      </c>
      <c r="C43" s="96">
        <v>0.5</v>
      </c>
      <c r="D43" s="76" t="s">
        <v>197</v>
      </c>
      <c r="E43" s="79" t="s">
        <v>177</v>
      </c>
      <c r="F43" s="82" t="s">
        <v>198</v>
      </c>
      <c r="G43" s="78"/>
    </row>
    <row r="44" spans="2:7">
      <c r="B44" s="98" t="s">
        <v>200</v>
      </c>
      <c r="C44" s="96">
        <v>0.5</v>
      </c>
      <c r="D44" s="89" t="s">
        <v>201</v>
      </c>
      <c r="E44" s="77"/>
      <c r="F44" s="99"/>
      <c r="G44" s="84"/>
    </row>
    <row r="45" spans="2:7">
      <c r="B45" s="100" t="s">
        <v>202</v>
      </c>
      <c r="C45" s="96">
        <v>0.5</v>
      </c>
      <c r="D45" s="101" t="s">
        <v>203</v>
      </c>
      <c r="E45" s="77"/>
      <c r="F45" s="101"/>
      <c r="G45" s="84"/>
    </row>
    <row r="46" spans="2:7">
      <c r="B46" s="102" t="s">
        <v>204</v>
      </c>
      <c r="C46" s="96">
        <v>0.5</v>
      </c>
      <c r="D46" s="101" t="s">
        <v>205</v>
      </c>
      <c r="E46" s="77"/>
      <c r="F46" s="101"/>
      <c r="G46" s="84"/>
    </row>
    <row r="47" spans="2:7">
      <c r="B47" s="103" t="s">
        <v>206</v>
      </c>
      <c r="C47" s="96">
        <v>0.5</v>
      </c>
      <c r="D47" s="101" t="s">
        <v>207</v>
      </c>
      <c r="E47" s="104"/>
      <c r="F47" s="101"/>
      <c r="G47" s="84"/>
    </row>
    <row r="48" spans="2:7" ht="57">
      <c r="B48" s="105" t="s">
        <v>208</v>
      </c>
      <c r="C48" s="106">
        <v>1</v>
      </c>
      <c r="D48" s="107" t="s">
        <v>209</v>
      </c>
      <c r="E48" s="104" t="s">
        <v>176</v>
      </c>
      <c r="F48" s="108"/>
      <c r="G48" s="84"/>
    </row>
    <row r="49" spans="2:7" ht="57">
      <c r="B49" s="105" t="s">
        <v>210</v>
      </c>
      <c r="C49" s="106">
        <v>0.5</v>
      </c>
      <c r="D49" s="107" t="s">
        <v>209</v>
      </c>
      <c r="E49" s="104" t="s">
        <v>177</v>
      </c>
      <c r="F49" s="108"/>
      <c r="G49" s="84"/>
    </row>
    <row r="50" spans="2:7">
      <c r="B50" s="109"/>
      <c r="C50" s="110"/>
      <c r="D50" s="111"/>
      <c r="E50" s="111"/>
      <c r="F50" s="111"/>
      <c r="G50" s="112"/>
    </row>
    <row r="51" spans="2:7">
      <c r="B51" s="113" t="s">
        <v>211</v>
      </c>
      <c r="C51" s="113" t="s">
        <v>212</v>
      </c>
      <c r="D51" s="114"/>
      <c r="E51" s="114"/>
      <c r="F51" s="115"/>
      <c r="G51" s="114"/>
    </row>
  </sheetData>
  <mergeCells count="7">
    <mergeCell ref="R4:S4"/>
    <mergeCell ref="W4:X4"/>
    <mergeCell ref="F19:F20"/>
    <mergeCell ref="F21:F22"/>
    <mergeCell ref="F25:F26"/>
    <mergeCell ref="F27:F28"/>
    <mergeCell ref="F31:F32"/>
  </mergeCells>
  <conditionalFormatting sqref="C3">
    <cfRule type="duplicateValues" dxfId="15" priority="20"/>
  </conditionalFormatting>
  <conditionalFormatting sqref="G3">
    <cfRule type="duplicateValues" dxfId="14" priority="19"/>
  </conditionalFormatting>
  <conditionalFormatting sqref="AA5:XFD5">
    <cfRule type="cellIs" dxfId="13" priority="18" operator="notEqual">
      <formula>""</formula>
    </cfRule>
  </conditionalFormatting>
  <conditionalFormatting sqref="AA6:XFD6">
    <cfRule type="cellIs" dxfId="12" priority="3" operator="equal">
      <formula>"CN"</formula>
    </cfRule>
    <cfRule type="cellIs" dxfId="11" priority="17" operator="equal">
      <formula>"CN"</formula>
    </cfRule>
  </conditionalFormatting>
  <conditionalFormatting sqref="C7">
    <cfRule type="duplicateValues" dxfId="10" priority="15"/>
  </conditionalFormatting>
  <conditionalFormatting sqref="B7:B16">
    <cfRule type="containsText" dxfId="9" priority="13" operator="containsText" text="Đang tuyển dụng">
      <formula>NOT(ISERROR(SEARCH("Đang tuyển dụng",B7)))</formula>
    </cfRule>
    <cfRule type="containsText" dxfId="8" priority="14" operator="containsText" text="&quot;*&quot;&amp;Onboard&amp;&quot;*&quot;">
      <formula>NOT(ISERROR(SEARCH("""*""&amp;Onboard&amp;""*""",B7)))</formula>
    </cfRule>
  </conditionalFormatting>
  <conditionalFormatting sqref="B7:B16">
    <cfRule type="containsText" dxfId="7" priority="12" operator="containsText" text="*Onboard*">
      <formula>NOT(ISERROR(SEARCH("*Onboard*",B7)))</formula>
    </cfRule>
  </conditionalFormatting>
  <conditionalFormatting sqref="C8">
    <cfRule type="duplicateValues" dxfId="6" priority="10"/>
  </conditionalFormatting>
  <conditionalFormatting sqref="AA7:XFD1048576">
    <cfRule type="cellIs" dxfId="5" priority="4" operator="equal">
      <formula>"OFF"</formula>
    </cfRule>
    <cfRule type="cellIs" dxfId="4" priority="5" operator="equal">
      <formula>"UP"</formula>
    </cfRule>
  </conditionalFormatting>
  <conditionalFormatting sqref="AA6:XFD1048576">
    <cfRule type="cellIs" dxfId="3" priority="6" operator="notEqual">
      <formula>""</formula>
    </cfRule>
  </conditionalFormatting>
  <conditionalFormatting sqref="AA1:XFD1048576">
    <cfRule type="cellIs" dxfId="2" priority="1" operator="equal">
      <formula>" UPs/2"</formula>
    </cfRule>
    <cfRule type="cellIs" dxfId="1" priority="2" operator="equal">
      <formula>" UPs"</formula>
    </cfRule>
  </conditionalFormatting>
  <conditionalFormatting sqref="B7:B16">
    <cfRule type="duplicateValues" dxfId="0" priority="2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5" sqref="C15"/>
    </sheetView>
  </sheetViews>
  <sheetFormatPr defaultRowHeight="14.25"/>
  <cols>
    <col min="3" max="5" width="24.59765625" customWidth="1"/>
    <col min="6" max="6" width="20.73046875" style="9" customWidth="1"/>
    <col min="7" max="10" width="9.1328125" style="11" customWidth="1"/>
    <col min="11" max="11" width="20.3984375" customWidth="1"/>
    <col min="13" max="13" width="48.3984375" customWidth="1"/>
  </cols>
  <sheetData>
    <row r="1" spans="1:13">
      <c r="A1" s="1"/>
      <c r="B1" s="1"/>
      <c r="C1" s="1"/>
      <c r="D1" s="1"/>
      <c r="E1" s="1"/>
      <c r="F1" s="7"/>
      <c r="G1" s="10"/>
      <c r="H1" s="10"/>
      <c r="I1" s="10"/>
      <c r="J1" s="10"/>
      <c r="K1" s="2"/>
      <c r="L1" s="2"/>
      <c r="M1" s="2"/>
    </row>
    <row r="2" spans="1:13" ht="21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13" ht="16.5">
      <c r="A3" s="127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ht="38.25">
      <c r="A4" s="3" t="s">
        <v>2</v>
      </c>
      <c r="B4" s="128" t="s">
        <v>3</v>
      </c>
      <c r="C4" s="128" t="s">
        <v>4</v>
      </c>
      <c r="D4" s="128" t="s">
        <v>5</v>
      </c>
      <c r="E4" s="128" t="s">
        <v>6</v>
      </c>
      <c r="F4" s="6" t="s">
        <v>7</v>
      </c>
      <c r="G4" s="3" t="s">
        <v>8</v>
      </c>
      <c r="H4" s="3" t="s">
        <v>9</v>
      </c>
      <c r="I4" s="4" t="s">
        <v>10</v>
      </c>
      <c r="J4" s="4" t="s">
        <v>11</v>
      </c>
      <c r="K4" s="5" t="s">
        <v>12</v>
      </c>
      <c r="L4" s="5" t="s">
        <v>13</v>
      </c>
      <c r="M4" s="3" t="s">
        <v>14</v>
      </c>
    </row>
    <row r="5" spans="1:13" ht="38.25">
      <c r="A5" s="3" t="s">
        <v>15</v>
      </c>
      <c r="B5" s="129"/>
      <c r="C5" s="129"/>
      <c r="D5" s="129"/>
      <c r="E5" s="129"/>
      <c r="F5" s="8" t="s">
        <v>16</v>
      </c>
      <c r="G5" s="3" t="s">
        <v>17</v>
      </c>
      <c r="H5" s="3" t="s">
        <v>18</v>
      </c>
      <c r="I5" s="4" t="s">
        <v>19</v>
      </c>
      <c r="J5" s="4" t="s">
        <v>20</v>
      </c>
      <c r="K5" s="5" t="s">
        <v>21</v>
      </c>
      <c r="L5" s="5" t="s">
        <v>22</v>
      </c>
      <c r="M5" s="3" t="s">
        <v>23</v>
      </c>
    </row>
    <row r="6" spans="1:13">
      <c r="A6" s="12">
        <v>1</v>
      </c>
      <c r="B6" s="12">
        <v>13321</v>
      </c>
      <c r="C6" s="12" t="s">
        <v>24</v>
      </c>
      <c r="D6" s="12" t="s">
        <v>25</v>
      </c>
      <c r="E6" s="12" t="s">
        <v>26</v>
      </c>
      <c r="F6" s="13">
        <v>44672</v>
      </c>
      <c r="G6" s="14" t="s">
        <v>27</v>
      </c>
      <c r="H6" s="14" t="s">
        <v>28</v>
      </c>
      <c r="I6" s="14">
        <v>3</v>
      </c>
      <c r="J6" s="14">
        <v>150</v>
      </c>
      <c r="K6" s="12"/>
      <c r="L6" s="12"/>
      <c r="M6" s="12" t="s">
        <v>29</v>
      </c>
    </row>
    <row r="7" spans="1:13">
      <c r="A7" s="12">
        <v>2</v>
      </c>
      <c r="B7" s="12">
        <v>14433</v>
      </c>
      <c r="C7" s="12" t="s">
        <v>30</v>
      </c>
      <c r="D7" s="12" t="s">
        <v>25</v>
      </c>
      <c r="E7" s="12" t="s">
        <v>26</v>
      </c>
      <c r="F7" s="13">
        <v>44672</v>
      </c>
      <c r="G7" s="14" t="s">
        <v>27</v>
      </c>
      <c r="H7" s="14" t="s">
        <v>28</v>
      </c>
      <c r="I7" s="14">
        <v>3</v>
      </c>
      <c r="J7" s="14">
        <v>150</v>
      </c>
      <c r="K7" s="12"/>
      <c r="L7" s="12"/>
      <c r="M7" s="12" t="s">
        <v>29</v>
      </c>
    </row>
    <row r="8" spans="1:13">
      <c r="A8" s="12">
        <v>3</v>
      </c>
      <c r="B8" s="12">
        <v>15545</v>
      </c>
      <c r="C8" s="12" t="s">
        <v>31</v>
      </c>
      <c r="D8" s="12" t="s">
        <v>32</v>
      </c>
      <c r="E8" s="12" t="s">
        <v>26</v>
      </c>
      <c r="F8" s="13">
        <v>44672</v>
      </c>
      <c r="G8" s="14" t="s">
        <v>33</v>
      </c>
      <c r="H8" s="14" t="s">
        <v>34</v>
      </c>
      <c r="I8" s="14">
        <v>2</v>
      </c>
      <c r="J8" s="14">
        <v>150</v>
      </c>
      <c r="K8" s="12"/>
      <c r="L8" s="12"/>
      <c r="M8" s="12" t="s">
        <v>29</v>
      </c>
    </row>
    <row r="9" spans="1:13">
      <c r="A9" s="12">
        <v>4</v>
      </c>
      <c r="B9" s="12">
        <v>16657</v>
      </c>
      <c r="C9" s="12" t="s">
        <v>35</v>
      </c>
      <c r="D9" s="12" t="s">
        <v>36</v>
      </c>
      <c r="E9" s="12" t="s">
        <v>26</v>
      </c>
      <c r="F9" s="13">
        <v>44672</v>
      </c>
      <c r="G9" s="14" t="s">
        <v>27</v>
      </c>
      <c r="H9" s="14" t="s">
        <v>37</v>
      </c>
      <c r="I9" s="14">
        <v>2</v>
      </c>
      <c r="J9" s="14">
        <v>150</v>
      </c>
      <c r="K9" s="12"/>
      <c r="L9" s="12"/>
      <c r="M9" s="12" t="s">
        <v>29</v>
      </c>
    </row>
    <row r="10" spans="1:13">
      <c r="A10" s="12">
        <v>5</v>
      </c>
      <c r="B10" s="12">
        <v>17769</v>
      </c>
      <c r="C10" s="12" t="s">
        <v>38</v>
      </c>
      <c r="D10" s="12" t="s">
        <v>25</v>
      </c>
      <c r="E10" s="12" t="s">
        <v>26</v>
      </c>
      <c r="F10" s="13">
        <v>44672</v>
      </c>
      <c r="G10" s="14" t="s">
        <v>27</v>
      </c>
      <c r="H10" s="14" t="s">
        <v>28</v>
      </c>
      <c r="I10" s="14">
        <v>3</v>
      </c>
      <c r="J10" s="14">
        <v>150</v>
      </c>
      <c r="K10" s="12"/>
      <c r="L10" s="12"/>
      <c r="M10" s="12" t="s">
        <v>29</v>
      </c>
    </row>
    <row r="11" spans="1:13">
      <c r="A11" s="12">
        <v>6</v>
      </c>
      <c r="B11" s="12">
        <v>18881</v>
      </c>
      <c r="C11" s="12" t="s">
        <v>39</v>
      </c>
      <c r="D11" s="12" t="s">
        <v>25</v>
      </c>
      <c r="E11" s="12" t="s">
        <v>26</v>
      </c>
      <c r="F11" s="13">
        <v>44672</v>
      </c>
      <c r="G11" s="14" t="s">
        <v>27</v>
      </c>
      <c r="H11" s="14" t="s">
        <v>28</v>
      </c>
      <c r="I11" s="14">
        <v>3</v>
      </c>
      <c r="J11" s="14">
        <v>150</v>
      </c>
      <c r="K11" s="12"/>
      <c r="L11" s="12"/>
      <c r="M11" s="12" t="s">
        <v>29</v>
      </c>
    </row>
    <row r="12" spans="1:13">
      <c r="A12" s="12">
        <v>7</v>
      </c>
      <c r="B12" s="12">
        <v>19993</v>
      </c>
      <c r="C12" s="12" t="s">
        <v>40</v>
      </c>
      <c r="D12" s="12" t="s">
        <v>32</v>
      </c>
      <c r="E12" s="12" t="s">
        <v>26</v>
      </c>
      <c r="F12" s="13">
        <v>44672</v>
      </c>
      <c r="G12" s="14" t="s">
        <v>41</v>
      </c>
      <c r="H12" s="14" t="s">
        <v>34</v>
      </c>
      <c r="I12" s="14">
        <v>1.5</v>
      </c>
      <c r="J12" s="14">
        <v>150</v>
      </c>
      <c r="K12" s="12"/>
      <c r="L12" s="12"/>
      <c r="M12" s="12" t="s">
        <v>29</v>
      </c>
    </row>
  </sheetData>
  <mergeCells count="6">
    <mergeCell ref="A2:M2"/>
    <mergeCell ref="A3:M3"/>
    <mergeCell ref="B4:B5"/>
    <mergeCell ref="C4:C5"/>
    <mergeCell ref="D4:D5"/>
    <mergeCell ref="E4:E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win89</cp:lastModifiedBy>
  <dcterms:created xsi:type="dcterms:W3CDTF">2018-04-12T10:37:55Z</dcterms:created>
  <dcterms:modified xsi:type="dcterms:W3CDTF">2022-07-02T14:44:50Z</dcterms:modified>
</cp:coreProperties>
</file>