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vmkh\Downloads\"/>
    </mc:Choice>
  </mc:AlternateContent>
  <xr:revisionPtr revIDLastSave="0" documentId="13_ncr:1_{63D929DB-5B39-4B4E-9C92-AF58067FEA84}" xr6:coauthVersionLast="47" xr6:coauthVersionMax="47" xr10:uidLastSave="{00000000-0000-0000-0000-000000000000}"/>
  <bookViews>
    <workbookView xWindow="-108" yWindow="-108" windowWidth="22296" windowHeight="13176" firstSheet="3" activeTab="6" xr2:uid="{00000000-000D-0000-FFFF-FFFF00000000}"/>
  </bookViews>
  <sheets>
    <sheet name="Total_Sales" sheetId="18" state="hidden" r:id="rId1"/>
    <sheet name="Country_Chart" sheetId="20" state="hidden" r:id="rId2"/>
    <sheet name="Customers_Chart (2)" sheetId="21" state="hidden"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tc={6E1A700F-BF0E-4D49-AE52-38792A88750E}</author>
  </authors>
  <commentList>
    <comment ref="A1" authorId="0" shapeId="0" xr:uid="{6E1A700F-BF0E-4D49-AE52-38792A88750E}">
      <text>
        <t>[Threaded comment]
Your version of Excel allows you to read this threaded comment; however, any edits to it will get removed if the file is opened in a newer version of Excel. Learn more: https://go.microsoft.com/fwlink/?linkid=870924
Comment:
    Primary key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tc={6C9ECC3D-2CB9-4362-A5B3-14F7C82301B9}</author>
  </authors>
  <commentList>
    <comment ref="A1" authorId="0" shapeId="0" xr:uid="{6C9ECC3D-2CB9-4362-A5B3-14F7C82301B9}">
      <text>
        <t xml:space="preserve">[Threaded comment]
Your version of Excel allows you to read this threaded comment; however, any edits to it will get removed if the file is opened in a newer version of Excel. Learn more: https://go.microsoft.com/fwlink/?linkid=870924
Comment:
    Primary key
</t>
      </text>
    </comment>
  </commentList>
</comments>
</file>

<file path=xl/sharedStrings.xml><?xml version="1.0" encoding="utf-8"?>
<sst xmlns="http://schemas.openxmlformats.org/spreadsheetml/2006/main" count="11134" uniqueCount="6224">
  <si>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</si>
  <si>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</si>
  <si>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</si>
  <si>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</si>
  <si>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</si>
  <si>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</si>
  <si>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</si>
  <si>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</si>
  <si>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</si>
  <si>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</si>
  <si>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</si>
  <si>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</si>
  <si>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</si>
  <si>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</si>
  <si>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</si>
  <si>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</si>
  <si>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</si>
  <si>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</si>
  <si>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</si>
  <si>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</si>
  <si>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</si>
  <si>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</si>
  <si>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</si>
  <si>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</si>
  <si>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</si>
  <si>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</si>
  <si>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</si>
  <si>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</si>
  <si>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</si>
  <si>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</si>
  <si>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</si>
  <si>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</si>
  <si>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</si>
  <si>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</si>
  <si>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</si>
  <si>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</si>
  <si>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</si>
  <si>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</si>
  <si>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</si>
  <si>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</si>
  <si>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</si>
  <si>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</si>
  <si>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</si>
  <si>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</si>
  <si>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</si>
  <si>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</si>
  <si>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</si>
  <si>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</si>
  <si>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</si>
  <si>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</si>
  <si>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</si>
  <si>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</si>
  <si>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</si>
  <si>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</si>
  <si>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</si>
  <si>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</si>
  <si>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</si>
  <si>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</si>
  <si>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</si>
  <si>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</si>
  <si>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</si>
  <si>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</si>
  <si>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</si>
  <si>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</si>
  <si>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</si>
  <si>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</si>
  <si>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</si>
  <si>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</si>
  <si>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</si>
  <si>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</si>
  <si>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</si>
  <si>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</si>
  <si>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</si>
  <si>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</si>
  <si>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</si>
  <si>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</si>
  <si>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</si>
  <si>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</si>
  <si>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</si>
  <si>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</si>
  <si>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</si>
  <si>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</si>
  <si>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</si>
  <si>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</si>
  <si>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</si>
  <si>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</si>
  <si>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</si>
  <si>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</si>
  <si>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</si>
  <si>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</si>
  <si>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</si>
  <si>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</si>
  <si>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</si>
  <si>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</si>
  <si>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</si>
  <si>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</si>
  <si>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</si>
  <si>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</si>
  <si>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</si>
  <si>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</si>
  <si>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</si>
  <si>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</si>
  <si>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</si>
  <si>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</si>
  <si>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</si>
  <si>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</si>
  <si>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</si>
  <si>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</si>
  <si>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</si>
  <si>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</si>
  <si>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</si>
  <si>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</si>
  <si>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</si>
  <si>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</si>
  <si>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</si>
  <si>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</si>
  <si>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</si>
  <si>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</si>
  <si>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</si>
  <si>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</si>
  <si>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</si>
  <si>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</si>
  <si>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</si>
  <si>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</si>
  <si>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</si>
  <si>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</si>
  <si>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</si>
  <si>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</si>
  <si>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</si>
  <si>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</si>
  <si>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</si>
  <si>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</si>
  <si>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</si>
  <si>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</si>
  <si>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</si>
  <si>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</si>
  <si>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</si>
  <si>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</si>
  <si>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</si>
  <si>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</si>
  <si>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</si>
  <si>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</si>
  <si>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</si>
  <si>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</si>
  <si>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</si>
  <si>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</si>
  <si>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</si>
  <si>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</si>
  <si>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</si>
  <si>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</si>
  <si>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</si>
  <si>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</si>
  <si>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</si>
  <si>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</si>
  <si>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</si>
  <si>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</si>
  <si>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</si>
  <si>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</si>
  <si>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</si>
  <si>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</si>
  <si>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</si>
  <si>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</si>
  <si>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</si>
  <si>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</si>
  <si>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</si>
  <si>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</si>
  <si>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</si>
  <si>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</si>
  <si>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</si>
  <si>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</si>
  <si>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</si>
  <si>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</si>
  <si>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</si>
  <si>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</si>
  <si>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</si>
  <si>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</si>
  <si>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</si>
  <si>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</si>
  <si>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</si>
  <si>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</si>
  <si>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</si>
  <si>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</si>
  <si>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</si>
  <si>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</si>
  <si>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</si>
  <si>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</si>
  <si>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</si>
  <si>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</si>
  <si>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</si>
  <si>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</si>
  <si>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</si>
  <si>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</si>
  <si>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</si>
  <si>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</si>
  <si>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</si>
  <si>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</si>
  <si>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</si>
  <si>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</si>
  <si>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</si>
  <si>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</si>
  <si>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</si>
  <si>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</si>
  <si>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</si>
  <si>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</si>
  <si>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</si>
  <si>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</si>
  <si>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</si>
  <si>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</si>
  <si>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</si>
  <si>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</si>
  <si>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</si>
  <si>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</si>
  <si>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</si>
  <si>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</si>
  <si>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</si>
  <si>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</si>
  <si>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</si>
  <si>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</si>
  <si>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</si>
  <si>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</si>
  <si>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</si>
  <si>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</si>
  <si>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</si>
  <si>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</si>
  <si>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</si>
  <si>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</si>
  <si>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</si>
  <si>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</si>
  <si>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</si>
  <si>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</si>
  <si>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</si>
  <si>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</si>
  <si>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</si>
  <si>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</si>
  <si>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</si>
  <si>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</si>
  <si>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</si>
  <si>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</si>
  <si>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</si>
  <si>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</si>
  <si>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</si>
  <si>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</si>
  <si>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</si>
  <si>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</si>
  <si>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</si>
  <si>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</si>
  <si>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</si>
  <si>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</si>
  <si>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</si>
  <si>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</si>
  <si>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</si>
  <si>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</si>
  <si>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</si>
  <si>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</si>
  <si>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</si>
  <si>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</si>
  <si>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</si>
  <si>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</si>
  <si>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</si>
  <si>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</si>
  <si>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</si>
  <si>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</si>
  <si>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</si>
  <si>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</si>
  <si>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</si>
  <si>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</si>
  <si>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</si>
  <si>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</si>
  <si>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</si>
  <si>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</si>
  <si>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</si>
  <si>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</si>
  <si>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</si>
  <si>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</si>
  <si>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</si>
  <si>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</si>
  <si>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</si>
  <si>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</si>
  <si>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</si>
  <si>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</si>
  <si>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</si>
  <si>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</si>
  <si>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</si>
  <si>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</si>
  <si>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</si>
  <si>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</si>
  <si>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</si>
  <si>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</si>
  <si>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</si>
  <si>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</si>
  <si>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</si>
  <si>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</si>
  <si>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</si>
  <si>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</si>
  <si>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</si>
  <si>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</si>
  <si>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</si>
  <si>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</si>
  <si>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</si>
  <si>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</si>
  <si>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</si>
  <si>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</si>
  <si>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</si>
  <si>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</si>
  <si>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</si>
  <si>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</si>
  <si>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</si>
  <si>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</si>
  <si>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</si>
  <si>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</si>
  <si>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</si>
  <si>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</si>
  <si>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</si>
  <si>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</si>
  <si>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</si>
  <si>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</si>
  <si>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</si>
  <si>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</si>
  <si>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</si>
  <si>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</si>
  <si>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</si>
  <si>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</si>
  <si>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</si>
  <si>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</si>
  <si>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</si>
  <si>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</si>
  <si>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</si>
  <si>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</si>
  <si>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</si>
  <si>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</si>
  <si>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</si>
  <si>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</si>
  <si>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</si>
  <si>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</si>
  <si>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</si>
  <si>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</si>
  <si>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</si>
  <si>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</si>
  <si>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</si>
  <si>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</si>
  <si>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</si>
  <si>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</si>
  <si>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</si>
  <si>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</si>
  <si>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</si>
  <si>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</si>
  <si>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</si>
  <si>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</si>
  <si>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</si>
  <si>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</si>
  <si>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</si>
  <si>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</si>
  <si>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</si>
  <si>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</si>
  <si>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</si>
  <si>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</si>
  <si>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</si>
  <si>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</si>
  <si>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</si>
  <si>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</si>
  <si>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</si>
  <si>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</si>
  <si>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</si>
  <si>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</si>
  <si>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</si>
  <si>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</si>
  <si>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</si>
  <si>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</si>
  <si>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</si>
  <si>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</si>
  <si>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</si>
  <si>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</si>
  <si>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</si>
  <si>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</si>
  <si>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</si>
  <si>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</si>
  <si>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</si>
  <si>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</si>
  <si>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</si>
  <si>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</si>
  <si>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</si>
  <si>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</si>
  <si>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</si>
  <si>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</si>
  <si>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</si>
  <si>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</si>
  <si>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</si>
  <si>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</si>
  <si>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</si>
  <si>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</si>
  <si>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</si>
  <si>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</si>
  <si>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</si>
  <si>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</si>
  <si>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</si>
  <si>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</si>
  <si>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</si>
  <si>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</si>
  <si>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</si>
  <si>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</si>
  <si>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</si>
  <si>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</si>
  <si>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</si>
  <si>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</si>
  <si>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</si>
  <si>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</si>
  <si>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</si>
  <si>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</si>
  <si>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</si>
  <si>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</si>
  <si>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</si>
  <si>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</si>
  <si>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</si>
  <si>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</si>
  <si>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</si>
  <si>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</si>
  <si>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</si>
  <si>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</si>
  <si>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</si>
  <si>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</si>
  <si>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</si>
  <si>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</si>
  <si>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</si>
  <si>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</si>
  <si>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</si>
  <si>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</si>
  <si>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</si>
  <si>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</si>
  <si>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</si>
  <si>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</si>
  <si>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</si>
  <si>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</si>
  <si>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</si>
  <si>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</si>
  <si>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</si>
  <si>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</si>
  <si>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</si>
  <si>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</si>
  <si>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</si>
  <si>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</si>
  <si>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</si>
  <si>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</si>
  <si>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</si>
  <si>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</si>
  <si>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</si>
  <si>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</si>
  <si>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</si>
  <si>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</si>
  <si>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</si>
  <si>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</si>
  <si>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</si>
  <si>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</si>
  <si>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</si>
  <si>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</si>
  <si>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</si>
  <si>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</si>
  <si>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</si>
  <si>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</si>
  <si>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</si>
  <si>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</si>
  <si>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</si>
  <si>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</si>
  <si>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</si>
  <si>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</si>
  <si>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</si>
  <si>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</si>
  <si>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</si>
  <si>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</si>
  <si>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</si>
  <si>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</si>
  <si>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</si>
  <si>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</si>
  <si>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</si>
  <si>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</si>
  <si>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</si>
  <si>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</si>
  <si>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</si>
  <si>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</si>
  <si>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</si>
  <si>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</si>
  <si>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</si>
  <si>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</si>
  <si>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</si>
  <si>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</si>
  <si>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</si>
  <si>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</si>
  <si>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</si>
  <si>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</si>
  <si>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</si>
  <si>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</si>
  <si>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</si>
  <si>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</si>
  <si>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</si>
  <si>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</si>
  <si>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</si>
  <si>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</si>
  <si>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</si>
  <si>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</si>
  <si>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</si>
  <si>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</si>
  <si>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</si>
  <si>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</si>
  <si>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</si>
  <si>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</si>
  <si>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</si>
  <si>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</si>
  <si>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</si>
  <si>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</si>
  <si>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</si>
  <si>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</si>
  <si>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</si>
  <si>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</si>
  <si>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</si>
  <si>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</si>
  <si>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</si>
  <si>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</si>
  <si>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</si>
  <si>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</si>
  <si>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</si>
  <si>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</si>
  <si>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</si>
  <si>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</si>
  <si>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</si>
  <si>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</si>
  <si>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</si>
  <si>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</si>
  <si>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</si>
  <si>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</si>
  <si>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</si>
  <si>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</si>
  <si>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</si>
  <si>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</si>
  <si>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</si>
  <si>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</si>
  <si>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</si>
  <si>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</si>
  <si>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</si>
  <si>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</si>
  <si>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</si>
  <si>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</si>
  <si>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</si>
  <si>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</si>
  <si>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</si>
  <si>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</si>
  <si>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</si>
  <si>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</si>
  <si>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</si>
  <si>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</si>
  <si>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</si>
  <si>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</si>
  <si>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</si>
  <si>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</si>
  <si>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</si>
  <si>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</si>
  <si>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</si>
  <si>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</si>
  <si>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</si>
  <si>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</si>
  <si>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</si>
  <si>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</si>
  <si>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</si>
  <si>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</si>
  <si>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</si>
  <si>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</si>
  <si>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</si>
  <si>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</si>
  <si>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</si>
  <si>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</si>
  <si>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</si>
  <si>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</si>
  <si>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</si>
  <si>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</si>
  <si>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</si>
  <si>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</si>
  <si>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</si>
  <si>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</si>
  <si>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</si>
  <si>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</si>
  <si>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</si>
  <si>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</si>
  <si>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</si>
  <si>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</si>
  <si>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</si>
  <si>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</si>
  <si>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</si>
  <si>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</si>
  <si>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</si>
  <si>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</si>
  <si>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</si>
  <si>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</si>
  <si>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</si>
  <si>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</si>
  <si>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</si>
  <si>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</si>
  <si>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</si>
  <si>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</si>
  <si>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</si>
  <si>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</si>
  <si>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</si>
  <si>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</si>
  <si>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</si>
  <si>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</si>
  <si>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</si>
  <si>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</si>
  <si>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</si>
  <si>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</si>
  <si>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</si>
  <si>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</si>
  <si>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</si>
  <si>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</si>
  <si>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</si>
  <si>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</si>
  <si>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</si>
  <si>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</si>
  <si>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</si>
  <si>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</si>
  <si>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</si>
  <si>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</si>
  <si>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</si>
  <si>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</si>
  <si>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</si>
  <si>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</si>
  <si>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</si>
  <si>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</si>
  <si>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</si>
  <si>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</si>
  <si>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</si>
  <si>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</si>
  <si>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</si>
  <si>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</si>
  <si>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</si>
  <si>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</si>
  <si>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</si>
  <si>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</si>
  <si>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</si>
  <si>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</si>
  <si>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</si>
  <si>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</si>
  <si>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</si>
  <si>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</si>
  <si>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</si>
  <si>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</si>
  <si>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</si>
  <si>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</si>
  <si>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</si>
  <si>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</si>
  <si>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</si>
  <si>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</si>
  <si>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</si>
  <si>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</si>
  <si>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</si>
  <si>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</si>
  <si>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</si>
  <si>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</si>
  <si>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</si>
  <si>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</si>
  <si>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</si>
  <si>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</si>
  <si>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</si>
  <si>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</si>
  <si>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</si>
  <si>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</si>
  <si>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</si>
  <si>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</si>
  <si>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</si>
  <si>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</si>
  <si>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</si>
  <si>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</si>
  <si>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</si>
  <si>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</si>
  <si>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</si>
  <si>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</si>
  <si>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</si>
  <si>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</si>
  <si>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</si>
  <si>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</si>
  <si>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</si>
  <si>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</si>
  <si>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</si>
  <si>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</si>
  <si>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</si>
  <si>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</si>
  <si>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</si>
  <si>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</si>
  <si>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</si>
  <si>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</si>
  <si>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</si>
  <si>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</si>
  <si>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</si>
  <si>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</si>
  <si>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</si>
  <si>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</si>
  <si>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</si>
  <si>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</si>
  <si>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</si>
  <si>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</si>
  <si>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</si>
  <si>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</si>
  <si>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</si>
  <si>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</si>
  <si>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</si>
  <si>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</si>
  <si>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</si>
  <si>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</si>
  <si>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</si>
  <si>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</si>
  <si>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</si>
  <si>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</si>
  <si>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</si>
  <si>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</si>
  <si>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</si>
  <si>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</si>
  <si>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</si>
  <si>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</si>
  <si>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</si>
  <si>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</si>
  <si>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</si>
  <si>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</si>
  <si>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</si>
  <si>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</si>
  <si>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</si>
  <si>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</si>
  <si>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</si>
  <si>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</si>
  <si>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</si>
  <si>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</si>
  <si>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</si>
  <si>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</si>
  <si>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</si>
  <si>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</si>
  <si>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</si>
  <si>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</si>
  <si>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</si>
  <si>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</si>
  <si>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</si>
  <si>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</si>
  <si>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</si>
  <si>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</si>
  <si>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</si>
  <si>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</si>
  <si>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</si>
  <si>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</si>
  <si>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</si>
  <si>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</si>
  <si>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</si>
  <si>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</si>
  <si>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</si>
  <si>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</si>
  <si>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</si>
  <si>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</si>
  <si>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</si>
  <si>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</si>
  <si>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</si>
  <si>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</si>
  <si>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</si>
  <si>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</si>
  <si>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</si>
  <si>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</si>
  <si>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</si>
  <si>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</si>
  <si>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</si>
  <si>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</si>
  <si>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</si>
  <si>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</si>
  <si>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</si>
  <si>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</si>
  <si>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</si>
  <si>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</si>
  <si>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</si>
  <si>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</si>
  <si>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</si>
  <si>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</si>
  <si>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</si>
  <si>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</si>
  <si>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</si>
  <si>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</si>
  <si>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</si>
  <si>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</si>
  <si>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</si>
  <si>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</si>
  <si>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</si>
  <si>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</si>
  <si>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</si>
  <si>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</si>
  <si>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</si>
  <si>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</si>
  <si>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</si>
  <si>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</si>
  <si>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</si>
  <si>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</si>
  <si>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</si>
  <si>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</si>
  <si>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</si>
  <si>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</si>
  <si>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</si>
  <si>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</si>
  <si>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</si>
  <si>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</si>
  <si>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</si>
  <si>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</si>
  <si>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</si>
  <si>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</si>
  <si>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</si>
  <si>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</si>
  <si>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</si>
  <si>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</si>
  <si>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</si>
  <si>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</si>
  <si>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</si>
  <si>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</si>
  <si>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</si>
  <si>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</si>
  <si>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</si>
  <si>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</si>
  <si>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</si>
  <si>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</si>
  <si>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</si>
  <si>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</si>
  <si>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</si>
  <si>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</si>
  <si>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</si>
  <si>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</si>
  <si>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</si>
  <si>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</si>
  <si>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</si>
  <si>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</si>
  <si>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</si>
  <si>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</si>
  <si>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</si>
  <si>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</si>
  <si>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</si>
  <si>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</si>
  <si>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</si>
  <si>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</si>
  <si>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</si>
  <si>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</si>
  <si>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</si>
  <si>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</si>
  <si>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</si>
  <si>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</si>
  <si>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</si>
  <si>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</si>
  <si>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</si>
  <si>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</si>
  <si>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</si>
  <si>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</si>
  <si>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</si>
  <si>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</si>
  <si>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</si>
  <si>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</si>
  <si>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</si>
  <si>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</si>
  <si>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</si>
  <si>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</si>
  <si>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</si>
  <si>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</si>
  <si>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</si>
  <si>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</si>
  <si>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</si>
  <si>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</si>
  <si>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</si>
  <si>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</si>
  <si>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</si>
  <si>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</si>
  <si>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</si>
  <si>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</si>
  <si>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</si>
  <si>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</si>
  <si>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</si>
  <si>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</si>
  <si>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</si>
  <si>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</si>
  <si>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</si>
  <si>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</si>
  <si>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</si>
  <si>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</si>
  <si>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</si>
  <si>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</si>
  <si>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</si>
  <si>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</si>
  <si>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</si>
  <si>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</si>
  <si>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</si>
  <si>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</si>
  <si>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</si>
  <si>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</si>
  <si>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</si>
  <si>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</si>
  <si>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</si>
  <si>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</si>
  <si>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</si>
  <si>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</si>
  <si>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</si>
  <si>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</si>
  <si>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</si>
  <si>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</si>
  <si>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</si>
  <si>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</si>
  <si>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</si>
  <si>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</si>
  <si>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</si>
  <si>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</si>
  <si>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</si>
  <si>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</si>
  <si>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</si>
  <si>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</si>
  <si>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</si>
  <si>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</si>
  <si>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</si>
  <si>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</si>
  <si>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</si>
  <si>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</si>
  <si>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</si>
  <si>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</si>
  <si>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</si>
  <si>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</si>
  <si>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</si>
  <si>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</si>
  <si>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</si>
  <si>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</si>
  <si>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</si>
  <si>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</si>
  <si>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</si>
  <si>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</si>
  <si>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</si>
  <si>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</si>
  <si>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</si>
  <si>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</si>
  <si>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</si>
  <si>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</si>
  <si>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</si>
  <si>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</si>
  <si>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</si>
  <si>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</si>
  <si>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</si>
  <si>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</si>
  <si>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</si>
  <si>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</si>
  <si>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</si>
  <si>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</si>
  <si>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</si>
  <si>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</si>
  <si>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</si>
  <si>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</si>
  <si>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</si>
  <si>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</si>
  <si>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</si>
  <si>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</si>
  <si>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</si>
  <si>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</si>
  <si>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</si>
  <si>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</si>
  <si>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</si>
  <si>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</si>
  <si>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</si>
  <si>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</si>
  <si>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</si>
  <si>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</si>
  <si>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</si>
  <si>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</si>
  <si>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</si>
  <si>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</si>
  <si>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</si>
  <si>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</si>
  <si>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</si>
  <si>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</si>
  <si>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</si>
  <si>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</si>
  <si>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</si>
  <si>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</si>
  <si>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</si>
  <si>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</si>
  <si>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</si>
  <si>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</si>
  <si>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</si>
  <si>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</si>
  <si>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</si>
  <si>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</si>
  <si>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</si>
  <si>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</si>
  <si>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</si>
  <si>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</si>
  <si>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</si>
  <si>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</si>
  <si>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</si>
  <si>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</si>
  <si>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</si>
  <si>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</si>
  <si>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</si>
  <si>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</si>
  <si>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</si>
  <si>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</si>
  <si>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</si>
  <si>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</si>
  <si>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</si>
  <si>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</si>
  <si>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</si>
  <si>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</si>
  <si>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</si>
  <si>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</si>
  <si>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</si>
  <si>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</si>
  <si>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</si>
  <si>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</si>
  <si>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</si>
  <si>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</si>
  <si>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</si>
  <si>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</si>
  <si>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</si>
  <si>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</si>
  <si>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</si>
  <si>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</si>
  <si>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</si>
  <si>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</si>
  <si>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</si>
  <si>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</si>
  <si>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</si>
  <si>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</si>
  <si>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</si>
  <si>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</si>
  <si>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</si>
  <si>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</si>
  <si>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</si>
  <si>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</si>
  <si>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</si>
  <si>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</si>
  <si>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</si>
  <si>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</si>
  <si>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</si>
  <si>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</si>
  <si>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</si>
  <si>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</si>
  <si>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</si>
  <si>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</si>
  <si>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</si>
  <si>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</si>
  <si>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</si>
  <si>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</si>
  <si>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</si>
  <si>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</si>
  <si>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</si>
  <si>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</si>
  <si>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</si>
  <si>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</si>
  <si>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</si>
  <si>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</si>
  <si>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</si>
  <si>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</si>
  <si>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</si>
  <si>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</si>
  <si>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</si>
  <si>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</si>
  <si>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</si>
  <si>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</si>
  <si>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</si>
  <si>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</si>
  <si>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</si>
  <si>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</si>
  <si>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</si>
  <si>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</si>
  <si>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</si>
  <si>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</si>
  <si>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</si>
  <si>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</si>
  <si>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</si>
  <si>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</si>
  <si>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</si>
  <si>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</si>
  <si>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</si>
  <si>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</si>
  <si>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</si>
  <si>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</si>
  <si>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</si>
  <si>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</si>
  <si>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</si>
  <si>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</si>
  <si>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</si>
  <si>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</si>
  <si>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</si>
  <si>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</si>
  <si>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</si>
  <si>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</si>
  <si>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</si>
  <si>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</si>
  <si>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</si>
  <si>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</si>
  <si>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</si>
  <si>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</si>
  <si>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</si>
  <si>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</si>
  <si>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</si>
  <si>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</si>
  <si>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</si>
  <si>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</si>
  <si>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</si>
  <si>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</si>
  <si>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</si>
  <si>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</si>
  <si>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</si>
  <si>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</si>
  <si>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</si>
  <si>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</si>
  <si>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</si>
  <si>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</si>
  <si>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</si>
  <si>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</si>
  <si>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</si>
  <si>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</si>
  <si>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</si>
  <si>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</si>
  <si>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</si>
  <si>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</si>
  <si>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</si>
  <si>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</si>
  <si>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</si>
  <si>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</si>
  <si>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</si>
  <si>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</si>
  <si>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</si>
  <si>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</si>
  <si>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</si>
  <si>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</si>
  <si>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</si>
  <si>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</si>
  <si>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</si>
  <si>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</si>
  <si>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</si>
  <si>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</si>
  <si>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</si>
  <si>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</si>
  <si>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</si>
  <si>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</si>
  <si>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</si>
  <si>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</si>
  <si>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</si>
  <si>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</si>
  <si>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</si>
  <si>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</si>
  <si>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</si>
  <si>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</si>
  <si>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</si>
  <si>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</si>
  <si>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</si>
  <si>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</si>
  <si>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</si>
  <si>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</si>
  <si>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</si>
  <si>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</si>
  <si>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</si>
  <si>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</si>
  <si>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</si>
  <si>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</si>
  <si>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</si>
  <si>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</si>
  <si>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</si>
  <si>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</si>
  <si>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</si>
  <si>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</si>
  <si>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</si>
  <si>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</si>
  <si>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</si>
  <si>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</si>
  <si>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</si>
  <si>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</si>
  <si>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</si>
  <si>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</si>
  <si>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</si>
  <si>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</si>
  <si>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</si>
  <si>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</si>
  <si>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</si>
  <si>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</si>
  <si>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</si>
  <si>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</si>
  <si>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</si>
  <si>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</si>
  <si>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</si>
  <si>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</si>
  <si>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</si>
  <si>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</si>
  <si>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</si>
  <si>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</si>
  <si>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</si>
  <si>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</si>
  <si>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</si>
  <si>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</si>
  <si>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</si>
  <si>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</si>
  <si>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</si>
  <si>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</si>
  <si>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</si>
  <si>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</si>
  <si>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</si>
  <si>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</si>
  <si>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</si>
  <si>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</si>
  <si>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</si>
  <si>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</si>
  <si>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</si>
  <si>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</si>
  <si>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</si>
  <si>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</si>
  <si>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</si>
  <si>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</si>
  <si>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</si>
  <si>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</si>
  <si>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</si>
  <si>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</si>
  <si>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</si>
  <si>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</si>
  <si>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</si>
  <si>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</si>
  <si>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</si>
  <si>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</si>
  <si>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</si>
  <si>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</si>
  <si>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</si>
  <si>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</si>
  <si>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</si>
  <si>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</si>
  <si>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</si>
  <si>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</si>
  <si>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</si>
  <si>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</si>
  <si>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</si>
  <si>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</si>
  <si>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</si>
  <si>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</si>
  <si>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</si>
  <si>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</si>
  <si>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</si>
  <si>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</si>
  <si>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</si>
  <si>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</si>
  <si>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</si>
  <si>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</si>
  <si>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</si>
  <si>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</si>
  <si>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</si>
  <si>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</si>
  <si>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</si>
  <si>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</si>
  <si>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</si>
  <si>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</si>
  <si>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</si>
  <si>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</si>
  <si>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</si>
  <si>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</si>
  <si>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</si>
  <si>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</si>
  <si>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</si>
  <si>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</si>
  <si>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</si>
  <si>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</si>
  <si>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</si>
  <si>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</si>
  <si>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</si>
  <si>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</si>
  <si>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</si>
  <si>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</si>
  <si>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</si>
  <si>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</si>
  <si>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</si>
  <si>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</si>
  <si>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</si>
  <si>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</si>
  <si>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</si>
  <si>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</si>
  <si>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</si>
  <si>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</si>
  <si>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</si>
  <si>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</si>
  <si>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</si>
  <si>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</si>
  <si>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</si>
  <si>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</si>
  <si>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</si>
  <si>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</si>
  <si>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</si>
  <si>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</si>
  <si>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</si>
  <si>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</si>
  <si>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</si>
  <si>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</si>
  <si>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</si>
  <si>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</si>
  <si>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</si>
  <si>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</si>
  <si>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</si>
  <si>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</si>
  <si>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</si>
  <si>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</si>
  <si>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</si>
  <si>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</si>
  <si>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</si>
  <si>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</si>
  <si>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</si>
  <si>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</si>
  <si>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</si>
  <si>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</si>
  <si>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</si>
  <si>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</si>
  <si>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</si>
  <si>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</si>
  <si>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</si>
  <si>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</si>
  <si>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</si>
  <si>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</si>
  <si>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</si>
  <si>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</si>
  <si>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</si>
  <si>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</si>
  <si>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</si>
  <si>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</si>
  <si>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</si>
  <si>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</si>
  <si>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</si>
  <si>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</si>
  <si>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</si>
  <si>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</si>
  <si>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</si>
  <si>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</si>
  <si>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</si>
  <si>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</si>
  <si>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</si>
  <si>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</si>
  <si>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</si>
  <si>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</si>
  <si>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</si>
  <si>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</si>
  <si>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</si>
  <si>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</si>
  <si>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</si>
  <si>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</si>
  <si>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</si>
  <si>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</si>
  <si>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</si>
  <si>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</si>
  <si>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</si>
  <si>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</si>
  <si>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</si>
  <si>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</si>
  <si>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</si>
  <si>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</si>
  <si>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</si>
  <si>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</si>
  <si>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</si>
  <si>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</si>
  <si>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</si>
  <si>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</si>
  <si>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</si>
  <si>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</si>
  <si>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</si>
  <si>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</si>
  <si>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</si>
  <si>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</si>
  <si>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</si>
  <si>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</si>
  <si>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</si>
  <si>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</si>
  <si>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</si>
  <si>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</si>
  <si>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</si>
  <si>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</si>
  <si>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</si>
  <si>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</si>
  <si>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</si>
  <si>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</si>
  <si>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</si>
  <si>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</si>
  <si>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</si>
  <si>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</si>
  <si>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</si>
  <si>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</si>
  <si>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</si>
  <si>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</si>
  <si>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</si>
  <si>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</si>
  <si>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</si>
  <si>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</si>
  <si>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</si>
  <si>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</si>
  <si>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</si>
  <si>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</si>
  <si>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</si>
  <si>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</si>
  <si>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</si>
  <si>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</si>
  <si>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</si>
  <si>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</si>
  <si>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</si>
  <si>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</si>
  <si>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</si>
  <si>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</si>
  <si>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</si>
  <si>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</si>
  <si>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</si>
  <si>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</si>
  <si>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</si>
  <si>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</si>
  <si>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</si>
  <si>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</si>
  <si>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</si>
  <si>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</si>
  <si>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</si>
  <si>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</si>
  <si>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</si>
  <si>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</si>
  <si>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</si>
  <si>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</si>
  <si>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</si>
  <si>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</si>
  <si>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</si>
  <si>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</si>
  <si>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</si>
  <si>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</si>
  <si>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</si>
  <si>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</si>
  <si>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</si>
  <si>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</si>
  <si>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</si>
  <si>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</si>
  <si>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</si>
  <si>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</si>
  <si>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</si>
  <si>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</si>
  <si>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</si>
  <si>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</si>
  <si>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</si>
  <si>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</si>
  <si>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</si>
  <si>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</si>
  <si>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</si>
  <si>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</si>
  <si>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</si>
  <si>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</si>
  <si>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</si>
  <si>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</si>
  <si>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</si>
  <si>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</si>
  <si>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</si>
  <si>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</si>
  <si>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</si>
  <si>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</si>
  <si>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</si>
  <si>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</si>
  <si>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</si>
  <si>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</si>
  <si>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</si>
  <si>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</si>
  <si>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</si>
  <si>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</si>
  <si>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</si>
  <si>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</si>
  <si>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</si>
  <si>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</si>
  <si>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</si>
  <si>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</si>
  <si>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</si>
  <si>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</si>
  <si>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</si>
  <si>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</si>
  <si>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</si>
  <si>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</si>
  <si>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</si>
  <si>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</si>
  <si>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</si>
  <si>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</si>
  <si>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</si>
  <si>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</si>
  <si>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</si>
  <si>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</si>
  <si>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</si>
  <si>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</si>
  <si>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</si>
  <si>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</si>
  <si>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</si>
  <si>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</si>
  <si>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</si>
  <si>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</si>
  <si>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</si>
  <si>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</si>
  <si>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</si>
  <si>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</si>
  <si>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</si>
  <si>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</si>
  <si>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</si>
  <si>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</si>
  <si>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</si>
  <si>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</si>
  <si>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</si>
  <si>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</si>
  <si>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</si>
  <si>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</si>
  <si>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</si>
  <si>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</si>
  <si>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</si>
  <si>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</si>
  <si>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</si>
  <si>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</si>
  <si>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</si>
  <si>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</si>
  <si>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</si>
  <si>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</si>
  <si>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</si>
  <si>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</si>
  <si>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</si>
  <si>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</si>
  <si>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</si>
  <si>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</si>
  <si>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</si>
  <si>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</si>
  <si>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</si>
  <si>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</si>
  <si>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</si>
  <si>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</si>
  <si>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</si>
  <si>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</si>
  <si>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</si>
  <si>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</si>
  <si>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</si>
  <si>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</si>
  <si>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</si>
  <si>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</si>
  <si>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</si>
  <si>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</si>
  <si>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</si>
  <si>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</si>
  <si>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</si>
  <si>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</si>
  <si>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</si>
  <si>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</si>
  <si>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</si>
  <si>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</si>
  <si>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</si>
  <si>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</si>
  <si>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</si>
  <si>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</si>
  <si>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</si>
  <si>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</si>
  <si>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</si>
  <si>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</si>
  <si>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</si>
  <si>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</si>
  <si>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</si>
  <si>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</si>
  <si>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</si>
  <si>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</si>
  <si>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</si>
  <si>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</si>
  <si>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</si>
  <si>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</si>
  <si>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</si>
  <si>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</si>
  <si>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</si>
  <si>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</si>
  <si>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</si>
  <si>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</si>
  <si>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</si>
  <si>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</si>
  <si>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</si>
  <si>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</si>
  <si>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</si>
  <si>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</si>
  <si>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</si>
  <si>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</si>
  <si>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</si>
  <si>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</si>
  <si>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</si>
  <si>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</si>
  <si>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</si>
  <si>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</si>
  <si>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</si>
  <si>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</si>
  <si>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</si>
  <si>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</si>
  <si>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</si>
  <si>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</si>
  <si>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</si>
  <si>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</si>
  <si>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</si>
  <si>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</si>
  <si>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</si>
  <si>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</si>
  <si>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</si>
  <si>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</si>
  <si>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</si>
  <si>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</si>
  <si>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</si>
  <si>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</si>
  <si>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</si>
  <si>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</si>
  <si>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</si>
  <si>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</si>
  <si>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</si>
  <si>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</si>
  <si>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</si>
  <si>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</si>
  <si>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</si>
  <si>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</si>
  <si>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</si>
  <si>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</si>
  <si>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</si>
  <si>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</si>
  <si>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</si>
  <si>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</si>
  <si>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</si>
  <si>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</si>
  <si>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</si>
  <si>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</si>
  <si>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</si>
  <si>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</si>
  <si>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</si>
  <si>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</si>
  <si>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</si>
  <si>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</si>
  <si>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</si>
  <si>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</si>
  <si>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</si>
  <si>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</si>
  <si>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</si>
  <si>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</si>
  <si>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</si>
  <si>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</si>
  <si>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</si>
  <si>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</si>
  <si>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</si>
  <si>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</si>
  <si>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</si>
  <si>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</si>
  <si>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</si>
  <si>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</si>
  <si>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</si>
  <si>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</si>
  <si>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</si>
  <si>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</si>
  <si>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</si>
  <si>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</si>
  <si>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</si>
  <si>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</si>
  <si>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</si>
  <si>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</si>
  <si>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</si>
  <si>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</si>
  <si>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</si>
  <si>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</si>
  <si>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</si>
  <si>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</si>
  <si>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</si>
  <si>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</si>
  <si>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</si>
  <si>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</si>
  <si>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</si>
  <si>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</si>
  <si>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</si>
  <si>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</si>
  <si>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</si>
  <si>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</si>
  <si>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</si>
  <si>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</si>
  <si>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</si>
  <si>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</si>
  <si>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</si>
  <si>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</si>
  <si>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</si>
  <si>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</si>
  <si>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</si>
  <si>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</si>
  <si>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</si>
  <si>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</si>
  <si>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</si>
  <si>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</si>
  <si>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</si>
  <si>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</si>
  <si>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</si>
  <si>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</si>
  <si>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</si>
  <si>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</si>
  <si>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</si>
  <si>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</si>
  <si>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</si>
  <si>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</si>
  <si>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</si>
  <si>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</si>
  <si>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</si>
  <si>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</si>
  <si>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</si>
  <si>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</si>
  <si>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</si>
  <si>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</si>
  <si>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</si>
  <si>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</si>
  <si>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</si>
  <si>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</si>
  <si>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</si>
  <si>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</si>
  <si>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</si>
  <si>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</si>
  <si>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</si>
  <si>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</si>
  <si>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</si>
  <si>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</si>
  <si>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</si>
  <si>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</si>
  <si>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</si>
  <si>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</si>
  <si>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</si>
  <si>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</si>
  <si>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</si>
  <si>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</si>
  <si>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</si>
  <si>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</si>
  <si>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</si>
  <si>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</si>
  <si>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</si>
  <si>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</si>
  <si>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</si>
  <si>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</si>
  <si>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</si>
  <si>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</si>
  <si>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</si>
  <si>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</si>
  <si>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</si>
  <si>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</si>
  <si>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</si>
  <si>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</si>
  <si>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</si>
  <si>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</si>
  <si>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</si>
  <si>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</si>
  <si>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</si>
  <si>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</si>
  <si>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</si>
  <si>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</si>
  <si>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</si>
  <si>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</si>
  <si>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</si>
  <si>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</si>
  <si>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</si>
  <si>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</si>
  <si>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</si>
  <si>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</si>
  <si>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</si>
  <si>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</si>
  <si>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</si>
  <si>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</si>
  <si>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</si>
  <si>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</si>
  <si>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</si>
  <si>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</si>
  <si>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</si>
  <si>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</si>
  <si>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</si>
  <si>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</si>
  <si>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</si>
  <si>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</si>
  <si>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</si>
  <si>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</si>
  <si>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</si>
  <si>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</si>
  <si>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</si>
  <si>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</si>
  <si>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</si>
  <si>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</si>
  <si>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</si>
  <si>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</si>
  <si>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</si>
  <si>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</si>
  <si>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</si>
  <si>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</si>
  <si>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</si>
  <si>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</si>
  <si>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</si>
  <si>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</si>
  <si>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</si>
  <si>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</si>
  <si>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</si>
  <si>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</si>
  <si>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</si>
  <si>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</si>
  <si>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</si>
  <si>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</si>
  <si>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</si>
  <si>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</si>
  <si>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</si>
  <si>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</si>
  <si>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</si>
  <si>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</si>
  <si>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</si>
  <si>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</si>
  <si>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</si>
  <si>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</si>
  <si>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</si>
  <si>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</si>
  <si>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</si>
  <si>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</si>
  <si>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</si>
  <si>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</si>
  <si>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</si>
  <si>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</si>
  <si>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</si>
  <si>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</si>
  <si>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</si>
  <si>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</si>
  <si>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</si>
  <si>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</si>
  <si>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</si>
  <si>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</si>
  <si>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</si>
  <si>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</si>
  <si>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</si>
  <si>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</si>
  <si>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</si>
  <si>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</si>
  <si>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</si>
  <si>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</si>
  <si>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</si>
  <si>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</si>
  <si>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</si>
  <si>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</si>
  <si>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</si>
  <si>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</si>
  <si>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</si>
  <si>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</si>
  <si>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</si>
  <si>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</si>
  <si>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</si>
  <si>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</si>
  <si>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</si>
  <si>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</si>
  <si>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</si>
  <si>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</si>
  <si>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</si>
  <si>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</si>
  <si>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</si>
  <si>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</si>
  <si>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</si>
  <si>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</si>
  <si>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</si>
  <si>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</si>
  <si>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</si>
  <si>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</si>
  <si>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</si>
  <si>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</si>
  <si>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</si>
  <si>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</si>
  <si>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</si>
  <si>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</si>
  <si>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</si>
  <si>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</si>
  <si>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</si>
  <si>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</si>
  <si>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</si>
  <si>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</si>
  <si>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</si>
  <si>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</si>
  <si>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</si>
  <si>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</si>
  <si>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</si>
  <si>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</si>
  <si>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</si>
  <si>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</si>
  <si>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</si>
  <si>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</si>
  <si>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</si>
  <si>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</si>
  <si>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</si>
  <si>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</si>
  <si>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</si>
  <si>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</si>
  <si>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</si>
  <si>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</si>
  <si>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</si>
  <si>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</si>
  <si>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</si>
  <si>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</si>
  <si>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</si>
  <si>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</si>
  <si>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</si>
  <si>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</si>
  <si>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</si>
  <si>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</si>
  <si>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</si>
  <si>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</si>
  <si>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</si>
  <si>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</si>
  <si>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</si>
  <si>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</si>
  <si>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</si>
  <si>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</si>
  <si>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</si>
  <si>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</si>
  <si>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</si>
  <si>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</si>
  <si>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</si>
  <si>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</si>
  <si>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</si>
  <si>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</si>
  <si>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</si>
  <si>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</si>
  <si>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</si>
  <si>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</si>
  <si>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</si>
  <si>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</si>
  <si>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</si>
  <si>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</si>
  <si>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</si>
  <si>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</si>
  <si>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</si>
  <si>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</si>
  <si>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</si>
  <si>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</si>
  <si>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</si>
  <si>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</si>
  <si>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</si>
  <si>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</si>
  <si>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</si>
  <si>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</si>
  <si>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</si>
  <si>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</si>
  <si>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</si>
  <si>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</si>
  <si>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</si>
  <si>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</si>
  <si>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</si>
  <si>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</si>
  <si>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</si>
  <si>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</si>
  <si>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</si>
  <si>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</si>
  <si>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</si>
  <si>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</si>
  <si>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</si>
  <si>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</si>
  <si>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</si>
  <si>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</si>
  <si>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</si>
  <si>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</si>
  <si>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</si>
  <si>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</si>
  <si>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</si>
  <si>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</si>
  <si>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</si>
  <si>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</si>
  <si>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</si>
  <si>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</si>
  <si>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</si>
  <si>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</si>
  <si>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</si>
  <si>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</si>
  <si>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</si>
  <si>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</si>
  <si>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</si>
  <si>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</si>
  <si>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</si>
  <si>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</si>
  <si>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</si>
  <si>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</si>
  <si>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</si>
  <si>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</si>
  <si>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</si>
  <si>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</si>
  <si>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</si>
  <si>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</si>
  <si>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</si>
  <si>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</si>
  <si>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</si>
  <si>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</si>
  <si>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</si>
  <si>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</si>
  <si>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</si>
  <si>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</si>
  <si>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</si>
  <si>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</si>
  <si>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</si>
  <si>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</si>
  <si>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</si>
  <si>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</si>
  <si>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</si>
  <si>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</si>
  <si>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</si>
  <si>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</si>
  <si>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</si>
  <si>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</si>
  <si>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</si>
  <si>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</si>
  <si>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</si>
  <si>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</si>
  <si>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</si>
  <si>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</si>
  <si>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</si>
  <si>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</si>
  <si>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</si>
  <si>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</si>
  <si>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</si>
  <si>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</si>
  <si>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</si>
  <si>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</si>
  <si>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</si>
  <si>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</si>
  <si>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</si>
  <si>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</si>
  <si>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</si>
  <si>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</si>
  <si>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</si>
  <si>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</si>
  <si>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</si>
  <si>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</si>
  <si>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</si>
  <si>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</si>
  <si>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</si>
  <si>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</si>
  <si>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</si>
  <si>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</si>
  <si>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</si>
  <si>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</si>
  <si>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</si>
  <si>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</si>
  <si>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</si>
  <si>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</si>
  <si>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</si>
  <si>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</si>
  <si>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</si>
  <si>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</si>
  <si>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</si>
  <si>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</si>
  <si>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</si>
  <si>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</si>
  <si>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</si>
  <si>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</si>
  <si>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</si>
  <si>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</si>
  <si>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</si>
  <si>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</si>
  <si>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</si>
  <si>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</si>
  <si>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</si>
  <si>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</si>
  <si>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</si>
  <si>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</si>
  <si>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</si>
  <si>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</si>
  <si>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</si>
  <si>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</si>
  <si>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</si>
  <si>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</si>
  <si>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</si>
  <si>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</si>
  <si>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</si>
  <si>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</si>
  <si>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</si>
  <si>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</si>
  <si>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</si>
  <si>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</si>
  <si>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</si>
  <si>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</si>
  <si>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</si>
  <si>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</si>
  <si>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</si>
  <si>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</si>
  <si>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</si>
  <si>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</si>
  <si>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</si>
  <si>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</si>
  <si>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</si>
  <si>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</si>
  <si>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</si>
  <si>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</si>
  <si>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</si>
  <si>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</si>
  <si>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</si>
  <si>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</si>
  <si>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</si>
  <si>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</si>
  <si>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</si>
  <si>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</si>
  <si>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</si>
  <si>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</si>
  <si>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</si>
  <si>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</si>
  <si>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</si>
  <si>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</si>
  <si>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</si>
  <si>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</si>
  <si>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</si>
  <si>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</si>
  <si>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</si>
  <si>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</si>
  <si>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</si>
  <si>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</si>
  <si>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</si>
  <si>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</si>
  <si>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</si>
  <si>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</si>
  <si>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</si>
  <si>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</si>
  <si>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</si>
  <si>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</si>
  <si>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</si>
  <si>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</si>
  <si>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</si>
  <si>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</si>
  <si>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</si>
  <si>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</si>
  <si>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</si>
  <si>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</si>
  <si>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</si>
  <si>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</si>
  <si>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</si>
  <si>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</si>
  <si>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</si>
  <si>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</si>
  <si>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</si>
  <si>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</si>
  <si>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</si>
  <si>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</si>
  <si>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</si>
  <si>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</si>
  <si>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</si>
  <si>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</si>
  <si>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</si>
  <si>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</si>
  <si>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</si>
  <si>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</si>
  <si>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</si>
  <si>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</si>
  <si>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</si>
  <si>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</si>
  <si>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</si>
  <si>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</si>
  <si>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</si>
  <si>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</si>
  <si>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</si>
  <si>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</si>
  <si>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</si>
  <si>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</si>
  <si>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</si>
  <si>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</si>
  <si>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</si>
  <si>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</si>
  <si>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</si>
  <si>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</si>
  <si>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</si>
  <si>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</si>
  <si>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</si>
  <si>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</si>
  <si>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</si>
  <si>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</si>
  <si>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</si>
  <si>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</si>
  <si>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</si>
  <si>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</si>
  <si>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</si>
  <si>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</si>
  <si>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</si>
  <si>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</si>
  <si>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</si>
  <si>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</si>
  <si>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</si>
  <si>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</si>
  <si>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</si>
  <si>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</si>
  <si>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</si>
  <si>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</si>
  <si>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</si>
  <si>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</si>
  <si>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</si>
  <si>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</si>
  <si>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</si>
  <si>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</si>
  <si>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</si>
  <si>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</si>
  <si>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</si>
  <si>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</si>
  <si>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</si>
  <si>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</si>
  <si>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</si>
  <si>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</si>
  <si>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</si>
  <si>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</si>
  <si>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</si>
  <si>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</si>
  <si>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</si>
  <si>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</si>
  <si>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</si>
  <si>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</si>
  <si>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</si>
  <si>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</si>
  <si>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</si>
  <si>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</si>
  <si>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</si>
  <si>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</si>
  <si>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</si>
  <si>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</si>
  <si>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</si>
  <si>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</si>
  <si>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</si>
  <si>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</si>
  <si>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</si>
  <si>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</si>
  <si>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</si>
  <si>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</si>
  <si>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</si>
  <si>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</si>
  <si>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</si>
  <si>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</si>
  <si>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</si>
  <si>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</si>
  <si>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</si>
  <si>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</si>
  <si>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</si>
  <si>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</si>
  <si>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</si>
  <si>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</si>
  <si>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</si>
  <si>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</si>
  <si>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</si>
  <si>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</si>
  <si>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</si>
  <si>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</si>
  <si>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</si>
  <si>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</si>
  <si>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</si>
  <si>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</si>
  <si>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</si>
  <si>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</si>
  <si>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</si>
  <si>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</si>
  <si>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</si>
  <si>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</si>
  <si>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</si>
  <si>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</si>
  <si>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</si>
  <si>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</si>
  <si>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</si>
  <si>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</si>
  <si>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</si>
  <si>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</si>
  <si>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</si>
  <si>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</si>
  <si>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</si>
  <si>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</si>
  <si>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</si>
  <si>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</si>
  <si>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</si>
  <si>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</si>
  <si>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</si>
  <si>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</si>
  <si>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</si>
  <si>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</si>
  <si>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</si>
  <si>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</si>
  <si>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</si>
  <si>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</si>
  <si>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</si>
  <si>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</si>
  <si>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</si>
  <si>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</si>
  <si>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</si>
  <si>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</si>
  <si>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</si>
  <si>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</si>
  <si>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</si>
  <si>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</si>
  <si>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</si>
  <si>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</si>
  <si>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</si>
  <si>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</si>
  <si>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</si>
  <si>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</si>
  <si>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</si>
  <si>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</si>
  <si>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</si>
  <si>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</si>
  <si>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</si>
  <si>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</si>
  <si>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</si>
  <si>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</si>
  <si>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</si>
  <si>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</si>
  <si>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</si>
  <si>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</si>
  <si>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</si>
  <si>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</si>
  <si>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</si>
  <si>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</si>
  <si>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</si>
  <si>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</si>
  <si>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</si>
  <si>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</si>
  <si>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</si>
  <si>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</si>
  <si>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</si>
  <si>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</si>
  <si>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</si>
  <si>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</si>
  <si>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</si>
  <si>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</si>
  <si>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</si>
  <si>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</si>
  <si>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</si>
  <si>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</si>
  <si>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</si>
  <si>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</si>
  <si>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</si>
  <si>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</si>
  <si>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</si>
  <si>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</si>
  <si>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</si>
  <si>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</si>
  <si>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</si>
  <si>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</si>
  <si>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</si>
  <si>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</si>
  <si>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</si>
  <si>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</si>
  <si>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</si>
  <si>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</si>
  <si>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</si>
  <si>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</si>
  <si>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</si>
  <si>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</si>
  <si>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</si>
  <si>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</si>
  <si>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</si>
  <si>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</si>
  <si>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</si>
  <si>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</si>
  <si>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</si>
  <si>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</si>
  <si>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</si>
  <si>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</si>
  <si>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</si>
  <si>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</si>
  <si>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</si>
  <si>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</si>
  <si>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</si>
  <si>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</si>
  <si>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</si>
  <si>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</si>
  <si>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</si>
  <si>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</si>
  <si>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</si>
  <si>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</si>
  <si>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</si>
  <si>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</si>
  <si>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</si>
  <si>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</si>
  <si>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</si>
  <si>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</si>
  <si>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</si>
  <si>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</si>
  <si>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</si>
  <si>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</si>
  <si>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</si>
  <si>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</si>
  <si>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</si>
  <si>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</si>
  <si>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</si>
  <si>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</si>
  <si>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</si>
  <si>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</si>
  <si>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</si>
  <si>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</si>
  <si>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</si>
  <si>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</si>
  <si>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</si>
  <si>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</si>
  <si>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</si>
  <si>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</si>
  <si>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</si>
  <si>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</si>
  <si>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</si>
  <si>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</si>
  <si>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</si>
  <si>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</si>
  <si>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</si>
  <si>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</si>
  <si>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</si>
  <si>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</si>
  <si>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</si>
  <si>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</si>
  <si>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</si>
  <si>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</si>
  <si>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</si>
  <si>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</si>
  <si>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</si>
  <si>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</si>
  <si>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</si>
  <si>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</si>
  <si>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</si>
  <si>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</si>
  <si>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</si>
  <si>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</si>
  <si>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</si>
  <si>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</si>
  <si>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</si>
  <si>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</si>
  <si>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</si>
  <si>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</si>
  <si>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</si>
  <si>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</si>
  <si>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</si>
  <si>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</si>
  <si>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</si>
  <si>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</si>
  <si>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</si>
  <si>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</si>
  <si>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</si>
  <si>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</si>
  <si>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</si>
  <si>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</si>
  <si>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</si>
  <si>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</si>
  <si>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</si>
  <si>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</si>
  <si>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</si>
  <si>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</si>
  <si>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</si>
  <si>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</si>
  <si>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</si>
  <si>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</si>
  <si>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</si>
  <si>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</si>
  <si>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</si>
  <si>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</si>
  <si>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</si>
  <si>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</si>
  <si>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</si>
  <si>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</si>
  <si>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</si>
  <si>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</si>
  <si>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</si>
  <si>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</si>
  <si>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</si>
  <si>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</si>
  <si>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</si>
  <si>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</si>
  <si>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</si>
  <si>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</si>
  <si>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</si>
  <si>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</si>
  <si>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</si>
  <si>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</si>
  <si>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</si>
  <si>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</si>
  <si>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</si>
  <si>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</si>
  <si>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</si>
  <si>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</si>
  <si>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</si>
  <si>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</si>
  <si>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</si>
  <si>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</si>
  <si>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</si>
  <si>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</si>
  <si>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</si>
  <si>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</si>
  <si>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</si>
  <si>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</si>
  <si>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</si>
  <si>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</si>
  <si>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</si>
  <si>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</si>
  <si>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</si>
  <si>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</si>
  <si>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</si>
  <si>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</si>
  <si>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</si>
  <si>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</si>
  <si>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</si>
  <si>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</si>
  <si>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</si>
  <si>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</si>
  <si>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</si>
  <si>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</si>
  <si>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</si>
  <si>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</si>
  <si>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</si>
  <si>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</si>
  <si>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</si>
  <si>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</si>
  <si>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</si>
  <si>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</si>
  <si>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</si>
  <si>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</si>
  <si>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</si>
  <si>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</si>
  <si>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</si>
  <si>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</si>
  <si>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</si>
  <si>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</si>
  <si>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</si>
  <si>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</si>
  <si>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</si>
  <si>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</si>
  <si>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</si>
  <si>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</si>
  <si>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</si>
  <si>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</si>
  <si>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</si>
  <si>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</si>
  <si>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</si>
  <si>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</si>
  <si>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</si>
  <si>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</si>
  <si>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</si>
  <si>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</si>
  <si>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</si>
  <si>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</si>
  <si>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</si>
  <si>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</si>
  <si>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</si>
  <si>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</si>
  <si>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</si>
  <si>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</si>
  <si>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</si>
  <si>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</si>
  <si>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</si>
  <si>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</si>
  <si>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</si>
  <si>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</si>
  <si>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</si>
  <si>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</si>
  <si>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</si>
  <si>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</si>
  <si>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</si>
  <si>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</si>
  <si>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</si>
  <si>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</si>
  <si>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</si>
  <si>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</si>
  <si>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</si>
  <si>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</si>
  <si>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</si>
  <si>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</si>
  <si>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</si>
  <si>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</si>
  <si>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</si>
  <si>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</si>
  <si>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</si>
  <si>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</si>
  <si>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</si>
  <si>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</si>
  <si>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</si>
  <si>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</si>
  <si>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</si>
  <si>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</si>
  <si>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</si>
  <si>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</si>
  <si>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</si>
  <si>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</si>
  <si>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</si>
  <si>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</si>
  <si>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</si>
  <si>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</si>
  <si>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</si>
  <si>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</si>
  <si>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</si>
  <si>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</si>
  <si>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</si>
  <si>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</si>
  <si>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</si>
  <si>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</si>
  <si>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</si>
  <si>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</si>
  <si>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</si>
  <si>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</si>
  <si>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</si>
  <si>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</si>
  <si>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</si>
  <si>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</si>
  <si>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</si>
  <si>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</si>
  <si>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</si>
  <si>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</si>
  <si>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</si>
  <si>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</si>
  <si>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</si>
  <si>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</si>
  <si>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</si>
  <si>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</si>
  <si>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</si>
  <si>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</si>
  <si>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</si>
  <si>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</si>
  <si>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</si>
  <si>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</si>
  <si>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</si>
  <si>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</si>
  <si>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</si>
  <si>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</si>
  <si>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</si>
  <si>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</si>
  <si>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</si>
  <si>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</si>
  <si>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</si>
  <si>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</si>
  <si>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</si>
  <si>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</si>
  <si>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</si>
  <si>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</si>
  <si>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</si>
  <si>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</si>
  <si>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</si>
  <si>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</si>
  <si>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</si>
  <si>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</si>
  <si>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</si>
  <si>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</si>
  <si>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</si>
  <si>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</si>
  <si>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</si>
  <si>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</si>
  <si>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</si>
  <si>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</si>
  <si>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</si>
  <si>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</si>
  <si>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</si>
  <si>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</si>
  <si>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</si>
  <si>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</si>
  <si>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</si>
  <si>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</si>
  <si>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</si>
  <si>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</si>
  <si>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</si>
  <si>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</si>
  <si>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</si>
  <si>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</si>
  <si>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</si>
  <si>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</si>
  <si>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</si>
  <si>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</si>
  <si>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</si>
  <si>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</si>
  <si>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</si>
  <si>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</si>
  <si>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</si>
  <si>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</si>
  <si>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</si>
  <si>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</si>
  <si>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</si>
  <si>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</si>
  <si>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</si>
  <si>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</si>
  <si>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</si>
  <si>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</si>
  <si>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</si>
  <si>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</si>
  <si>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</si>
  <si>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</si>
  <si>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</si>
  <si>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</si>
  <si>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</si>
  <si>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</si>
  <si>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</si>
  <si>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</si>
  <si>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</si>
  <si>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</si>
  <si>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</si>
  <si>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</si>
  <si>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</si>
  <si>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</si>
  <si>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</si>
  <si>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</si>
  <si>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</si>
  <si>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</si>
  <si>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</si>
  <si>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</si>
  <si>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</si>
  <si>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</si>
  <si>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</si>
  <si>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</si>
  <si>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</si>
  <si>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</si>
  <si>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</si>
  <si>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</si>
  <si>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</si>
  <si>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</si>
  <si>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</si>
  <si>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</si>
  <si>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</si>
  <si>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</si>
  <si>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</si>
  <si>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</si>
  <si>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</si>
  <si>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</si>
  <si>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</si>
  <si>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</si>
  <si>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</si>
  <si>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</si>
  <si>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</si>
  <si>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</si>
  <si>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</si>
  <si>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</si>
  <si>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</si>
  <si>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</si>
  <si>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</si>
  <si>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</si>
  <si>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</si>
  <si>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</si>
  <si>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</si>
  <si>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</si>
  <si>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</si>
  <si>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</si>
  <si>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</si>
  <si>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</si>
  <si>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</si>
  <si>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</si>
  <si>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</si>
  <si>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</si>
  <si>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</si>
  <si>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</si>
  <si>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</si>
  <si>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</si>
  <si>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</si>
  <si>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</si>
  <si>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</si>
  <si>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</si>
  <si>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</si>
  <si>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</si>
  <si>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</si>
  <si>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</si>
  <si>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</si>
  <si>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</si>
  <si>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</si>
  <si>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</si>
  <si>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</si>
  <si>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</si>
  <si>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</si>
  <si>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</si>
  <si>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</si>
  <si>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</si>
  <si>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</si>
  <si>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</si>
  <si>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</si>
  <si>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</si>
  <si>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</si>
  <si>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</si>
  <si>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</si>
  <si>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</si>
  <si>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</si>
  <si>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</si>
  <si>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</si>
  <si>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</si>
  <si>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</si>
  <si>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</si>
  <si>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</si>
  <si>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</si>
  <si>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</si>
  <si>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</si>
  <si>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</si>
  <si>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</si>
  <si>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</si>
  <si>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</si>
  <si>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</si>
  <si>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</si>
  <si>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</si>
  <si>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</si>
  <si>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</si>
  <si>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</si>
  <si>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</si>
  <si>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</si>
  <si>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</si>
  <si>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</si>
  <si>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</si>
  <si>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</si>
  <si>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</si>
  <si>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</si>
  <si>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</si>
  <si>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</si>
  <si>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</si>
  <si>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</si>
  <si>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</si>
  <si>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</si>
  <si>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</si>
  <si>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</si>
  <si>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</si>
  <si>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</si>
  <si>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</si>
  <si>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</si>
  <si>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</si>
  <si>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</si>
  <si>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</si>
  <si>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</si>
  <si>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</si>
  <si>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</si>
  <si>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</si>
  <si>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</si>
  <si>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</si>
  <si>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</si>
  <si>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</si>
  <si>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</si>
  <si>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</si>
  <si>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</si>
  <si>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</si>
  <si>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</si>
  <si>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</si>
  <si>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</si>
  <si>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</si>
  <si>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</si>
  <si>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</si>
  <si>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</si>
  <si>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</si>
  <si>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</si>
  <si>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</si>
  <si>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</si>
  <si>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</si>
  <si>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</si>
  <si>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</si>
  <si>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</si>
  <si>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</si>
  <si>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</si>
  <si>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</si>
  <si>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</si>
  <si>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</si>
  <si>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</si>
  <si>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</si>
  <si>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</si>
  <si>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</si>
  <si>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</si>
  <si>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</si>
  <si>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</si>
  <si>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</si>
  <si>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</si>
  <si>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</si>
  <si>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</si>
  <si>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</si>
  <si>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</si>
  <si>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</si>
  <si>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</si>
  <si>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</si>
  <si>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</si>
  <si>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</si>
  <si>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</si>
  <si>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</si>
  <si>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</si>
  <si>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</si>
  <si>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</si>
  <si>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</si>
  <si>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</si>
  <si>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</si>
  <si>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</si>
  <si>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</si>
  <si>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</si>
  <si>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</si>
  <si>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</si>
  <si>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</si>
  <si>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</si>
  <si>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</si>
  <si>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</si>
  <si>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</si>
  <si>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</si>
  <si>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</si>
  <si>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</si>
  <si>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</si>
  <si>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</si>
  <si>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</si>
  <si>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</si>
  <si>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</si>
  <si>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</si>
  <si>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</si>
  <si>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</si>
  <si>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</si>
  <si>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</si>
  <si>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</si>
  <si>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</si>
  <si>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</si>
  <si>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</si>
  <si>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</si>
  <si>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</si>
  <si>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</si>
  <si>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</si>
  <si>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</si>
  <si>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</si>
  <si>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</si>
  <si>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</si>
  <si>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</si>
  <si>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</si>
  <si>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</si>
  <si>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</si>
  <si>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</si>
  <si>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</si>
  <si>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</si>
  <si>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</si>
  <si>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</si>
  <si>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</si>
  <si>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</si>
  <si>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</si>
  <si>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</si>
  <si>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</si>
  <si>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</si>
  <si>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</si>
  <si>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</si>
  <si>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</si>
  <si>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</si>
  <si>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</si>
  <si>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</si>
  <si>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</si>
  <si>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</si>
  <si>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</si>
  <si>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</si>
  <si>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</si>
  <si>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</si>
  <si>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</si>
  <si>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</si>
  <si>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</si>
  <si>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</si>
  <si>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</si>
  <si>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</si>
  <si>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</si>
  <si>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</si>
  <si>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</si>
  <si>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</si>
  <si>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</si>
  <si>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</si>
  <si>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</si>
  <si>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</si>
  <si>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</si>
  <si>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</si>
  <si>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</si>
  <si>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</si>
  <si>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</si>
  <si>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</si>
  <si>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</si>
  <si>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</si>
  <si>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</si>
  <si>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</si>
  <si>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</si>
  <si>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</si>
  <si>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</si>
  <si>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</si>
  <si>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</si>
  <si>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</si>
  <si>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</si>
  <si>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</si>
  <si>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</si>
  <si>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</si>
  <si>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</si>
  <si>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</si>
  <si>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</si>
  <si>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</si>
  <si>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</si>
  <si>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</si>
  <si>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</si>
  <si>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</si>
  <si>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</si>
  <si>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</si>
  <si>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</si>
  <si>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</si>
  <si>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</si>
  <si>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</si>
  <si>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</si>
  <si>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</si>
  <si>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</si>
  <si>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</si>
  <si>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</si>
  <si>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</si>
  <si>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</si>
  <si>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</si>
  <si>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</si>
  <si>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</si>
  <si>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</si>
  <si>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</si>
  <si>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</si>
  <si>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</si>
  <si>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</si>
  <si>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</si>
  <si>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</si>
  <si>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</si>
  <si>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</si>
  <si>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</si>
  <si>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</si>
  <si>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</si>
  <si>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</si>
  <si>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</si>
  <si>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</si>
  <si>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</si>
  <si>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</si>
  <si>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</si>
  <si>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</si>
  <si>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</si>
  <si>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</si>
  <si>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</si>
  <si>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</si>
  <si>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</si>
  <si>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</si>
  <si>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</si>
  <si>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</si>
  <si>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</si>
  <si>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</si>
  <si>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</si>
  <si>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</si>
  <si>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</si>
  <si>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</si>
  <si>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</si>
  <si>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</si>
  <si>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</si>
  <si>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</si>
  <si>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</si>
  <si>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</si>
  <si>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</si>
  <si>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</si>
  <si>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</si>
  <si>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</si>
  <si>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</si>
  <si>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</si>
  <si>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</si>
  <si>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</si>
  <si>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</si>
  <si>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</si>
  <si>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</si>
  <si>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</si>
  <si>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</si>
  <si>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</si>
  <si>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</si>
  <si>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</si>
  <si>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</si>
  <si>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</si>
  <si>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</si>
  <si>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</si>
  <si>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</si>
  <si>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</si>
  <si>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</si>
  <si>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</si>
  <si>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</si>
  <si>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</si>
  <si>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</si>
  <si>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</si>
  <si>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</si>
  <si>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</si>
  <si>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</si>
  <si>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</si>
  <si>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</si>
  <si>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</si>
  <si>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</si>
  <si>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</si>
  <si>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</si>
  <si>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</si>
  <si>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</si>
  <si>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</si>
  <si>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</si>
  <si>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</si>
  <si>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</si>
  <si>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</si>
  <si>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</si>
  <si>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</si>
  <si>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</si>
  <si>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</si>
  <si>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</si>
  <si>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</si>
  <si>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</si>
  <si>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</si>
  <si>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</si>
  <si>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</si>
  <si>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</si>
  <si>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</si>
  <si>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</si>
  <si>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</si>
  <si>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</si>
  <si>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</si>
  <si>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</si>
  <si>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</si>
  <si>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</si>
  <si>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</si>
  <si>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</si>
  <si>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</si>
  <si>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</si>
  <si>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</si>
  <si>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</si>
  <si>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</si>
  <si>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</si>
  <si>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</si>
  <si>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</si>
  <si>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</si>
  <si>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</si>
  <si>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</si>
  <si>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</si>
  <si>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</si>
  <si>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</si>
  <si>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</si>
  <si>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</si>
  <si>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</si>
  <si>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</si>
  <si>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</si>
  <si>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</si>
  <si>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</si>
  <si>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</si>
  <si>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</si>
  <si>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</si>
  <si>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</si>
  <si>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</si>
  <si>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</si>
  <si>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</si>
  <si>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</si>
  <si>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</si>
  <si>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</si>
  <si>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</si>
  <si>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</si>
  <si>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</si>
  <si>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</si>
  <si>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</si>
  <si>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</si>
  <si>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</si>
  <si>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</si>
  <si>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</si>
  <si>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</si>
  <si>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</si>
  <si>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</si>
  <si>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</si>
  <si>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</si>
  <si>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</si>
  <si>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</si>
  <si>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</si>
  <si>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</si>
  <si>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</si>
  <si>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</si>
  <si>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</si>
  <si>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</si>
  <si>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</si>
  <si>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</si>
  <si>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</si>
  <si>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</si>
  <si>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</si>
  <si>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</si>
  <si>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</si>
  <si>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</si>
  <si>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</si>
  <si>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</si>
  <si>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</si>
  <si>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</si>
  <si>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</si>
  <si>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</si>
  <si>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</si>
  <si>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</si>
  <si>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</si>
  <si>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</si>
  <si>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</si>
  <si>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</si>
  <si>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</si>
  <si>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</si>
  <si>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</si>
  <si>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</si>
  <si>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</si>
  <si>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</si>
  <si>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</si>
  <si>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</si>
  <si>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</si>
  <si>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</si>
  <si>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</si>
  <si>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</si>
  <si>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</si>
  <si>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</si>
  <si>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</si>
  <si>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</si>
  <si>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</si>
  <si>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</si>
  <si>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</si>
  <si>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</si>
  <si>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</si>
  <si>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</si>
  <si>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</si>
  <si>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</si>
  <si>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</si>
  <si>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</si>
  <si>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</si>
  <si>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</si>
  <si>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</si>
  <si>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</si>
  <si>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</si>
  <si>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</si>
  <si>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</si>
  <si>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</si>
  <si>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</si>
  <si>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</si>
  <si>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</si>
  <si>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</si>
  <si>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</si>
  <si>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</si>
  <si>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</si>
  <si>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</si>
  <si>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</si>
  <si>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</si>
  <si>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</si>
  <si>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</si>
  <si>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</si>
  <si>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</si>
  <si>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</si>
  <si>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</si>
  <si>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</si>
  <si>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</si>
  <si>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</si>
  <si>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</si>
  <si>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</si>
  <si>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</si>
  <si>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</si>
  <si>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</si>
  <si>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</si>
  <si>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</si>
  <si>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</si>
  <si>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</si>
  <si>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</si>
  <si>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</si>
  <si>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</si>
  <si>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</si>
  <si>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</si>
  <si>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</si>
  <si>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</si>
  <si>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</si>
  <si>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</si>
  <si>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</si>
  <si>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</si>
  <si>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</si>
  <si>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</si>
  <si>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</si>
  <si>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</si>
  <si>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</si>
  <si>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</si>
  <si>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</si>
  <si>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</si>
  <si>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</si>
  <si>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</si>
  <si>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</si>
  <si>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</si>
  <si>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</si>
  <si>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</si>
  <si>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</si>
  <si>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</si>
  <si>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</si>
  <si>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</si>
  <si>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</si>
  <si>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</si>
  <si>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</si>
  <si>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</si>
  <si>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</si>
  <si>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</si>
  <si>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</si>
  <si>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</si>
  <si>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</si>
  <si>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</si>
  <si>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</si>
  <si>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</si>
  <si>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</si>
  <si>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</si>
  <si>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</si>
  <si>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</si>
  <si>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</si>
  <si>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</si>
  <si>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</si>
  <si>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</si>
  <si>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</si>
  <si>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</si>
  <si>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</si>
  <si>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</si>
  <si>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</si>
  <si>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</si>
  <si>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</si>
  <si>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</si>
  <si>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</si>
  <si>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</si>
  <si>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</si>
  <si>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</si>
  <si>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</si>
  <si>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</si>
  <si>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</si>
  <si>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</si>
  <si>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</si>
  <si>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</si>
  <si>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</si>
  <si>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</si>
  <si>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</si>
  <si>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</si>
  <si>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</si>
  <si>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</si>
  <si>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</si>
  <si>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</si>
  <si>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</si>
  <si>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</si>
  <si>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</si>
  <si>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</si>
  <si>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</si>
  <si>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</si>
  <si>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</si>
  <si>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</si>
  <si>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</si>
  <si>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</si>
  <si>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</si>
  <si>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</si>
  <si>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</si>
  <si>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</si>
  <si>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</si>
  <si>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</si>
  <si>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</si>
  <si>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</si>
  <si>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</si>
  <si>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</si>
  <si>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</si>
  <si>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</si>
  <si>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</si>
  <si>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</si>
  <si>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</si>
  <si>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</si>
  <si>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</si>
  <si>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</si>
  <si>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</si>
  <si>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</si>
  <si>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</si>
  <si>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</si>
  <si>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</si>
  <si>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</si>
  <si>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</si>
  <si>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</si>
  <si>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</si>
  <si>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</si>
  <si>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</si>
  <si>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</si>
  <si>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</si>
  <si>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</si>
  <si>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</si>
  <si>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</si>
  <si>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</si>
  <si>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</si>
  <si>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</si>
  <si>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</si>
  <si>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</si>
  <si>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</si>
  <si>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</si>
  <si>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</si>
  <si>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</si>
  <si>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</si>
  <si>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</si>
  <si>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</si>
  <si>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</si>
  <si>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</si>
  <si>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</si>
  <si>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</si>
  <si>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</si>
  <si>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</si>
  <si>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</si>
  <si>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</si>
  <si>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</si>
  <si>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</si>
  <si>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</si>
  <si>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</si>
  <si>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</si>
  <si>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</si>
  <si>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</si>
  <si>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</si>
  <si>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</si>
  <si>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</si>
  <si>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</si>
  <si>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</si>
  <si>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</si>
  <si>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</si>
  <si>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</si>
  <si>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</si>
  <si>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</si>
  <si>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</si>
  <si>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</si>
  <si>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</si>
  <si>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</si>
  <si>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</si>
  <si>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</si>
  <si>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</si>
  <si>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</si>
  <si>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</si>
  <si>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</si>
  <si>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</si>
  <si>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</si>
  <si>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</si>
  <si>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</si>
  <si>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</si>
  <si>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</si>
  <si>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</si>
  <si>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</si>
  <si>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</si>
  <si>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</si>
  <si>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</si>
  <si>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</si>
  <si>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</si>
  <si>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</si>
  <si>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</si>
  <si>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</si>
  <si>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</si>
  <si>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</si>
  <si>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</si>
  <si>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</si>
  <si>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</si>
  <si>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</si>
  <si>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</si>
  <si>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</si>
  <si>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</si>
  <si>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</si>
  <si>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</si>
  <si>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</si>
  <si>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</si>
  <si>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</si>
  <si>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</si>
  <si>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</si>
  <si>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</si>
  <si>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</si>
  <si>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</si>
  <si>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</si>
  <si>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</si>
  <si>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</si>
  <si>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</si>
  <si>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</si>
  <si>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</si>
  <si>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</si>
  <si>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</si>
  <si>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</si>
  <si>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</si>
  <si>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</si>
  <si>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</si>
  <si>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</si>
  <si>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</si>
  <si>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</si>
  <si>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</si>
  <si>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</si>
  <si>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</si>
  <si>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</si>
  <si>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</si>
  <si>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</si>
  <si>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</si>
  <si>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</si>
  <si>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</si>
  <si>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</si>
  <si>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</si>
  <si>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</si>
  <si>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</si>
  <si>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</si>
  <si>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</si>
  <si>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</si>
  <si>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</si>
  <si>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</si>
  <si>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</si>
  <si>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</si>
  <si>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</si>
  <si>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</si>
  <si>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</si>
  <si>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</si>
  <si>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</si>
  <si>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</si>
  <si>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</si>
  <si>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</si>
  <si>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</si>
  <si>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</si>
  <si>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</si>
  <si>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</si>
  <si>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</si>
  <si>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</si>
  <si>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</si>
  <si>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</si>
  <si>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</si>
  <si>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</si>
  <si>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</si>
  <si>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</si>
  <si>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</si>
  <si>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</si>
  <si>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</si>
  <si>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</si>
  <si>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</si>
  <si>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</si>
  <si>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</si>
  <si>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</si>
  <si>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</si>
  <si>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</si>
  <si>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</si>
  <si>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</si>
  <si>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</si>
  <si>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</si>
  <si>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</si>
  <si>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</si>
  <si>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</si>
  <si>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</si>
  <si>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</si>
  <si>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</si>
  <si>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</si>
  <si>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</si>
  <si>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</si>
  <si>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</si>
  <si>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</si>
  <si>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</si>
  <si>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</si>
  <si>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</si>
  <si>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</si>
  <si>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</si>
  <si>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</si>
  <si>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</si>
  <si>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</si>
  <si>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</si>
  <si>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</si>
  <si>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</si>
  <si>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</si>
  <si>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</si>
  <si>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</si>
  <si>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</si>
  <si>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</si>
  <si>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</si>
  <si>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</si>
  <si>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</si>
  <si>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</si>
  <si>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</si>
  <si>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</si>
  <si>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</si>
  <si>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</si>
  <si>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</si>
  <si>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</si>
  <si>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</si>
  <si>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</si>
  <si>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</si>
  <si>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</si>
  <si>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</si>
  <si>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</si>
  <si>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</si>
  <si>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</si>
  <si>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</si>
  <si>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</si>
  <si>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</si>
  <si>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</si>
  <si>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</si>
  <si>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</si>
  <si>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</si>
  <si>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</si>
  <si>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</si>
  <si>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</si>
  <si>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</si>
  <si>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</si>
  <si>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</si>
  <si>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</si>
  <si>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</si>
  <si>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</si>
  <si>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</si>
  <si>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</si>
  <si>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</si>
  <si>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</si>
  <si>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</si>
  <si>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</si>
  <si>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</si>
  <si>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</si>
  <si>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</si>
  <si>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</si>
  <si>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</si>
  <si>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</si>
  <si>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</si>
  <si>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</si>
  <si>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</si>
  <si>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</si>
  <si>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</si>
  <si>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</si>
  <si>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</si>
  <si>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</si>
  <si>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</si>
  <si>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</si>
  <si>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</si>
  <si>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</si>
  <si>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</si>
  <si>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</si>
  <si>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</si>
  <si>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</si>
  <si>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</si>
  <si>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</si>
  <si>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</si>
  <si>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</si>
  <si>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</si>
  <si>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</si>
  <si>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</si>
  <si>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</si>
  <si>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</si>
  <si>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</si>
  <si>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</si>
  <si>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</si>
  <si>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</si>
  <si>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</si>
  <si>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</si>
  <si>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</si>
  <si>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</si>
  <si>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</si>
  <si>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</si>
  <si>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</si>
  <si>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</si>
  <si>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</si>
  <si>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</si>
  <si>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</si>
  <si>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</si>
  <si>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</si>
  <si>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</si>
  <si>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</si>
  <si>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</si>
  <si>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</si>
  <si>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</si>
  <si>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</si>
  <si>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</si>
  <si>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</si>
  <si>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</si>
  <si>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</si>
  <si>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</si>
  <si>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</si>
  <si>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</si>
  <si>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</si>
  <si>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</si>
  <si>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</si>
  <si>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</si>
  <si>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</si>
  <si>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</si>
  <si>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</si>
  <si>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</si>
  <si>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</si>
  <si>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</si>
  <si>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</si>
  <si>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</si>
  <si>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</si>
  <si>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</si>
  <si>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</si>
  <si>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</si>
  <si>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</si>
  <si>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</si>
  <si>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</si>
  <si>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</si>
  <si>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</si>
  <si>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</si>
  <si>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</si>
  <si>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</si>
  <si>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</si>
  <si>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</si>
  <si>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</si>
  <si>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</si>
  <si>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</si>
  <si>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</si>
  <si>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</si>
  <si>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</si>
  <si>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</si>
  <si>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</si>
  <si>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</si>
  <si>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</si>
  <si>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</si>
  <si>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</si>
  <si>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</si>
  <si>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</si>
  <si>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</si>
  <si>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</si>
  <si>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</si>
  <si>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</si>
  <si>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</si>
  <si>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</si>
  <si>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</si>
  <si>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</si>
  <si>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</si>
  <si>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</si>
  <si>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</si>
  <si>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</si>
  <si>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</si>
  <si>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</si>
  <si>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</si>
  <si>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</si>
  <si>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</si>
  <si>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</si>
  <si>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</si>
  <si>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</si>
  <si>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</si>
  <si>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</si>
  <si>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</si>
  <si>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</si>
  <si>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</si>
  <si>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</si>
  <si>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</si>
  <si>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</si>
  <si>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</si>
  <si>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</si>
  <si>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</si>
  <si>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</si>
  <si>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</si>
  <si>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</si>
  <si>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</si>
  <si>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</si>
  <si>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</si>
  <si>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</si>
  <si>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</si>
  <si>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</si>
  <si>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</si>
  <si>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</si>
  <si>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</si>
  <si>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</si>
  <si>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</si>
  <si>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</si>
  <si>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</si>
  <si>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</si>
  <si>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</si>
  <si>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</si>
  <si>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</si>
  <si>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</si>
  <si>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</si>
  <si>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</si>
  <si>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</si>
  <si>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</si>
  <si>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</si>
  <si>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</si>
  <si>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</si>
  <si>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</si>
  <si>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</si>
  <si>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</si>
  <si>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</si>
  <si>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</si>
  <si>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</si>
  <si>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</si>
  <si>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</si>
  <si>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</si>
  <si>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</si>
  <si>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</si>
  <si>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</si>
  <si>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</si>
  <si>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</si>
  <si>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</si>
  <si>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</si>
  <si>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</si>
  <si>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</si>
  <si>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</si>
  <si>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</si>
  <si>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</si>
  <si>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</si>
  <si>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</si>
  <si>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</si>
  <si>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</si>
  <si>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</si>
  <si>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</si>
  <si>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</si>
  <si>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</si>
  <si>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</si>
  <si>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</si>
  <si>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</si>
  <si>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</si>
  <si>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</si>
  <si>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</si>
  <si>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</si>
  <si>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</si>
  <si>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</si>
  <si>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</si>
  <si>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</si>
  <si>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</si>
  <si>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</si>
  <si>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</si>
  <si>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</si>
  <si>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</si>
  <si>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</si>
  <si>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</si>
  <si>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</si>
  <si>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</si>
  <si>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</si>
  <si>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</si>
  <si>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</si>
  <si>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</si>
  <si>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</si>
  <si>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</si>
  <si>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</si>
  <si>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</si>
  <si>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</si>
  <si>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</si>
  <si>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</si>
  <si>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</si>
  <si>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</si>
  <si>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</si>
  <si>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</si>
  <si>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</si>
  <si>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</si>
  <si>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</si>
  <si>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</si>
  <si>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</si>
  <si>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</si>
  <si>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</si>
  <si>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</si>
  <si>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</si>
  <si>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</si>
  <si>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</si>
  <si>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</si>
  <si>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</si>
  <si>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</si>
  <si>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</si>
  <si>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</si>
  <si>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</si>
  <si>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</si>
  <si>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</si>
  <si>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</si>
  <si>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</si>
  <si>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</si>
  <si>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</si>
  <si>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</si>
  <si>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</si>
  <si>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</si>
  <si>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</si>
  <si>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</si>
  <si>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</si>
  <si>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</si>
  <si>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</si>
  <si>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</si>
  <si>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</si>
  <si>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</si>
  <si>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</si>
  <si>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</si>
  <si>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</si>
  <si>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</si>
  <si>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</si>
  <si>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</si>
  <si>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</si>
  <si>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</si>
  <si>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</si>
  <si>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</si>
  <si>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</si>
  <si>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</si>
  <si>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</si>
  <si>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</si>
  <si>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</si>
  <si>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</si>
  <si>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</si>
  <si>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</si>
  <si>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</si>
  <si>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</si>
  <si>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</si>
  <si>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</si>
  <si>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</si>
  <si>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</si>
  <si>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</si>
  <si>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</si>
  <si>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</si>
  <si>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</si>
  <si>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</si>
  <si>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</si>
  <si>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</si>
  <si>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</si>
  <si>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</si>
  <si>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</si>
  <si>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</si>
  <si>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</si>
  <si>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</si>
  <si>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</si>
  <si>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</si>
  <si>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</si>
  <si>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</si>
  <si>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</si>
  <si>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</si>
  <si>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</si>
  <si>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</si>
  <si>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</si>
  <si>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</si>
  <si>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</si>
  <si>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</si>
  <si>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</si>
  <si>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</si>
  <si>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</si>
  <si>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</si>
  <si>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</si>
  <si>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</si>
  <si>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</si>
  <si>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</si>
  <si>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</si>
  <si>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</si>
  <si>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</si>
  <si>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</si>
  <si>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</si>
  <si>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</si>
  <si>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</si>
  <si>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</si>
  <si>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</si>
  <si>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</si>
  <si>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</si>
  <si>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</si>
  <si>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</si>
  <si>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</si>
  <si>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</si>
  <si>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</si>
  <si>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</si>
  <si>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</si>
  <si>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</si>
  <si>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</si>
  <si>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</si>
  <si>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</si>
  <si>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</si>
  <si>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</si>
  <si>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</si>
  <si>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</si>
  <si>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</si>
  <si>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</si>
  <si>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</si>
  <si>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</si>
  <si>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</si>
  <si>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</si>
  <si>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</si>
  <si>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</si>
  <si>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</si>
  <si>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</si>
  <si>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</si>
  <si>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</si>
  <si>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</si>
  <si>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</si>
  <si>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</si>
  <si>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</si>
  <si>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</si>
  <si>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</si>
  <si>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</si>
  <si>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</si>
  <si>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</si>
  <si>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</si>
  <si>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</si>
  <si>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</si>
  <si>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</si>
  <si>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</si>
  <si>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</si>
  <si>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</si>
  <si>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</si>
  <si>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</si>
  <si>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</si>
  <si>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</si>
  <si>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</si>
  <si>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</si>
  <si>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</si>
  <si>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</si>
  <si>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</si>
  <si>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</si>
  <si>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</si>
  <si>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</si>
  <si>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</si>
  <si>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</si>
  <si>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</si>
  <si>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</si>
  <si>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</si>
  <si>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</si>
  <si>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</si>
  <si>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</si>
  <si>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</si>
  <si>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</si>
  <si>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</si>
  <si>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</si>
  <si>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</si>
  <si>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</si>
  <si>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</si>
  <si>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</si>
  <si>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</si>
  <si>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</si>
  <si>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</si>
  <si>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</si>
  <si>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</si>
  <si>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</si>
  <si>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</si>
  <si>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</si>
  <si>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</si>
  <si>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</si>
  <si>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</si>
  <si>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</si>
  <si>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</si>
  <si>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</si>
  <si>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</si>
  <si>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</si>
  <si>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</si>
  <si>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</si>
  <si>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</si>
  <si>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</si>
  <si>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</si>
  <si>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</si>
  <si>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</si>
  <si>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</si>
  <si>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</si>
  <si>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</si>
  <si>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</si>
  <si>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</si>
  <si>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</si>
  <si>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</si>
  <si>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</si>
  <si>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</si>
  <si>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</si>
  <si>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</si>
  <si>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</si>
  <si>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</si>
  <si>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</si>
  <si>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</si>
  <si>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</si>
  <si>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</si>
  <si>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</si>
  <si>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</si>
  <si>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</si>
  <si>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</si>
  <si>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</si>
  <si>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</si>
  <si>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</si>
  <si>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</si>
  <si>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</si>
  <si>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</si>
  <si>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</si>
  <si>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</si>
  <si>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</si>
  <si>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</si>
  <si>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</si>
  <si>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</si>
  <si>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</si>
  <si>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</si>
  <si>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</si>
  <si>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</si>
  <si>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</si>
  <si>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</si>
  <si>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</si>
  <si>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</si>
  <si>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</si>
  <si>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</si>
  <si>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</si>
  <si>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</si>
  <si>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</si>
  <si>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</si>
  <si>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</si>
  <si>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</si>
  <si>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</si>
  <si>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</si>
  <si>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</si>
  <si>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</si>
  <si>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</si>
  <si>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</si>
  <si>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</si>
  <si>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</si>
  <si>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</si>
  <si>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</si>
  <si>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</si>
  <si>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</si>
  <si>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</si>
  <si>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</si>
  <si>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</si>
  <si>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</si>
  <si>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</si>
  <si>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</si>
  <si>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</si>
  <si>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</si>
  <si>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</si>
  <si>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</si>
  <si>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</si>
  <si>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</si>
  <si>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</si>
  <si>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</si>
  <si>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</si>
  <si>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</si>
  <si>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</si>
  <si>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</si>
  <si>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</si>
  <si>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</si>
  <si>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</si>
  <si>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</si>
  <si>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</si>
  <si>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</si>
  <si>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</si>
  <si>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</si>
  <si>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</si>
  <si>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</si>
  <si>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</si>
  <si>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</si>
  <si>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</si>
  <si>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</si>
  <si>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</si>
  <si>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</si>
  <si>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</si>
  <si>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</si>
  <si>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</si>
  <si>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</si>
  <si>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</si>
  <si>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</si>
  <si>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</si>
  <si>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</si>
  <si>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</si>
  <si>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</si>
  <si>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</si>
  <si>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</si>
  <si>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</si>
  <si>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</si>
  <si>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</si>
  <si>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</si>
  <si>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</si>
  <si>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</si>
  <si>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</si>
  <si>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</si>
  <si>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</si>
  <si>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</si>
  <si>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</si>
  <si>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</si>
  <si>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</si>
  <si>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</si>
  <si>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</si>
  <si>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</si>
  <si>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</si>
  <si>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</si>
  <si>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</si>
  <si>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</si>
  <si>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</si>
  <si>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</si>
  <si>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</si>
  <si>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</si>
  <si>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</si>
  <si>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</si>
  <si>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</si>
  <si>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</si>
  <si>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</si>
  <si>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</si>
  <si>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</si>
  <si>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</si>
  <si>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</si>
  <si>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</si>
  <si>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</si>
  <si>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</si>
  <si>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</si>
  <si>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</si>
  <si>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</si>
  <si>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</si>
  <si>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</si>
  <si>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</si>
  <si>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</si>
  <si>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</si>
  <si>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</si>
  <si>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</si>
  <si>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</si>
  <si>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</si>
  <si>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</si>
  <si>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</si>
  <si>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</si>
  <si>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</si>
  <si>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</si>
  <si>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</si>
  <si>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</si>
  <si>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</si>
  <si>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</si>
  <si>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</si>
  <si>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</si>
  <si>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</si>
  <si>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</si>
  <si>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</si>
  <si>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</si>
  <si>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</si>
  <si>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</si>
  <si>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</si>
  <si>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</si>
  <si>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</si>
  <si>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</si>
  <si>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</si>
  <si>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</si>
  <si>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</si>
  <si>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</si>
  <si>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</si>
  <si>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</si>
  <si>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</si>
  <si>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</si>
  <si>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</si>
  <si>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</si>
  <si>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</si>
  <si>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</si>
  <si>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</si>
  <si>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</si>
  <si>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</si>
  <si>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</si>
  <si>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</si>
  <si>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</si>
  <si>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</si>
  <si>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</si>
  <si>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</si>
  <si>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</si>
  <si>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</si>
  <si>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</si>
  <si>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</si>
  <si>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</si>
  <si>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</si>
  <si>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</si>
  <si>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</si>
  <si>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</si>
  <si>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</si>
  <si>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</si>
  <si>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</si>
  <si>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</si>
  <si>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</si>
  <si>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</si>
  <si>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</si>
  <si>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</si>
  <si>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</si>
  <si>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</si>
  <si>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</si>
  <si>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</si>
  <si>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</si>
  <si>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</si>
  <si>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</si>
  <si>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</si>
  <si>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</si>
  <si>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</si>
  <si>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</si>
  <si>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</si>
  <si>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</si>
  <si>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</si>
  <si>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</si>
  <si>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</si>
  <si>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</si>
  <si>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</si>
  <si>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</si>
  <si>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</si>
  <si>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</si>
  <si>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</si>
  <si>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</si>
  <si>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</si>
  <si>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</si>
  <si>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</si>
  <si>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</si>
  <si>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</si>
  <si>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</si>
  <si>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</si>
  <si>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</si>
  <si>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</si>
  <si>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</si>
  <si>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</si>
  <si>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</si>
  <si>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</si>
  <si>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</si>
  <si>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</si>
  <si>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</si>
  <si>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</si>
  <si>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</si>
  <si>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</si>
  <si>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</si>
  <si>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</si>
  <si>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</si>
  <si>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</si>
  <si>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</si>
  <si>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</si>
  <si>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</si>
  <si>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</si>
  <si>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</si>
  <si>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</si>
  <si>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</si>
  <si>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</si>
  <si>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</si>
  <si>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</si>
  <si>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</si>
  <si>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</si>
  <si>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</si>
  <si>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</si>
  <si>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</si>
  <si>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</si>
  <si>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</si>
  <si>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</si>
  <si>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</si>
  <si>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</si>
  <si>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</si>
  <si>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</si>
  <si>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</si>
  <si>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</si>
  <si>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</si>
  <si>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</si>
  <si>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</si>
  <si>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</si>
  <si>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</si>
  <si>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</si>
  <si>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</si>
  <si>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</si>
  <si>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</si>
  <si>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</si>
  <si>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</si>
  <si>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</si>
  <si>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</si>
  <si>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</si>
  <si>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</si>
  <si>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</si>
  <si>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</si>
  <si>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</si>
  <si>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</si>
  <si>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</si>
  <si>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</si>
  <si>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</si>
  <si>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</si>
  <si>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</si>
  <si>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</si>
  <si>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</si>
  <si>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</si>
  <si>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</si>
  <si>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</si>
  <si>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</si>
  <si>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</si>
  <si>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</si>
  <si>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</si>
  <si>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</si>
  <si>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</si>
  <si>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</si>
  <si>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</si>
  <si>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</si>
  <si>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</si>
  <si>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</si>
  <si>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</si>
  <si>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</si>
  <si>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</si>
  <si>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</si>
  <si>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</si>
  <si>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</si>
  <si>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</si>
  <si>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</si>
  <si>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</si>
  <si>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</si>
  <si>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</si>
  <si>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</si>
  <si>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</si>
  <si>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</si>
  <si>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</si>
  <si>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</si>
  <si>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</si>
  <si>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</si>
  <si>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</si>
  <si>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</si>
  <si>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</si>
  <si>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</si>
  <si>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</si>
  <si>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</si>
  <si>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</si>
  <si>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</si>
  <si>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</si>
  <si>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</si>
  <si>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</si>
  <si>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</si>
  <si>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</si>
  <si>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</si>
  <si>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</si>
  <si>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</si>
  <si>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</si>
  <si>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</si>
  <si>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</si>
  <si>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</si>
  <si>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</si>
  <si>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</si>
  <si>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</si>
  <si>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</si>
  <si>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</si>
  <si>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</si>
  <si>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</si>
  <si>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</si>
  <si>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</si>
  <si>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</si>
  <si>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</si>
  <si>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</si>
  <si>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</si>
  <si>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</si>
  <si>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</si>
  <si>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</si>
  <si>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</si>
  <si>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</si>
  <si>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</si>
  <si>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</si>
  <si>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</si>
  <si>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</si>
  <si>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</si>
  <si>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</si>
  <si>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</si>
  <si>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</si>
  <si>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</si>
  <si>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</si>
  <si>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</si>
  <si>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</si>
  <si>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</si>
  <si>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</si>
  <si>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</si>
  <si>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</si>
  <si>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</si>
  <si>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</si>
  <si>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</si>
  <si>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</si>
  <si>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</si>
  <si>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</si>
  <si>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</si>
  <si>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</si>
  <si>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</si>
  <si>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</si>
  <si>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</si>
  <si>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</si>
  <si>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</si>
  <si>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</si>
  <si>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</si>
  <si>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</si>
  <si>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</si>
  <si>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</si>
  <si>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</si>
  <si>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</si>
  <si>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</si>
  <si>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</si>
  <si>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</si>
  <si>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</si>
  <si>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</si>
  <si>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</si>
  <si>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</si>
  <si>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</si>
  <si>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</si>
  <si>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</si>
  <si>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</si>
  <si>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</si>
  <si>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</si>
  <si>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</si>
  <si>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</si>
  <si>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</si>
  <si>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</si>
  <si>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</si>
  <si>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</si>
  <si>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</si>
  <si>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</si>
  <si>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</si>
  <si>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</si>
  <si>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</si>
  <si>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</si>
  <si>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</si>
  <si>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</si>
  <si>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</si>
  <si>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</si>
  <si>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</si>
  <si>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</si>
  <si>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</si>
  <si>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</si>
  <si>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</si>
  <si>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</si>
  <si>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</si>
  <si>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</si>
  <si>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</si>
  <si>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</si>
  <si>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</si>
  <si>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</si>
  <si>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</si>
  <si>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</si>
  <si>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</si>
  <si>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</si>
  <si>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</si>
  <si>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</si>
  <si>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</si>
  <si>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</si>
  <si>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</si>
  <si>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</si>
  <si>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</si>
  <si>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</si>
  <si>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</si>
  <si>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</si>
  <si>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</si>
  <si>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</si>
  <si>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</si>
  <si>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</si>
  <si>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</si>
  <si>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</si>
  <si>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</si>
  <si>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</si>
  <si>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</si>
  <si>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</si>
  <si>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</si>
  <si>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</si>
  <si>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</si>
  <si>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</si>
  <si>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</si>
  <si>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</si>
  <si>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</si>
  <si>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</si>
  <si>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</si>
  <si>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</si>
  <si>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</si>
  <si>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</si>
  <si>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</si>
  <si>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</si>
  <si>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</si>
  <si>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</si>
  <si>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</si>
  <si>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</si>
  <si>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</si>
  <si>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</si>
  <si>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</si>
  <si>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</si>
  <si>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</si>
  <si>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</si>
  <si>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</si>
  <si>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</si>
  <si>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</si>
  <si>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</si>
  <si>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</si>
  <si>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</si>
  <si>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</si>
  <si>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</si>
  <si>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</si>
  <si>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</si>
  <si>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</si>
  <si>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</si>
  <si>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</si>
  <si>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</si>
  <si>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</si>
  <si>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</si>
  <si>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</si>
  <si>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</si>
  <si>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</si>
  <si>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</si>
  <si>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</si>
  <si>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</si>
  <si>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</si>
  <si>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</si>
  <si>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</si>
  <si>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</si>
  <si>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</si>
  <si>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</si>
  <si>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</si>
  <si>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</si>
  <si>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</si>
  <si>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</si>
  <si>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</si>
  <si>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</si>
  <si>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</si>
  <si>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</si>
  <si>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</si>
  <si>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</si>
  <si>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</si>
  <si>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</si>
  <si>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</si>
  <si>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</si>
  <si>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</si>
  <si>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</si>
  <si>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</si>
  <si>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</si>
  <si>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</si>
  <si>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</si>
  <si>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</si>
  <si>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</si>
  <si>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</si>
  <si>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</si>
  <si>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</si>
  <si>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</si>
  <si>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</si>
  <si>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</si>
  <si>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</si>
  <si>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</si>
  <si>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</si>
  <si>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</si>
  <si>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</si>
  <si>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</si>
  <si>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</si>
  <si>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</si>
  <si>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</si>
  <si>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</si>
  <si>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</si>
  <si>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</si>
  <si>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</si>
  <si>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</si>
  <si>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</si>
  <si>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</si>
  <si>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</si>
  <si>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</si>
  <si>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</si>
  <si>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</si>
  <si>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</si>
  <si>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</si>
  <si>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</si>
  <si>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</si>
  <si>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</si>
  <si>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</si>
  <si>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</si>
  <si>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</si>
  <si>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</si>
  <si>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</si>
  <si>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</si>
  <si>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</si>
  <si>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</si>
  <si>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</si>
  <si>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</si>
  <si>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</si>
  <si>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</si>
  <si>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</si>
  <si>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</si>
  <si>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</si>
  <si>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</si>
  <si>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</si>
  <si>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</si>
  <si>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</si>
  <si>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</si>
  <si>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</si>
  <si>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</si>
  <si>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</si>
  <si>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</si>
  <si>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</si>
  <si>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</si>
  <si>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</si>
  <si>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</si>
  <si>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</si>
  <si>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</si>
  <si>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</si>
  <si>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</si>
  <si>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</si>
  <si>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</si>
  <si>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</si>
  <si>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</si>
  <si>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</si>
  <si>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</si>
  <si>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</si>
  <si>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</si>
  <si>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</si>
  <si>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</si>
  <si>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</si>
  <si>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</si>
  <si>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</si>
  <si>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</si>
  <si>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</si>
  <si>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</si>
  <si>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</si>
  <si>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</si>
  <si>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</si>
  <si>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</si>
  <si>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</si>
  <si>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</si>
  <si>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</si>
  <si>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</si>
  <si>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</si>
  <si>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</si>
  <si>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</si>
  <si>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</si>
  <si>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</si>
  <si>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</si>
  <si>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</si>
  <si>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</si>
  <si>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</si>
  <si>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</si>
  <si>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</si>
  <si>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</si>
  <si>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</si>
  <si>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</si>
  <si>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</si>
  <si>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</si>
  <si>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</si>
  <si>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</si>
  <si>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</si>
  <si>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</si>
  <si>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</si>
  <si>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</si>
  <si>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</si>
  <si>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</si>
  <si>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</si>
  <si>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</si>
  <si>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</si>
  <si>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</si>
  <si>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</si>
  <si>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</si>
  <si>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</si>
  <si>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</si>
  <si>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</si>
  <si>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</si>
  <si>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</si>
  <si>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</si>
  <si>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</si>
  <si>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</si>
  <si>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</si>
  <si>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</si>
  <si>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</si>
  <si>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</si>
  <si>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</si>
  <si>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</si>
  <si>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</si>
  <si>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</si>
  <si>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</si>
  <si>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</si>
  <si>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</si>
  <si>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</si>
  <si>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</si>
  <si>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</si>
  <si>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</si>
  <si>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</si>
  <si>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</si>
  <si>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</si>
  <si>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</si>
  <si>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</si>
  <si>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</si>
  <si>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</si>
  <si>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</si>
  <si>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</si>
  <si>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</si>
  <si>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</si>
  <si>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</si>
  <si>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</si>
  <si>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</si>
  <si>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</si>
  <si>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</si>
  <si>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</si>
  <si>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</si>
  <si>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</si>
  <si>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</si>
  <si>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</si>
  <si>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</si>
  <si>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</si>
  <si>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</si>
  <si>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</si>
  <si>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</si>
  <si>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</si>
  <si>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</si>
  <si>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</si>
  <si>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</si>
  <si>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</si>
  <si>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</si>
  <si>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</si>
  <si>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</si>
  <si>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</si>
  <si>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</si>
  <si>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</si>
  <si>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</si>
  <si>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</si>
  <si>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</si>
  <si>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</si>
  <si>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</si>
  <si>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</si>
  <si>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</si>
  <si>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</si>
  <si>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</si>
  <si>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</si>
  <si>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</si>
  <si>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</si>
  <si>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</si>
  <si>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</si>
  <si>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</si>
  <si>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</si>
  <si>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</si>
  <si>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</si>
  <si>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</si>
  <si>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</si>
  <si>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</si>
  <si>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</si>
  <si>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</si>
  <si>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</si>
  <si>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</si>
  <si>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</si>
  <si>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</si>
  <si>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</si>
  <si>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</si>
  <si>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</si>
  <si>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</si>
  <si>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</si>
  <si>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</si>
  <si>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</si>
  <si>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</si>
  <si>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</si>
  <si>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</si>
  <si>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</si>
  <si>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</si>
  <si>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</si>
  <si>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</si>
  <si>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</si>
  <si>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</si>
  <si>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</si>
  <si>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</si>
  <si>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</si>
  <si>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</si>
  <si>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</si>
  <si>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</si>
  <si>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</si>
  <si>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</si>
  <si>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</si>
  <si>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</si>
  <si>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</si>
  <si>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</si>
  <si>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</si>
  <si>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</si>
  <si>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</si>
  <si>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</si>
  <si>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</si>
  <si>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</si>
  <si>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</si>
  <si>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</si>
  <si>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</si>
  <si>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</si>
  <si>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</si>
  <si>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</si>
  <si>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</si>
  <si>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</si>
  <si>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</si>
  <si>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</si>
  <si>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</si>
  <si>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</si>
  <si>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</si>
  <si>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</si>
  <si>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</si>
  <si>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</si>
  <si>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</si>
  <si>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</si>
  <si>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</si>
  <si>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</si>
  <si>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</si>
  <si>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</si>
  <si>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</si>
  <si>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</si>
  <si>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</si>
  <si>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</si>
  <si>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</si>
  <si>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</si>
  <si>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</si>
  <si>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</si>
  <si>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</si>
  <si>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</si>
  <si>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</si>
  <si>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</si>
  <si>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</si>
  <si>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</si>
  <si>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</si>
  <si>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</si>
  <si>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</si>
  <si>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</si>
  <si>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</si>
  <si>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</si>
  <si>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</si>
  <si>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</si>
  <si>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</si>
  <si>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</si>
  <si>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</si>
  <si>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</si>
  <si>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</si>
  <si>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</si>
  <si>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</si>
  <si>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</si>
  <si>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</si>
  <si>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</si>
  <si>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</si>
  <si>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</si>
  <si>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</si>
  <si>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</si>
  <si>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</si>
  <si>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</si>
  <si>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</si>
  <si>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</si>
  <si>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</si>
  <si>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</si>
  <si>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</si>
  <si>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</si>
  <si>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</si>
  <si>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</si>
  <si>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</si>
  <si>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</si>
  <si>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</si>
  <si>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</si>
  <si>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</si>
  <si>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</si>
  <si>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</si>
  <si>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</si>
  <si>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</si>
  <si>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</si>
  <si>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</si>
  <si>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</si>
  <si>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</si>
  <si>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</si>
  <si>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</si>
  <si>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</si>
  <si>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</si>
  <si>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</si>
  <si>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</si>
  <si>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</si>
  <si>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</si>
  <si>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</si>
  <si>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</si>
  <si>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</si>
  <si>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</si>
  <si>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</si>
  <si>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</si>
  <si>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</si>
  <si>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</si>
  <si>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</si>
  <si>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</si>
  <si>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</si>
  <si>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</si>
  <si>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</si>
  <si>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</si>
  <si>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</si>
  <si>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</si>
  <si>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</si>
  <si>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</si>
  <si>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</si>
  <si>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</si>
  <si>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</si>
  <si>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</si>
  <si>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</si>
  <si>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</si>
  <si>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</si>
  <si>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</si>
  <si>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</si>
  <si>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</si>
  <si>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</si>
  <si>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</si>
  <si>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</si>
  <si>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</si>
  <si>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</si>
  <si>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</si>
  <si>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</si>
  <si>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</si>
  <si>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</si>
  <si>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</si>
  <si>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</si>
  <si>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</si>
  <si>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</si>
  <si>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</si>
  <si>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</si>
  <si>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</si>
  <si>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</si>
  <si>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</si>
  <si>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</si>
  <si>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</si>
  <si>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</si>
  <si>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</si>
  <si>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</si>
  <si>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</si>
  <si>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</si>
  <si>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</si>
  <si>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</si>
  <si>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</si>
  <si>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</si>
  <si>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</si>
  <si>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</si>
  <si>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</si>
  <si>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</si>
  <si>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</si>
  <si>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</si>
  <si>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</si>
  <si>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</si>
  <si>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</si>
  <si>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</si>
  <si>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</si>
  <si>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</si>
  <si>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</si>
  <si>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</si>
  <si>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</si>
  <si>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</si>
  <si>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</si>
  <si>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</si>
  <si>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</si>
  <si>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</si>
  <si>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</si>
  <si>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</si>
  <si>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</si>
  <si>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</si>
  <si>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</si>
  <si>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</si>
  <si>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</si>
  <si>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</si>
  <si>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</si>
  <si>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</si>
  <si>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</si>
  <si>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</si>
  <si>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</si>
  <si>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</si>
  <si>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</si>
  <si>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</si>
  <si>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</si>
  <si>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</si>
  <si>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</si>
  <si>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</si>
  <si>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</si>
  <si>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</si>
  <si>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</si>
  <si>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</si>
  <si>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</si>
  <si>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</si>
  <si>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</si>
  <si>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</si>
  <si>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</si>
  <si>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</si>
  <si>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</si>
  <si>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</si>
  <si>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</si>
  <si>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</si>
  <si>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</si>
  <si>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</si>
  <si>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</si>
  <si>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</si>
  <si>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</si>
  <si>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</si>
  <si>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</si>
  <si>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</si>
  <si>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</si>
  <si>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</si>
  <si>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</si>
  <si>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</si>
  <si>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</si>
  <si>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</si>
  <si>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</si>
  <si>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</si>
  <si>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</si>
  <si>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</si>
  <si>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</si>
  <si>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</si>
  <si>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</si>
  <si>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</si>
  <si>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</si>
  <si>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</si>
  <si>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</si>
  <si>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</si>
  <si>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</si>
  <si>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</si>
  <si>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</si>
  <si>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</si>
  <si>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</si>
  <si>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</si>
  <si>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</si>
  <si>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</si>
  <si>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</si>
  <si>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</si>
  <si>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</si>
  <si>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</si>
  <si>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</si>
  <si>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</si>
  <si>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</si>
  <si>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</si>
  <si>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</si>
  <si>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</si>
  <si>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</si>
  <si>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</si>
  <si>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</si>
  <si>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</si>
  <si>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</si>
  <si>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</si>
  <si>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</si>
  <si>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</si>
  <si>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</si>
  <si>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</si>
  <si>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</si>
  <si>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</si>
  <si>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</si>
  <si>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</si>
  <si>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</si>
  <si>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</si>
  <si>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</si>
  <si>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</si>
  <si>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</si>
  <si>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</si>
  <si>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</si>
  <si>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</si>
  <si>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</si>
  <si>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</si>
  <si>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</si>
  <si>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</si>
  <si>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</si>
  <si>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</si>
  <si>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</si>
  <si>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</si>
  <si>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</si>
  <si>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</si>
  <si>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</si>
  <si>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</si>
  <si>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</si>
  <si>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</si>
  <si>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</si>
  <si>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</si>
  <si>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</si>
  <si>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</si>
  <si>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</si>
  <si>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</si>
  <si>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</si>
  <si>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</si>
  <si>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</si>
  <si>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</si>
  <si>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</si>
  <si>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</si>
  <si>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</si>
  <si>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</si>
  <si>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</si>
  <si>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</si>
  <si>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</si>
  <si>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</si>
  <si>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</si>
  <si>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</si>
  <si>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</si>
  <si>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</si>
  <si>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</si>
  <si>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</si>
  <si>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</si>
  <si>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</si>
  <si>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</si>
  <si>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</si>
  <si>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</si>
  <si>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</si>
  <si>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</si>
  <si>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</si>
  <si>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</si>
  <si>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</si>
  <si>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</si>
  <si>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</si>
  <si>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</si>
  <si>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</si>
  <si>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</si>
  <si>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</si>
  <si>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</si>
  <si>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</si>
  <si>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</si>
  <si>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</si>
  <si>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</si>
  <si>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</si>
  <si>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</si>
  <si>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</si>
  <si>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</si>
  <si>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</si>
  <si>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</si>
  <si>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</si>
  <si>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</si>
  <si>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</si>
  <si>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</si>
  <si>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</si>
  <si>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</si>
  <si>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</si>
  <si>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</si>
  <si>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</si>
  <si>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</si>
  <si>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</si>
  <si>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</si>
  <si>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</si>
  <si>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</si>
  <si>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</si>
  <si>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</si>
  <si>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</si>
  <si>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</si>
  <si>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</si>
  <si>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</si>
  <si>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</si>
  <si>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</si>
  <si>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</si>
  <si>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</si>
  <si>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</si>
  <si>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</si>
  <si>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</si>
  <si>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</si>
  <si>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</si>
  <si>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</si>
  <si>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</si>
  <si>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</si>
  <si>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</si>
  <si>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</si>
  <si>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</si>
  <si>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</si>
  <si>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</si>
  <si>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</si>
  <si>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</si>
  <si>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</si>
  <si>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</si>
  <si>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</si>
  <si>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</si>
  <si>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</si>
  <si>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</si>
  <si>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</si>
  <si>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</si>
  <si>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</si>
  <si>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</si>
  <si>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</si>
  <si>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</si>
  <si>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</si>
  <si>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</si>
  <si>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</si>
  <si>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</si>
  <si>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</si>
  <si>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</si>
  <si>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</si>
  <si>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</si>
  <si>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</si>
  <si>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</si>
  <si>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</si>
  <si>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</si>
  <si>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</si>
  <si>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</si>
  <si>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</si>
  <si>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</si>
  <si>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</si>
  <si>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</si>
  <si>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</si>
  <si>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</si>
  <si>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</si>
  <si>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</si>
  <si>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</si>
  <si>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</si>
  <si>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</si>
  <si>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</si>
  <si>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</si>
  <si>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</si>
  <si>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</si>
  <si>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</si>
  <si>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</si>
  <si>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</si>
  <si>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</si>
  <si>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</si>
  <si>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</si>
  <si>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</si>
  <si>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</si>
  <si>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</si>
  <si>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</si>
  <si>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</si>
  <si>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</si>
  <si>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</si>
  <si>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</si>
  <si>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</si>
  <si>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</si>
  <si>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</si>
  <si>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</si>
  <si>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</si>
  <si>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</si>
  <si>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</si>
  <si>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</si>
  <si>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</si>
  <si>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</si>
  <si>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</si>
  <si>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</si>
  <si>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</si>
  <si>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</si>
  <si>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</si>
  <si>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</si>
  <si>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</si>
  <si>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</si>
  <si>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</si>
  <si>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</si>
  <si>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</si>
  <si>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</si>
  <si>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</si>
  <si>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</si>
  <si>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</si>
  <si>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</si>
  <si>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</si>
  <si>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</si>
  <si>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</si>
  <si>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</si>
  <si>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</si>
  <si>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</si>
  <si>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</si>
  <si>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</si>
  <si>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</si>
  <si>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</si>
  <si>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</si>
  <si>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</si>
  <si>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</si>
  <si>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</si>
  <si>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</si>
  <si>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</si>
  <si>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</si>
  <si>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</si>
  <si>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</si>
  <si>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</si>
  <si>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</si>
  <si>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</si>
  <si>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</si>
  <si>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</si>
  <si>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</si>
  <si>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</si>
  <si>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</si>
  <si>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</si>
  <si>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</si>
  <si>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</si>
  <si>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</si>
  <si>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</si>
  <si>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</si>
  <si>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</si>
  <si>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</si>
  <si>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</si>
  <si>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</si>
  <si>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</si>
  <si>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</si>
  <si>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</si>
  <si>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</si>
  <si>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</si>
  <si>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</si>
  <si>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</si>
  <si>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</si>
  <si>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</si>
  <si>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</si>
  <si>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</si>
  <si>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</si>
  <si>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</si>
  <si>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</si>
  <si>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</si>
  <si>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</si>
  <si>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</si>
  <si>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</si>
  <si>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</si>
  <si>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</si>
  <si>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</si>
  <si>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</si>
  <si>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</si>
  <si>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</si>
  <si>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</si>
  <si>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</si>
  <si>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</si>
  <si>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</si>
  <si>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</si>
  <si>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</si>
  <si>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</si>
  <si>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</si>
  <si>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</si>
  <si>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</si>
  <si>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</si>
  <si>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</si>
  <si>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</si>
  <si>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</si>
  <si>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</si>
  <si>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</si>
  <si>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</si>
  <si>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</si>
  <si>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</si>
  <si>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</si>
  <si>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</si>
  <si>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</si>
  <si>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</si>
  <si>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</si>
  <si>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</si>
  <si>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</si>
  <si>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</si>
  <si>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</si>
  <si>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</si>
  <si>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</si>
  <si>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</si>
  <si>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</si>
  <si>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</si>
  <si>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</si>
  <si>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</si>
  <si>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</si>
  <si>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</si>
  <si>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</si>
  <si>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</si>
  <si>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</si>
  <si>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</si>
  <si>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</si>
  <si>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</si>
  <si>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</si>
  <si>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</si>
  <si>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</si>
  <si>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</si>
  <si>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</si>
  <si>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</si>
  <si>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</si>
  <si>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</si>
  <si>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</si>
  <si>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</si>
  <si>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</si>
  <si>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</si>
  <si>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</si>
  <si>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</si>
  <si>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</si>
  <si>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</si>
  <si>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</si>
  <si>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</si>
  <si>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</si>
  <si>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</si>
  <si>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</si>
  <si>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</si>
  <si>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</si>
  <si>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</si>
  <si>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</si>
  <si>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</si>
  <si>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</si>
  <si>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</si>
  <si>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</si>
  <si>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</si>
  <si>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</si>
  <si>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</si>
  <si>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</si>
  <si>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</si>
  <si>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</si>
  <si>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</si>
  <si>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</si>
  <si>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</si>
  <si>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</si>
  <si>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</si>
  <si>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</si>
  <si>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</si>
  <si>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</si>
  <si>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</si>
  <si>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</si>
  <si>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</si>
  <si>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</si>
  <si>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</si>
  <si>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</si>
  <si>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</si>
  <si>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</si>
  <si>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</si>
  <si>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</si>
  <si>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</si>
  <si>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</si>
  <si>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</si>
  <si>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</si>
  <si>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</si>
  <si>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</si>
  <si>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</si>
  <si>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</si>
  <si>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</si>
  <si>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</si>
  <si>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</si>
  <si>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</si>
  <si>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</si>
  <si>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</si>
  <si>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</si>
  <si>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</si>
  <si>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</si>
  <si>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</si>
  <si>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</si>
  <si>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</si>
  <si>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</si>
  <si>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</si>
  <si>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</si>
  <si>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</si>
  <si>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</si>
  <si>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</si>
  <si>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</si>
  <si>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</si>
  <si>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</si>
  <si>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</si>
  <si>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</si>
  <si>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</si>
  <si>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</si>
  <si>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</si>
  <si>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</si>
  <si>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</si>
  <si>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</si>
  <si>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</si>
  <si>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</si>
  <si>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</si>
  <si>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</si>
  <si>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</si>
  <si>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</si>
  <si>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</si>
  <si>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</si>
  <si>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</si>
  <si>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</si>
  <si>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</si>
  <si>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</si>
  <si>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</si>
  <si>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</si>
  <si>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</si>
  <si>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</si>
  <si>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</si>
  <si>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</si>
  <si>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</si>
  <si>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</si>
  <si>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</si>
  <si>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</si>
  <si>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</si>
  <si>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</si>
  <si>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</si>
  <si>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</si>
  <si>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</si>
  <si>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</si>
  <si>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</si>
  <si>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</si>
  <si>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</si>
  <si>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</si>
  <si>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</si>
  <si>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</si>
  <si>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</si>
  <si>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</si>
  <si>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</si>
  <si>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</si>
  <si>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</si>
  <si>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</si>
  <si>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</si>
  <si>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</si>
  <si>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</si>
  <si>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</si>
  <si>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</si>
  <si>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</si>
  <si>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</si>
  <si>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</si>
  <si>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</si>
  <si>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</si>
  <si>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</si>
  <si>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</si>
  <si>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</si>
  <si>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</si>
  <si>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</si>
  <si>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</si>
  <si>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</si>
  <si>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</si>
  <si>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</si>
  <si>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</si>
  <si>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</si>
  <si>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</si>
  <si>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</si>
  <si>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</si>
  <si>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</si>
  <si>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</si>
  <si>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</si>
  <si>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</si>
  <si>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</si>
  <si>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</si>
  <si>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</si>
  <si>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</si>
  <si>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</si>
  <si>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</si>
  <si>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</si>
  <si>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</si>
  <si>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</si>
  <si>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</si>
  <si>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</si>
  <si>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</si>
  <si>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</si>
  <si>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</si>
  <si>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</si>
  <si>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</si>
  <si>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</si>
  <si>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</si>
  <si>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</si>
  <si>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</si>
  <si>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</si>
  <si>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</si>
  <si>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</si>
  <si>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</si>
  <si>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</si>
  <si>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</si>
  <si>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</si>
  <si>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</si>
  <si>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</si>
  <si>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</si>
  <si>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</si>
  <si>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</si>
  <si>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</si>
  <si>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</si>
  <si>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</si>
  <si>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</si>
  <si>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</si>
  <si>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</si>
  <si>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</si>
  <si>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</si>
  <si>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</si>
  <si>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</si>
  <si>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</si>
  <si>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</si>
  <si>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</si>
  <si>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</si>
  <si>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</si>
  <si>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</si>
  <si>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</si>
  <si>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</si>
  <si>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</si>
  <si>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</si>
  <si>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</si>
  <si>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</si>
  <si>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</si>
  <si>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</si>
  <si>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</si>
  <si>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</si>
  <si>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</si>
  <si>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</si>
  <si>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</si>
  <si>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</si>
  <si>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</si>
  <si>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</si>
  <si>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</si>
  <si>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</si>
  <si>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</si>
  <si>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</si>
  <si>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</si>
  <si>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</si>
  <si>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</si>
  <si>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</si>
  <si>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</si>
  <si>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</si>
  <si>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</si>
  <si>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</si>
  <si>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</si>
  <si>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</si>
  <si>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</si>
  <si>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</si>
  <si>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</si>
  <si>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</si>
  <si>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</si>
  <si>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</si>
  <si>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</si>
  <si>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</si>
  <si>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</si>
  <si>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</si>
  <si>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</si>
  <si>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</si>
  <si>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</si>
  <si>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</si>
  <si>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</si>
  <si>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</si>
  <si>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</si>
  <si>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</si>
  <si>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</si>
  <si>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</si>
  <si>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</si>
  <si>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</si>
  <si>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</si>
  <si>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</si>
  <si>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</si>
  <si>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</si>
  <si>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</si>
  <si>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</si>
  <si>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</si>
  <si>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</si>
  <si>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</si>
  <si>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</si>
  <si>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</si>
  <si>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</si>
  <si>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</si>
  <si>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</si>
  <si>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</si>
  <si>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</si>
  <si>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</si>
  <si>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</si>
  <si>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</si>
  <si>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</si>
  <si>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</si>
  <si>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</si>
  <si>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</si>
  <si>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</si>
  <si>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</si>
  <si>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</si>
  <si>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</si>
  <si>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</si>
  <si>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</si>
  <si>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</si>
  <si>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</si>
  <si>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</si>
  <si>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</si>
  <si>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</si>
  <si>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</si>
  <si>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</si>
  <si>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</si>
  <si>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</si>
  <si>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</si>
  <si>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</si>
  <si>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</si>
  <si>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</si>
  <si>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</si>
  <si>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</si>
  <si>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</si>
  <si>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</si>
  <si>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</si>
  <si>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</si>
  <si>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</si>
  <si>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</si>
  <si>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</si>
  <si>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</si>
  <si>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</si>
  <si>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</si>
  <si>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</si>
  <si>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</si>
  <si>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</si>
  <si>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</si>
  <si>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</si>
  <si>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</si>
  <si>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</si>
  <si>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</si>
  <si>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</si>
  <si>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</si>
  <si>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</si>
  <si>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</si>
  <si>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</si>
  <si>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</si>
  <si>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</si>
  <si>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</si>
  <si>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</si>
  <si>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</si>
  <si>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</si>
  <si>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</si>
  <si>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</si>
  <si>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</si>
  <si>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</si>
  <si>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</si>
  <si>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</si>
  <si>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</si>
  <si>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</si>
  <si>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</si>
  <si>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</si>
  <si>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</si>
  <si>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</si>
  <si>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</si>
  <si>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</si>
  <si>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</si>
  <si>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</si>
  <si>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</si>
  <si>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</si>
  <si>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</si>
  <si>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</si>
  <si>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</si>
  <si>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</si>
  <si>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</si>
  <si>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</si>
  <si>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</si>
  <si>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</si>
  <si>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</si>
  <si>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</si>
  <si>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</si>
  <si>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</si>
  <si>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</si>
  <si>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</si>
  <si>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</si>
  <si>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</si>
  <si>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</si>
  <si>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</si>
  <si>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</si>
  <si>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</si>
  <si>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</si>
  <si>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</si>
  <si>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</si>
  <si>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</si>
  <si>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</si>
  <si>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</si>
  <si>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</si>
  <si>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</si>
  <si>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</si>
  <si>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</si>
  <si>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</si>
  <si>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</si>
  <si>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</si>
  <si>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</si>
  <si>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</si>
  <si>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</si>
  <si>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</si>
  <si>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</si>
  <si>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</si>
  <si>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</si>
  <si>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</si>
  <si>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</si>
  <si>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</si>
  <si>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</si>
  <si>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</si>
  <si>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</si>
  <si>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</si>
  <si>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</si>
  <si>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</si>
  <si>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</si>
  <si>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</si>
  <si>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</si>
  <si>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</si>
  <si>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</si>
  <si>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</si>
  <si>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</si>
  <si>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</si>
  <si>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</si>
  <si>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</si>
  <si>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</si>
  <si>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</si>
  <si>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</si>
  <si>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</si>
  <si>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</si>
  <si>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</si>
  <si>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</si>
  <si>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</si>
  <si>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</si>
  <si>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</si>
  <si>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</si>
  <si>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</si>
  <si>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</si>
  <si>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</si>
  <si>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</si>
  <si>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</si>
  <si>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</si>
  <si>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</si>
  <si>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</si>
  <si>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</si>
  <si>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</si>
  <si>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</si>
  <si>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</si>
  <si>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</si>
  <si>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</si>
  <si>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</si>
  <si>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</si>
  <si>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</si>
  <si>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</si>
  <si>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</si>
  <si>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</si>
  <si>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</si>
  <si>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</si>
  <si>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</si>
  <si>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</si>
  <si>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</si>
  <si>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</si>
  <si>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</si>
  <si>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</si>
  <si>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</si>
  <si>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</si>
  <si>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</si>
  <si>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</si>
  <si>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</si>
  <si>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</si>
  <si>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</si>
  <si>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</si>
  <si>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</si>
  <si>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</si>
  <si>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</si>
  <si>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</si>
  <si>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</si>
  <si>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</si>
  <si>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</si>
  <si>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</si>
  <si>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</si>
  <si>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</si>
  <si>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</si>
  <si>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</si>
  <si>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</si>
  <si>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</si>
  <si>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</si>
  <si>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</si>
  <si>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</si>
  <si>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</si>
  <si>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</si>
  <si>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</si>
  <si>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</si>
  <si>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</si>
  <si>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</si>
  <si>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</si>
  <si>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</si>
  <si>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</si>
  <si>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</si>
  <si>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</si>
  <si>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</si>
  <si>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</si>
  <si>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</si>
  <si>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</si>
  <si>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</si>
  <si>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</si>
  <si>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</si>
  <si>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</si>
  <si>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</si>
  <si>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</si>
  <si>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</si>
  <si>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</si>
  <si>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</si>
  <si>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</si>
  <si>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</si>
  <si>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</si>
  <si>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</si>
  <si>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</si>
  <si>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</si>
  <si>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</si>
  <si>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</si>
  <si>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</si>
  <si>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</si>
  <si>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</si>
  <si>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</si>
  <si>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</si>
  <si>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</si>
  <si>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</si>
  <si>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</si>
  <si>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</si>
  <si>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</si>
  <si>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</si>
  <si>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</si>
  <si>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</si>
  <si>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</si>
  <si>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</si>
  <si>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</si>
  <si>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</si>
  <si>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</si>
  <si>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</si>
  <si>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</si>
  <si>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</si>
  <si>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</si>
  <si>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</si>
  <si>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</si>
  <si>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</si>
  <si>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</si>
  <si>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</si>
  <si>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</si>
  <si>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</si>
  <si>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</si>
  <si>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</si>
  <si>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</si>
  <si>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</si>
  <si>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</si>
  <si>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</si>
  <si>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</si>
  <si>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</si>
  <si>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</si>
  <si>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</si>
  <si>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</si>
  <si>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</si>
  <si>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</si>
  <si>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</si>
  <si>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</si>
  <si>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</si>
  <si>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</si>
  <si>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</si>
  <si>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</si>
  <si>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</si>
  <si>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</si>
  <si>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</si>
  <si>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</si>
  <si>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</si>
  <si>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</si>
  <si>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</si>
  <si>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</si>
  <si>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</si>
  <si>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</si>
  <si>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</si>
  <si>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</si>
  <si>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</si>
  <si>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</si>
  <si>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</si>
  <si>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</si>
  <si>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</si>
  <si>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</si>
  <si>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</si>
  <si>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</si>
  <si>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</si>
  <si>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</si>
  <si>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</si>
  <si>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</si>
  <si>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</si>
  <si>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</si>
  <si>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</si>
  <si>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</si>
  <si>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</si>
  <si>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</si>
  <si>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</si>
  <si>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</si>
  <si>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</si>
  <si>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</si>
  <si>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</si>
  <si>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</si>
  <si>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</si>
  <si>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</si>
  <si>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</si>
  <si>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</si>
  <si>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</si>
  <si>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</si>
  <si>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</si>
  <si>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</si>
  <si>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</si>
  <si>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</si>
  <si>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</si>
  <si>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</si>
  <si>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</si>
  <si>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</si>
  <si>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</si>
  <si>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</si>
  <si>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</si>
  <si>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</si>
  <si>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</si>
  <si>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</si>
  <si>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</si>
  <si>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</si>
  <si>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</si>
  <si>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</si>
  <si>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</si>
  <si>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</si>
  <si>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</si>
  <si>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</si>
  <si>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</si>
  <si>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</si>
  <si>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</si>
  <si>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</si>
  <si>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</si>
  <si>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</si>
  <si>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</si>
  <si>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</si>
  <si>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</si>
  <si>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</si>
  <si>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</si>
  <si>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</si>
  <si>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</si>
  <si>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</si>
  <si>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</si>
  <si>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</si>
  <si>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</si>
  <si>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</si>
  <si>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</si>
  <si>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</si>
  <si>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</si>
  <si>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</si>
  <si>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</si>
  <si>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</si>
  <si>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</si>
  <si>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</si>
  <si>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</si>
  <si>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</si>
  <si>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</si>
  <si>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</si>
  <si>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</si>
  <si>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</si>
  <si>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</si>
  <si>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</si>
  <si>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</si>
  <si>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</si>
  <si>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</si>
  <si>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</si>
  <si>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</si>
  <si>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</si>
  <si>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</si>
  <si>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</si>
  <si>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</si>
  <si>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</si>
  <si>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</si>
  <si>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</si>
  <si>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</si>
  <si>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</si>
  <si>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</si>
  <si>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</si>
  <si>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</si>
  <si>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</si>
  <si>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</si>
  <si>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</si>
  <si>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</si>
  <si>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</si>
  <si>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</si>
  <si>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</si>
  <si>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</si>
  <si>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</si>
  <si>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</si>
  <si>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</si>
  <si>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</si>
  <si>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</si>
  <si>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</si>
  <si>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</si>
  <si>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</si>
  <si>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</si>
  <si>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</si>
  <si>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</si>
  <si>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</si>
  <si>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</si>
  <si>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</si>
  <si>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</si>
  <si>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</si>
  <si>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</si>
  <si>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</si>
  <si>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</si>
  <si>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</si>
  <si>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</si>
  <si>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</si>
  <si>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</si>
  <si>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</si>
  <si>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</si>
  <si>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</si>
  <si>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</si>
  <si>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</si>
  <si>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</si>
  <si>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</si>
  <si>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</si>
  <si>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</si>
  <si>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</si>
  <si>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</si>
  <si>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</si>
  <si>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</si>
  <si>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</si>
  <si>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</si>
  <si>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</si>
  <si>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</si>
  <si>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</si>
  <si>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</si>
  <si>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</si>
  <si>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</si>
  <si>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</si>
  <si>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</si>
  <si>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</si>
  <si>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</si>
  <si>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</si>
  <si>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</si>
  <si>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</si>
  <si>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</si>
  <si>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</si>
  <si>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</si>
  <si>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</si>
  <si>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</si>
  <si>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</si>
  <si>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</si>
  <si>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</si>
  <si>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</si>
  <si>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</si>
  <si>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</si>
  <si>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</si>
  <si>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</si>
  <si>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</si>
  <si>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</si>
  <si>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</si>
  <si>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</si>
  <si>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</si>
  <si>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</si>
  <si>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</si>
  <si>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</si>
  <si>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</si>
  <si>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</si>
  <si>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</si>
  <si>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</si>
  <si>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</si>
  <si>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</si>
  <si>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</si>
  <si>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</si>
  <si>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</si>
  <si>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</si>
  <si>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</si>
  <si>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</si>
  <si>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</si>
  <si>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</si>
  <si>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</si>
  <si>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</si>
  <si>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</si>
  <si>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</si>
  <si>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</si>
  <si>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</si>
  <si>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</si>
  <si>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</si>
  <si>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</si>
  <si>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</si>
  <si>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</si>
  <si>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</si>
  <si>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</si>
  <si>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</si>
  <si>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</si>
  <si>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</si>
  <si>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</si>
  <si>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</si>
  <si>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</si>
  <si>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</si>
  <si>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</si>
  <si>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</si>
  <si>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</si>
  <si>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</si>
  <si>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</si>
  <si>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</si>
  <si>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</si>
  <si>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</si>
  <si>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</si>
  <si>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</si>
  <si>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</si>
  <si>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</si>
  <si>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</si>
  <si>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</si>
  <si>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</si>
  <si>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</si>
  <si>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</si>
  <si>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</si>
  <si>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</si>
  <si>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</si>
  <si>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</si>
  <si>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</si>
  <si>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</si>
  <si>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</si>
  <si>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</si>
  <si>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</si>
  <si>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</si>
  <si>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</si>
  <si>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</si>
  <si>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</si>
  <si>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</si>
  <si>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</si>
  <si>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</si>
  <si>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</si>
  <si>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</si>
  <si>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</si>
  <si>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</si>
  <si>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</si>
  <si>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</si>
  <si>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</si>
  <si>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</si>
  <si>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</si>
  <si>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</si>
  <si>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</si>
  <si>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</si>
  <si>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</si>
  <si>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</si>
  <si>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</si>
  <si>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</si>
  <si>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</si>
  <si>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</si>
  <si>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</si>
  <si>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</si>
  <si>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</si>
  <si>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</si>
  <si>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</si>
  <si>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</si>
  <si>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</si>
  <si>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</si>
  <si>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</si>
  <si>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</si>
  <si>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</si>
  <si>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</si>
  <si>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</si>
  <si>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</si>
  <si>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</si>
  <si>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</si>
  <si>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</si>
  <si>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</si>
  <si>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</si>
  <si>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</si>
  <si>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</si>
  <si>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</si>
  <si>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</si>
  <si>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</si>
  <si>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</si>
  <si>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</si>
  <si>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</si>
  <si>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</si>
  <si>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</si>
  <si>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</si>
  <si>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</si>
  <si>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</si>
  <si>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</si>
  <si>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</si>
  <si>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</si>
  <si>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</si>
  <si>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</si>
  <si>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</si>
  <si>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</si>
  <si>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</si>
  <si>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</si>
  <si>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</si>
  <si>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</si>
  <si>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</si>
  <si>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</si>
  <si>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</si>
  <si>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</si>
  <si>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</si>
  <si>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</si>
  <si>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</si>
  <si>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</si>
  <si>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</si>
  <si>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</si>
  <si>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</si>
  <si>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</si>
  <si>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</si>
  <si>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</si>
  <si>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Contain customers information</t>
  </si>
  <si>
    <t>Coffee Type Name</t>
  </si>
  <si>
    <t>Roast Type Name</t>
  </si>
  <si>
    <t>Grand Total</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</si>
  <si>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</si>
  <si>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</si>
  <si>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</si>
  <si>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</si>
  <si>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</si>
  <si>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</si>
  <si>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</si>
  <si>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</si>
  <si>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</si>
  <si>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</si>
  <si>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</si>
  <si>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</si>
  <si>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</si>
  <si>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</si>
  <si>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</si>
  <si>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</si>
  <si>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</si>
  <si>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</si>
  <si>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</si>
  <si>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</si>
  <si>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</si>
  <si>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</si>
  <si>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</si>
  <si>
    <t>1. Tổng quan về dashboard:
Dashboard tập trung vào phân tích bán hàng cà phê, hiển thị các yếu tố quan trọng như:
Doanh số theo thời gian và loại cà phê.
Doanh số theo quốc gia.
Top khách hàng hàng đầu.
2. Các thành phần chính:
2.1. Bộ lọc:
Dashboard có các bộ lọc sau giúp tùy chỉnh phân tích:
Order Date: Lọc theo thời gian (tháng, năm).
Roast Type Name: Chọn loại rang (Dark, Large, Medium).
Loyalty Card: Phân tích dựa trên khách hàng có hoặc không có thẻ thành viên.
Size: Lựa chọn kích thước sản phẩm (0.2 Kg, 0.5 Kg, 1.0 Kg, 2.5 Kg).
2.2. Biểu đồ chính:
Doanh số theo loại cà phê và thời gian (line chart):
So sánh 4 loại cà phê chính: Arabica, Excelsa, Liberica, Robusta.
Dữ liệu thể hiện xu hướng bán hàng theo thời gian từ 2019 đến 2022.
Sales By Country (bar chart):
Doanh số được phân chia theo từng quốc gia, bao gồm:
United States: Doanh số cao nhất ($35,639).
Ireland, United Kingdom: Doanh số thấp hơn.
Top 10 Customers (bar chart):
Hiển thị khách hàng chi tiêu nhiều nhất. Ví dụ:
Alis Wilmore: $317.
Brenn Dundredge: $307.
3. Insights từ dashboard:
Doanh số theo thời gian:
Xu hướng bán hàng có tính chu kỳ, với một số tháng trong năm có doanh số vượt trội.
Loại cà phê Arabica và Robusta thường được tiêu thụ nhiều.
Quốc gia dẫn đầu về doanh số:
United States chiếm thị phần lớn nhất.
Ireland và United Kingdom cần chiến lược tăng cường doanh số.
Khách hàng trung thành:
Những khách hàng có thẻ thành viên chiếm phần lớn doanh số.
Tập trung vào khách hàng thân thiết để tăng doanh thu.
Kích thước sản phẩm:
Các sản phẩm kích thước 1.0 Kg có thể là lựa chọn phổ biến, dựa trên phân tích.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</si>
</sst>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1" formatCode="_(* #,##0_);_(* \(#,##0\);_(* &quot;-&quot;_);_(@_)"/>
    <numFmt numFmtId="44" formatCode="_(&quot;$&quot;* #,##0.00_);_(&quot;$&quot;* \(#,##0.00\);_(&quot;$&quot;* &quot;-&quot;??_);_(@_)"/>
    <numFmt numFmtId="164" formatCode="0.0"/>
    <numFmt numFmtId="165" formatCode="[$-1010000]d/m/yyyy;@"/>
    <numFmt numFmtId="166" formatCode="0.0\ &quot;Kg&quot;"/>
  </numFmts>
  <fonts count="4" x14ac:knownFonts="1">
    <font>
      <sz val="11"/>
      <color theme="1"/>
      <name val="Calibri"/>
      <family val="2"/>
      <scheme val="minor"/>
    </font>
    <font>
      <sz val="11"/>
      <color indexed="8"/>
      <name val="Calibri"/>
      <family val="2"/>
    </font>
    <font>
      <b/>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0" fillId="0" borderId="0" xfId="0" pivotButton="1"/>
    <xf numFmtId="41" fontId="0" fillId="0" borderId="0" xfId="0" applyNumberFormat="1"/>
    <xf numFmtId="42" fontId="0" fillId="0" borderId="0" xfId="0" applyNumberFormat="1"/>
    <xf numFmtId="0" fontId="0" fillId="0" borderId="0" xfId="0" applyAlignment="1">
      <alignment horizontal="left" vertical="top" wrapText="1"/>
    </xf>
  </cellXfs>
  <cellStyles count="2">
    <cellStyle name="Currency" xfId="1" builtinId="4"/>
    <cellStyle name="Normal" xfId="0" builtinId="0"/>
  </cellStyles>
  <dxfs count="13">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1010000]d/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name val="Calibri"/>
        <family val="2"/>
        <scheme val="minor"/>
      </font>
    </dxf>
  </dxfs>
  <tableStyles count="1" defaultTableStyle="TableStyleMedium2" defaultPivotStyle="PivotStyleMedium9">
    <tableStyle name="Slicer Style 1" pivot="0" table="0" count="1" xr9:uid="{102B2196-0F67-4D2B-965D-83EC6921074B}">
      <tableStyleElement type="wholeTable" dxfId="1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92869379351531E-2"/>
          <c:y val="8.7027236349554643E-2"/>
          <c:w val="0.78108835766032847"/>
          <c:h val="0.71752413606942456"/>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8B-4266-A14E-E66ABE2F7CC6}"/>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8B-4266-A14E-E66ABE2F7CC6}"/>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8B-4266-A14E-E66ABE2F7CC6}"/>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8B-4266-A14E-E66ABE2F7CC6}"/>
            </c:ext>
          </c:extLst>
        </c:ser>
        <c:dLbls>
          <c:showLegendKey val="0"/>
          <c:showVal val="0"/>
          <c:showCatName val="0"/>
          <c:showSerName val="0"/>
          <c:showPercent val="0"/>
          <c:showBubbleSize val="0"/>
        </c:dLbls>
        <c:smooth val="0"/>
        <c:axId val="564170848"/>
        <c:axId val="564171208"/>
      </c:lineChart>
      <c:catAx>
        <c:axId val="56417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71208"/>
        <c:crosses val="autoZero"/>
        <c:auto val="1"/>
        <c:lblAlgn val="ctr"/>
        <c:lblOffset val="100"/>
        <c:noMultiLvlLbl val="0"/>
      </c:catAx>
      <c:valAx>
        <c:axId val="564171208"/>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70848"/>
        <c:crosses val="autoZero"/>
        <c:crossBetween val="between"/>
      </c:valAx>
      <c:spPr>
        <a:noFill/>
        <a:ln>
          <a:noFill/>
        </a:ln>
        <a:effectLst/>
      </c:spPr>
    </c:plotArea>
    <c:legend>
      <c:legendPos val="r"/>
      <c:layout>
        <c:manualLayout>
          <c:xMode val="edge"/>
          <c:yMode val="edge"/>
          <c:x val="0.87637700976000765"/>
          <c:y val="0.36380049951383198"/>
          <c:w val="0.11963097427192858"/>
          <c:h val="0.26346788618635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[coffeeOrdersData.xlsx]Country_Chart!TotalSales</c:name>
    <c:fmtId val="14"/>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pivotFmt>
      <c:pivotFmt>
        <c:idx val="8"/>
        <c:spPr>
          <a:solidFill>
            <a:schemeClr val="accent2">
              <a:lumMod val="60000"/>
              <a:lumOff val="40000"/>
            </a:schemeClr>
          </a:solidFill>
          <a:ln>
            <a:noFill/>
          </a:ln>
          <a:effectLst/>
        </c:spPr>
      </c:pivotFmt>
    </c:pivotFmts>
    <c:plotArea>
      <c:layout/>
      <c:barChart>
        <c:barDir val="bar"/>
        <c:grouping val="clustered"/>
        <c:varyColors val="0"/>
        <c:ser>
          <c:idx val="0"/>
          <c:order val="0"/>
          <c:tx>
            <c:strRef>
              <c:f>Country_Chart!$B$3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0AA7-4B4D-B2F3-C478D2438190}"/>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0AA7-4B4D-B2F3-C478D2438190}"/>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Country_Chart!$A$4:$A$7</c:f>
              <c:strCache>
                <c:ptCount val="3"/>
                <c:pt idx="0">
                  <c:v>United Kingdom</c:v>
                </c:pt>
                <c:pt idx="1">
                  <c:v>Ireland</c:v>
                </c:pt>
                <c:pt idx="2">
                  <c:v>United States</c:v>
                </c:pt>
              </c:strCache>
            </c:strRef>
          </c:cat>
          <c:val>
            <c:numRef>
              <c:f>Country_Chart!$B$4:$B$7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AA7-4B4D-B2F3-C478D2438190}"/>
            </c:ext>
          </c:extLst>
        </c:ser>
        <c:dLbls>
          <c:dLblPos val="outEnd"/>
          <c:showLegendKey val="0"/>
          <c:showVal val="1"/>
          <c:showCatName val="0"/>
          <c:showSerName val="0"/>
          <c:showPercent val="0"/>
          <c:showBubbleSize val="0"/>
        </c:dLbls>
        <c:gapWidth val="182"/>
        <c:axId val="104678000"/>
        <c:axId val="757487464"/>
      </c:barChart>
      <c:catAx>
        <c:axId val="1046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57487464"/>
        <c:crosses val="autoZero"/>
        <c:auto val="1"/>
        <c:lblAlgn val="ctr"/>
        <c:lblOffset val="100"/>
        <c:noMultiLvlLbl val="0"/>
      </c:catAx>
      <c:valAx>
        <c:axId val="757487464"/>
        <c:scaling>
          <c:orientation val="minMax"/>
        </c:scaling>
        <c:delete val="0"/>
        <c:axPos val="b"/>
        <c:majorGridlines>
          <c:spPr>
            <a:ln w="1587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46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[coffeeOrdersData.xlsx]Customers_Chart (2)!TotalSales</c:name>
    <c:fmtId val="1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'Customers_Chart (2)'!$B$3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0E65-4731-B3CE-FD86C93503DC}"/>
              </c:ext>
            </c:extLst>
          </c:dPt>
          <c:dPt>
            <c:idx val="1"/>
            <c:invertIfNegative val="0"/>
            <c:bubble3D val="0"/>
            <c:extLst>
              <c:ext xmlns:c16="http://schemas.microsoft.com/office/drawing/2014/chart" uri="{C3380CC4-5D6E-409C-BE32-E72D297353CC}">
                <c16:uniqueId val="{00000001-0E65-4731-B3CE-FD86C93503DC}"/>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'Customers_Chart (2)'!$A$4:$A$9</c:f>
              <c:strCache>
                <c:ptCount val="5"/>
                <c:pt idx="0">
                  <c:v>Don Flintiff</c:v>
                </c:pt>
                <c:pt idx="1">
                  <c:v>Nealson Cuttler</c:v>
                </c:pt>
                <c:pt idx="2">
                  <c:v>Terri Farra</c:v>
                </c:pt>
                <c:pt idx="3">
                  <c:v>Brenn Dundredge</c:v>
                </c:pt>
                <c:pt idx="4">
                  <c:v>Allis Wilmore</c:v>
                </c:pt>
              </c:strCache>
            </c:strRef>
          </c:cat>
          <c:val>
            <c:numRef>
              <c:f>'Customers_Chart (2)'!$B$4:$B$9</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E65-4731-B3CE-FD86C93503DC}"/>
            </c:ext>
          </c:extLst>
        </c:ser>
        <c:dLbls>
          <c:dLblPos val="outEnd"/>
          <c:showLegendKey val="0"/>
          <c:showVal val="1"/>
          <c:showCatName val="0"/>
          <c:showSerName val="0"/>
          <c:showPercent val="0"/>
          <c:showBubbleSize val="0"/>
        </c:dLbls>
        <c:gapWidth val="182"/>
        <c:axId val="104678000"/>
        <c:axId val="757487464"/>
      </c:barChart>
      <c:catAx>
        <c:axId val="1046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57487464"/>
        <c:crosses val="autoZero"/>
        <c:auto val="1"/>
        <c:lblAlgn val="ctr"/>
        <c:lblOffset val="100"/>
        <c:noMultiLvlLbl val="0"/>
      </c:catAx>
      <c:valAx>
        <c:axId val="757487464"/>
        <c:scaling>
          <c:orientation val="minMax"/>
        </c:scaling>
        <c:delete val="0"/>
        <c:axPos val="b"/>
        <c:majorGridlines>
          <c:spPr>
            <a:ln w="1587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46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73068</xdr:colOff>
      <xdr:row>1</xdr:row>
      <xdr:rowOff>7620</xdr:rowOff>
    </xdr:from>
    <xdr:to>
      <xdr:col>17</xdr:col>
      <xdr:colOff>601980</xdr:colOff>
      <xdr:row>4</xdr:row>
      <xdr:rowOff>0</xdr:rowOff>
    </xdr:to>
    <xdr:sp macro="" textlink="">
      <xdr:nvSpPr>
        <xdr:cNvPr id="2" name="Rectangle 1">
          <a:extLst>
            <a:ext uri="{FF2B5EF4-FFF2-40B4-BE49-F238E27FC236}">
              <a16:creationId xmlns:a16="http://schemas.microsoft.com/office/drawing/2014/main" id="{626285F7-4D24-1D5B-FCDB-22A24FD27A30}"/>
            </a:ext>
          </a:extLst>
        </xdr:cNvPr>
        <xdr:cNvSpPr/>
      </xdr:nvSpPr>
      <xdr:spPr>
        <a:xfrm>
          <a:off x="73068" y="59812"/>
          <a:ext cx="10821131" cy="556051"/>
        </a:xfrm>
        <a:prstGeom prst="rect">
          <a:avLst/>
        </a:prstGeom>
        <a:ln>
          <a:solidFill>
            <a:schemeClr val="bg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4000" kern="1200">
              <a:solidFill>
                <a:schemeClr val="bg1"/>
              </a:solidFill>
            </a:rPr>
            <a:t>Coffee</a:t>
          </a:r>
          <a:r>
            <a:rPr lang="en-US" sz="4000" kern="1200" baseline="0">
              <a:solidFill>
                <a:schemeClr val="bg1"/>
              </a:solidFill>
            </a:rPr>
            <a:t> Sales Dashboard</a:t>
          </a:r>
        </a:p>
        <a:p>
          <a:pPr algn="l"/>
          <a:endParaRPr lang="en-US" sz="1100" kern="1200"/>
        </a:p>
      </xdr:txBody>
    </xdr:sp>
    <xdr:clientData/>
  </xdr:twoCellAnchor>
  <xdr:twoCellAnchor>
    <xdr:from>
      <xdr:col>0</xdr:col>
      <xdr:colOff>76200</xdr:colOff>
      <xdr:row>13</xdr:row>
      <xdr:rowOff>22859</xdr:rowOff>
    </xdr:from>
    <xdr:to>
      <xdr:col>10</xdr:col>
      <xdr:colOff>342900</xdr:colOff>
      <xdr:row>30</xdr:row>
      <xdr:rowOff>167639</xdr:rowOff>
    </xdr:to>
    <xdr:graphicFrame macro="">
      <xdr:nvGraphicFramePr>
        <xdr:cNvPr id="3" name="Chart 2">
          <a:extLst>
            <a:ext uri="{FF2B5EF4-FFF2-40B4-BE49-F238E27FC236}">
              <a16:creationId xmlns:a16="http://schemas.microsoft.com/office/drawing/2014/main" id="{34B2D4D6-CCBC-416D-A336-6AEE92593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4</xdr:row>
      <xdr:rowOff>22858</xdr:rowOff>
    </xdr:from>
    <xdr:to>
      <xdr:col>12</xdr:col>
      <xdr:colOff>449580</xdr:colOff>
      <xdr:row>12</xdr:row>
      <xdr:rowOff>140208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7D751F6-5F29-4504-A4A4-90AA6904094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440" y="638721"/>
              <a:ext cx="7623236" cy="16204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298703</xdr:colOff>
      <xdr:row>7</xdr:row>
      <xdr:rowOff>144076</xdr:rowOff>
    </xdr:from>
    <xdr:to>
      <xdr:col>17</xdr:col>
      <xdr:colOff>595819</xdr:colOff>
      <xdr:row>12</xdr:row>
      <xdr:rowOff>156883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70415DF-2F10-49F3-B805-C1F6059EE2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80073" y="1323610"/>
              <a:ext cx="1507965" cy="952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480060</xdr:colOff>
      <xdr:row>4</xdr:row>
      <xdr:rowOff>22860</xdr:rowOff>
    </xdr:from>
    <xdr:to>
      <xdr:col>17</xdr:col>
      <xdr:colOff>594360</xdr:colOff>
      <xdr:row>7</xdr:row>
      <xdr:rowOff>121920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59D4B33-2F31-42D0-88E3-263CD6A5DA8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745156" y="638723"/>
              <a:ext cx="3141423" cy="662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480060</xdr:colOff>
      <xdr:row>7</xdr:row>
      <xdr:rowOff>149968</xdr:rowOff>
    </xdr:from>
    <xdr:to>
      <xdr:col>15</xdr:col>
      <xdr:colOff>281940</xdr:colOff>
      <xdr:row>12</xdr:row>
      <xdr:rowOff>157587</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9773AAF-E9DA-48A2-8F47-E794166C0B2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745156" y="1329502"/>
              <a:ext cx="1618154" cy="947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373225</xdr:colOff>
      <xdr:row>13</xdr:row>
      <xdr:rowOff>15551</xdr:rowOff>
    </xdr:from>
    <xdr:to>
      <xdr:col>18</xdr:col>
      <xdr:colOff>0</xdr:colOff>
      <xdr:row>20</xdr:row>
      <xdr:rowOff>155510</xdr:rowOff>
    </xdr:to>
    <xdr:graphicFrame macro="">
      <xdr:nvGraphicFramePr>
        <xdr:cNvPr id="8" name="Chart 7">
          <a:extLst>
            <a:ext uri="{FF2B5EF4-FFF2-40B4-BE49-F238E27FC236}">
              <a16:creationId xmlns:a16="http://schemas.microsoft.com/office/drawing/2014/main" id="{EB3CF36D-7B4B-4713-A93F-C9CFDD8AE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373225</xdr:colOff>
      <xdr:row>21</xdr:row>
      <xdr:rowOff>15552</xdr:rowOff>
    </xdr:from>
    <xdr:to>
      <xdr:col>17</xdr:col>
      <xdr:colOff>590938</xdr:colOff>
      <xdr:row>30</xdr:row>
      <xdr:rowOff>139960</xdr:rowOff>
    </xdr:to>
    <xdr:graphicFrame macro="">
      <xdr:nvGraphicFramePr>
        <xdr:cNvPr id="9" name="Chart 8">
          <a:extLst>
            <a:ext uri="{FF2B5EF4-FFF2-40B4-BE49-F238E27FC236}">
              <a16:creationId xmlns:a16="http://schemas.microsoft.com/office/drawing/2014/main" id="{5387AACA-E1D6-445A-80D1-07C3BD3BF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hôi Phạm Võ Minh" id="{E9FBED21-0558-49E7-A7A0-A47294267E5C}" userId="332d45d3577f8572"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ôi Phạm Võ Minh" refreshedDate="45626.42826886574" createdVersion="8" refreshedVersion="8" minRefreshableVersion="3" recordCount="1000" xr:uid="{916C43F6-9C47-42DF-BFA2-9D7C9463FDFA}">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14695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7F9BC-2E16-459E-AECD-C7DF240DB375}" name="Total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9">
  <location ref="A3:G53"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2" numFmtId="4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9FF4F3-FE85-4CF4-9C48-F97C2C42F375}" name="Total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16">
  <location ref="A3:B7"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42"/>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FF3B3A-D71C-4DD2-A3D2-6DAA230B603D}" name="Total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19">
  <location ref="A3:B9"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42"/>
  </dataFields>
  <chartFormats count="6">
    <chartFormat chart="4"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E94C93-0A32-4C68-A85D-D6FBF6A4288E}" sourceName="Size">
  <pivotTables>
    <pivotTable tabId="18" name="TotalSales"/>
    <pivotTable tabId="20" name="TotalSales"/>
    <pivotTable tabId="21" name="TotalSales"/>
  </pivotTables>
  <data>
    <tabular pivotCacheId="9146956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FA4DA3-DC32-49F1-B778-A345F67D5322}" sourceName="Roast Type Name">
  <pivotTables>
    <pivotTable tabId="18" name="TotalSales"/>
    <pivotTable tabId="20" name="TotalSales"/>
    <pivotTable tabId="21" name="TotalSales"/>
  </pivotTables>
  <data>
    <tabular pivotCacheId="9146956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256B91-1DFD-42DE-9E30-20097420E35A}" sourceName="Loyalty Card">
  <pivotTables>
    <pivotTable tabId="18" name="TotalSales"/>
    <pivotTable tabId="20" name="TotalSales"/>
    <pivotTable tabId="21" name="TotalSales"/>
  </pivotTables>
  <data>
    <tabular pivotCacheId="9146956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7B1BD8-3AB0-4CE3-A8B4-5A932F1490C8}" cache="Slicer_Size" caption="Size" columnCount="2" style="SlicerStyleLight4" rowHeight="234950"/>
  <slicer name="Roast Type Name" xr10:uid="{2E104F7B-E5A3-4EB9-A994-0AF57A4B1660}" cache="Slicer_Roast_Type_Name" caption="Roast Type Name" columnCount="3" style="SlicerStyleLight4" rowHeight="234950"/>
  <slicer name="Loyalty Card" xr10:uid="{26CA18D4-4E43-46BB-A041-F09ECCD2682F}" cache="Slicer_Loyalty_Card" caption="Loyalty Card"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0F540-1D5A-4F85-B761-2DB6612E1B80}" name="Order_table" displayName="Order_table" ref="A1:P1001" totalsRowShown="0" headerRowDxfId="11">
  <autoFilter ref="A1:P1001" xr:uid="{2220F540-1D5A-4F85-B761-2DB6612E1B80}"/>
  <tableColumns count="16">
    <tableColumn id="1" xr3:uid="{A01F4080-5FAD-40BE-B2EB-1D98A8CCC31D}" name="Order ID" dataDxfId="10"/>
    <tableColumn id="2" xr3:uid="{719FE8E8-CE31-4357-B8EA-3C4408601082}" name="Order Date" dataDxfId="9"/>
    <tableColumn id="3" xr3:uid="{91A190FE-9B77-4A9C-8864-908DB8DDC10B}" name="Customer ID" dataDxfId="8"/>
    <tableColumn id="4" xr3:uid="{D05FCDA2-24F9-4B74-B441-41AB39EA6509}" name="Product ID"/>
    <tableColumn id="5" xr3:uid="{04180877-787D-472B-A414-D1632AA86D55}" name="Quantity" dataDxfId="7"/>
    <tableColumn id="6" xr3:uid="{64E20307-8E64-4D4B-8CC6-F33E1BA834F5}" name="Customer Name" dataDxfId="6">
      <calculatedColumnFormula>_xlfn.XLOOKUP(C2,customers!$A$1:$A$1001,customers!$B$1:$B$1001,,0)</calculatedColumnFormula>
    </tableColumn>
    <tableColumn id="7" xr3:uid="{253D11A8-56AE-4D0A-AD63-171349FF605C}" name="Email" dataDxfId="5">
      <calculatedColumnFormula>IF(_xlfn.XLOOKUP(C2,customers!$A$1:$A$1001,customers!$C$1:$C$1001,"",0)=0,"",_xlfn.XLOOKUP(C2,customers!$A$1:$A$1001,customers!$C$1:$C$1001,"",0))</calculatedColumnFormula>
    </tableColumn>
    <tableColumn id="8" xr3:uid="{87AAB5F6-3FC2-4D52-AA13-E6A4C8762E60}" name="Country" dataDxfId="4">
      <calculatedColumnFormula>_xlfn.XLOOKUP(C2,customers!$A$1:$A$1001,customers!$G$1:$G$1001,,0)</calculatedColumnFormula>
    </tableColumn>
    <tableColumn id="9" xr3:uid="{9A537372-E8CC-41C1-A898-98C53CCBD5DC}" name="Coffee Type">
      <calculatedColumnFormula>_xlfn.XLOOKUP(D2,products!$A$1:$A$49,products!$B$1:$B$49,,0)</calculatedColumnFormula>
    </tableColumn>
    <tableColumn id="10" xr3:uid="{D67E89E2-6768-4D95-A745-C9F7BE3C56A4}" name="Roast Type">
      <calculatedColumnFormula>_xlfn.XLOOKUP(D2,products!$A$1:$A$49,products!$C$1:$C$49,,0)</calculatedColumnFormula>
    </tableColumn>
    <tableColumn id="11" xr3:uid="{CC7F3F48-1212-437C-B5FE-D9A02F2FF27F}" name="Size" dataDxfId="3">
      <calculatedColumnFormula>_xlfn.XLOOKUP(D2,products!$A$1:$A$49,products!$D$1:$D$49,,0)</calculatedColumnFormula>
    </tableColumn>
    <tableColumn id="12" xr3:uid="{1EBE23ED-E75D-4BD4-9995-0CEA61B38E0C}" name="Unit Price" dataDxfId="2" dataCellStyle="Currency">
      <calculatedColumnFormula>_xlfn.XLOOKUP($D2,products!$A$1:$A$49,products!$E$1:$E$49,,0)</calculatedColumnFormula>
    </tableColumn>
    <tableColumn id="13" xr3:uid="{F652FD25-7731-4E1D-9ACC-EAB1CE45B262}" name="Sales" dataDxfId="1" dataCellStyle="Currency">
      <calculatedColumnFormula>L2*E2</calculatedColumnFormula>
    </tableColumn>
    <tableColumn id="14" xr3:uid="{FFCB8674-26BD-42ED-98D7-FC8F4C3BC2A3}" name="Coffee Type Name">
      <calculatedColumnFormula>IF(I2="Rob","Robusta",IF(I2="Exc","Excelsa",IF(I2="Ara","Arabica","Liberica")))</calculatedColumnFormula>
    </tableColumn>
    <tableColumn id="15" xr3:uid="{FFEB79BC-98CF-41BF-8902-E728F4CBA0A7}" name="Roast Type Name">
      <calculatedColumnFormula>IF(J2="M","Medium",IF(J2="L","Large","Dark"))</calculatedColumnFormula>
    </tableColumn>
    <tableColumn id="16" xr3:uid="{5622E015-0A4D-4CB2-8E24-A4E938F41BC6}" name="Loyalty Card" dataDxfId="0">
      <calculatedColumnFormula>_xlfn.XLOOKUP(C2,customers!$A$1:$A$1001,customers!$I$1:$I$1001,,0)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11-29T09:20:13.72" personId="{E9FBED21-0558-49E7-A7A0-A47294267E5C}" id="{6E1A700F-BF0E-4D49-AE52-38792A88750E}">
    <text>Primary key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11-29T09:26:43.54" personId="{E9FBED21-0558-49E7-A7A0-A47294267E5C}" id="{6C9ECC3D-2CB9-4362-A5B3-14F7C82301B9}">
    <text xml:space="preserve">Primary key
</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6B39C2-0ED7-44AC-8839-99ABDA2237E9}" sourceName="Order Date">
  <pivotTables>
    <pivotTable tabId="18" name="TotalSales"/>
    <pivotTable tabId="20" name="TotalSales"/>
    <pivotTable tabId="21" name="TotalSales"/>
  </pivotTables>
  <state minimalRefreshVersion="6" lastRefreshVersion="6" pivotCacheId="9146956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525FD1-76A4-4ABB-8282-D62BAA4B8A42}" cache="NativeTimeline_Order_Date" caption="Order Date" level="2" selectionLevel="2" scrollPosition="2021-05-18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A469-904E-4E91-B624-23C7D5FADAB3}">
  <dimension ref="A3:G53"/>
  <sheetViews>
    <sheetView topLeftCell="E1" workbookViewId="0">
      <selection activeCell="J26" sqref="J26"/>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8" t="s">
        <v>6204</v>
      </c>
      <c r="C3" s="8" t="s">
        <v>6197</v>
      </c>
    </row>
    <row r="4" spans="1:7" x14ac:dyDescent="0.3">
      <c r="A4" s="8" t="s">
        <v>6217</v>
      </c>
      <c r="B4" s="8" t="s">
        <v>6218</v>
      </c>
      <c r="C4" t="s">
        <v>6219</v>
      </c>
      <c r="D4" t="s">
        <v>6220</v>
      </c>
      <c r="E4" t="s">
        <v>6221</v>
      </c>
      <c r="F4" t="s">
        <v>6222</v>
      </c>
      <c r="G4" t="s">
        <v>6199</v>
      </c>
    </row>
    <row r="5" spans="1:7" x14ac:dyDescent="0.3">
      <c r="A5" t="s">
        <v>6200</v>
      </c>
      <c r="C5" s="9"/>
      <c r="D5" s="9"/>
      <c r="E5" s="9"/>
      <c r="F5" s="9"/>
      <c r="G5" s="9"/>
    </row>
    <row r="6" spans="1:7" x14ac:dyDescent="0.3">
      <c r="B6" t="s">
        <v>6205</v>
      </c>
      <c r="C6" s="9">
        <v>186.85499999999999</v>
      </c>
      <c r="D6" s="9">
        <v>305.97000000000003</v>
      </c>
      <c r="E6" s="9">
        <v>213.15999999999997</v>
      </c>
      <c r="F6" s="9">
        <v>123</v>
      </c>
      <c r="G6" s="9">
        <v>828.98500000000001</v>
      </c>
    </row>
    <row r="7" spans="1:7" x14ac:dyDescent="0.3">
      <c r="B7" t="s">
        <v>6206</v>
      </c>
      <c r="C7" s="9">
        <v>251.96499999999997</v>
      </c>
      <c r="D7" s="9">
        <v>129.46</v>
      </c>
      <c r="E7" s="9">
        <v>434.03999999999996</v>
      </c>
      <c r="F7" s="9">
        <v>171.93999999999997</v>
      </c>
      <c r="G7" s="9">
        <v>987.40499999999986</v>
      </c>
    </row>
    <row r="8" spans="1:7" x14ac:dyDescent="0.3">
      <c r="B8" t="s">
        <v>6207</v>
      </c>
      <c r="C8" s="9">
        <v>224.94499999999999</v>
      </c>
      <c r="D8" s="9">
        <v>349.12</v>
      </c>
      <c r="E8" s="9">
        <v>321.04000000000002</v>
      </c>
      <c r="F8" s="9">
        <v>126.035</v>
      </c>
      <c r="G8" s="9">
        <v>1021.14</v>
      </c>
    </row>
    <row r="9" spans="1:7" x14ac:dyDescent="0.3">
      <c r="B9" t="s">
        <v>6208</v>
      </c>
      <c r="C9" s="9">
        <v>307.12</v>
      </c>
      <c r="D9" s="9">
        <v>681.07499999999993</v>
      </c>
      <c r="E9" s="9">
        <v>533.70499999999993</v>
      </c>
      <c r="F9" s="9">
        <v>158.85</v>
      </c>
      <c r="G9" s="9">
        <v>1680.7499999999998</v>
      </c>
    </row>
    <row r="10" spans="1:7" x14ac:dyDescent="0.3">
      <c r="B10" t="s">
        <v>6209</v>
      </c>
      <c r="C10" s="9">
        <v>53.664999999999992</v>
      </c>
      <c r="D10" s="9">
        <v>83.025000000000006</v>
      </c>
      <c r="E10" s="9">
        <v>193.83499999999998</v>
      </c>
      <c r="F10" s="9">
        <v>68.039999999999992</v>
      </c>
      <c r="G10" s="9">
        <v>398.56499999999994</v>
      </c>
    </row>
    <row r="11" spans="1:7" x14ac:dyDescent="0.3">
      <c r="B11" t="s">
        <v>6210</v>
      </c>
      <c r="C11" s="9">
        <v>163.01999999999998</v>
      </c>
      <c r="D11" s="9">
        <v>678.3599999999999</v>
      </c>
      <c r="E11" s="9">
        <v>171.04500000000002</v>
      </c>
      <c r="F11" s="9">
        <v>372.255</v>
      </c>
      <c r="G11" s="9">
        <v>1384.6799999999998</v>
      </c>
    </row>
    <row r="12" spans="1:7" x14ac:dyDescent="0.3">
      <c r="B12" t="s">
        <v>6211</v>
      </c>
      <c r="C12" s="9">
        <v>345.02</v>
      </c>
      <c r="D12" s="9">
        <v>273.86999999999995</v>
      </c>
      <c r="E12" s="9">
        <v>184.12999999999997</v>
      </c>
      <c r="F12" s="9">
        <v>201.11499999999998</v>
      </c>
      <c r="G12" s="9">
        <v>1004.1349999999999</v>
      </c>
    </row>
    <row r="13" spans="1:7" x14ac:dyDescent="0.3">
      <c r="B13" t="s">
        <v>6212</v>
      </c>
      <c r="C13" s="9">
        <v>334.89</v>
      </c>
      <c r="D13" s="9">
        <v>70.95</v>
      </c>
      <c r="E13" s="9">
        <v>134.23000000000002</v>
      </c>
      <c r="F13" s="9">
        <v>166.27499999999998</v>
      </c>
      <c r="G13" s="9">
        <v>706.34499999999991</v>
      </c>
    </row>
    <row r="14" spans="1:7" x14ac:dyDescent="0.3">
      <c r="B14" t="s">
        <v>6213</v>
      </c>
      <c r="C14" s="9">
        <v>178.70999999999998</v>
      </c>
      <c r="D14" s="9">
        <v>166.1</v>
      </c>
      <c r="E14" s="9">
        <v>439.30999999999995</v>
      </c>
      <c r="F14" s="9">
        <v>492.9</v>
      </c>
      <c r="G14" s="9">
        <v>1277.02</v>
      </c>
    </row>
    <row r="15" spans="1:7" x14ac:dyDescent="0.3">
      <c r="B15" t="s">
        <v>6214</v>
      </c>
      <c r="C15" s="9">
        <v>301.98500000000001</v>
      </c>
      <c r="D15" s="9">
        <v>153.76499999999999</v>
      </c>
      <c r="E15" s="9">
        <v>215.55499999999998</v>
      </c>
      <c r="F15" s="9">
        <v>213.66499999999999</v>
      </c>
      <c r="G15" s="9">
        <v>884.96999999999991</v>
      </c>
    </row>
    <row r="16" spans="1:7" x14ac:dyDescent="0.3">
      <c r="B16" t="s">
        <v>6215</v>
      </c>
      <c r="C16" s="9">
        <v>312.83499999999998</v>
      </c>
      <c r="D16" s="9">
        <v>63.249999999999993</v>
      </c>
      <c r="E16" s="9">
        <v>350.89500000000004</v>
      </c>
      <c r="F16" s="9">
        <v>96.405000000000001</v>
      </c>
      <c r="G16" s="9">
        <v>823.38499999999999</v>
      </c>
    </row>
    <row r="17" spans="1:7" x14ac:dyDescent="0.3">
      <c r="B17" t="s">
        <v>6216</v>
      </c>
      <c r="C17" s="9">
        <v>265.62</v>
      </c>
      <c r="D17" s="9">
        <v>526.51499999999987</v>
      </c>
      <c r="E17" s="9">
        <v>187.06</v>
      </c>
      <c r="F17" s="9">
        <v>210.58999999999997</v>
      </c>
      <c r="G17" s="9">
        <v>1189.7849999999999</v>
      </c>
    </row>
    <row r="18" spans="1:7" x14ac:dyDescent="0.3">
      <c r="A18" t="s">
        <v>6201</v>
      </c>
      <c r="C18" s="9"/>
      <c r="D18" s="9"/>
      <c r="E18" s="9"/>
      <c r="F18" s="9"/>
      <c r="G18" s="9"/>
    </row>
    <row r="19" spans="1:7" x14ac:dyDescent="0.3">
      <c r="B19" t="s">
        <v>6205</v>
      </c>
      <c r="C19" s="9">
        <v>47.25</v>
      </c>
      <c r="D19" s="9">
        <v>65.805000000000007</v>
      </c>
      <c r="E19" s="9">
        <v>274.67500000000001</v>
      </c>
      <c r="F19" s="9">
        <v>179.22</v>
      </c>
      <c r="G19" s="9">
        <v>566.95000000000005</v>
      </c>
    </row>
    <row r="20" spans="1:7" x14ac:dyDescent="0.3">
      <c r="B20" t="s">
        <v>6206</v>
      </c>
      <c r="C20" s="9">
        <v>745.44999999999993</v>
      </c>
      <c r="D20" s="9">
        <v>428.88499999999999</v>
      </c>
      <c r="E20" s="9">
        <v>194.17499999999998</v>
      </c>
      <c r="F20" s="9">
        <v>429.82999999999993</v>
      </c>
      <c r="G20" s="9">
        <v>1798.34</v>
      </c>
    </row>
    <row r="21" spans="1:7" x14ac:dyDescent="0.3">
      <c r="B21" t="s">
        <v>6207</v>
      </c>
      <c r="C21" s="9">
        <v>130.47</v>
      </c>
      <c r="D21" s="9">
        <v>271.48500000000001</v>
      </c>
      <c r="E21" s="9">
        <v>281.20499999999998</v>
      </c>
      <c r="F21" s="9">
        <v>231.63000000000002</v>
      </c>
      <c r="G21" s="9">
        <v>914.79000000000008</v>
      </c>
    </row>
    <row r="22" spans="1:7" x14ac:dyDescent="0.3">
      <c r="B22" t="s">
        <v>6208</v>
      </c>
      <c r="C22" s="9">
        <v>27</v>
      </c>
      <c r="D22" s="9">
        <v>347.26</v>
      </c>
      <c r="E22" s="9">
        <v>147.51</v>
      </c>
      <c r="F22" s="9">
        <v>240.04</v>
      </c>
      <c r="G22" s="9">
        <v>761.81</v>
      </c>
    </row>
    <row r="23" spans="1:7" x14ac:dyDescent="0.3">
      <c r="B23" t="s">
        <v>6209</v>
      </c>
      <c r="C23" s="9">
        <v>255.11499999999995</v>
      </c>
      <c r="D23" s="9">
        <v>541.73</v>
      </c>
      <c r="E23" s="9">
        <v>83.43</v>
      </c>
      <c r="F23" s="9">
        <v>59.079999999999991</v>
      </c>
      <c r="G23" s="9">
        <v>939.35500000000013</v>
      </c>
    </row>
    <row r="24" spans="1:7" x14ac:dyDescent="0.3">
      <c r="B24" t="s">
        <v>6210</v>
      </c>
      <c r="C24" s="9">
        <v>584.78999999999985</v>
      </c>
      <c r="D24" s="9">
        <v>357.42999999999995</v>
      </c>
      <c r="E24" s="9">
        <v>355.34</v>
      </c>
      <c r="F24" s="9">
        <v>140.88</v>
      </c>
      <c r="G24" s="9">
        <v>1438.4399999999996</v>
      </c>
    </row>
    <row r="25" spans="1:7" x14ac:dyDescent="0.3">
      <c r="B25" t="s">
        <v>6211</v>
      </c>
      <c r="C25" s="9">
        <v>430.62</v>
      </c>
      <c r="D25" s="9">
        <v>227.42500000000001</v>
      </c>
      <c r="E25" s="9">
        <v>236.315</v>
      </c>
      <c r="F25" s="9">
        <v>414.58499999999992</v>
      </c>
      <c r="G25" s="9">
        <v>1308.9450000000002</v>
      </c>
    </row>
    <row r="26" spans="1:7" x14ac:dyDescent="0.3">
      <c r="B26" t="s">
        <v>6212</v>
      </c>
      <c r="C26" s="9">
        <v>22.5</v>
      </c>
      <c r="D26" s="9">
        <v>77.72</v>
      </c>
      <c r="E26" s="9">
        <v>60.5</v>
      </c>
      <c r="F26" s="9">
        <v>139.67999999999998</v>
      </c>
      <c r="G26" s="9">
        <v>300.39999999999998</v>
      </c>
    </row>
    <row r="27" spans="1:7" x14ac:dyDescent="0.3">
      <c r="B27" t="s">
        <v>6213</v>
      </c>
      <c r="C27" s="9">
        <v>126.14999999999999</v>
      </c>
      <c r="D27" s="9">
        <v>195.11</v>
      </c>
      <c r="E27" s="9">
        <v>89.13</v>
      </c>
      <c r="F27" s="9">
        <v>302.65999999999997</v>
      </c>
      <c r="G27" s="9">
        <v>713.05</v>
      </c>
    </row>
    <row r="28" spans="1:7" x14ac:dyDescent="0.3">
      <c r="B28" t="s">
        <v>6214</v>
      </c>
      <c r="C28" s="9">
        <v>376.03</v>
      </c>
      <c r="D28" s="9">
        <v>523.24</v>
      </c>
      <c r="E28" s="9">
        <v>440.96499999999997</v>
      </c>
      <c r="F28" s="9">
        <v>174.46999999999997</v>
      </c>
      <c r="G28" s="9">
        <v>1514.7049999999999</v>
      </c>
    </row>
    <row r="29" spans="1:7" x14ac:dyDescent="0.3">
      <c r="B29" t="s">
        <v>6215</v>
      </c>
      <c r="C29" s="9">
        <v>515.17999999999995</v>
      </c>
      <c r="D29" s="9">
        <v>142.56</v>
      </c>
      <c r="E29" s="9">
        <v>347.03999999999996</v>
      </c>
      <c r="F29" s="9">
        <v>104.08499999999999</v>
      </c>
      <c r="G29" s="9">
        <v>1108.865</v>
      </c>
    </row>
    <row r="30" spans="1:7" x14ac:dyDescent="0.3">
      <c r="B30" t="s">
        <v>6216</v>
      </c>
      <c r="C30" s="9">
        <v>95.859999999999985</v>
      </c>
      <c r="D30" s="9">
        <v>484.76</v>
      </c>
      <c r="E30" s="9">
        <v>94.17</v>
      </c>
      <c r="F30" s="9">
        <v>77.10499999999999</v>
      </c>
      <c r="G30" s="9">
        <v>751.89499999999998</v>
      </c>
    </row>
    <row r="31" spans="1:7" x14ac:dyDescent="0.3">
      <c r="A31" t="s">
        <v>6202</v>
      </c>
      <c r="C31" s="9"/>
      <c r="D31" s="9"/>
      <c r="E31" s="9"/>
      <c r="F31" s="9"/>
      <c r="G31" s="9"/>
    </row>
    <row r="32" spans="1:7" x14ac:dyDescent="0.3">
      <c r="B32" t="s">
        <v>6205</v>
      </c>
      <c r="C32" s="9">
        <v>258.34500000000003</v>
      </c>
      <c r="D32" s="9">
        <v>139.625</v>
      </c>
      <c r="E32" s="9">
        <v>279.52000000000004</v>
      </c>
      <c r="F32" s="9">
        <v>160.19499999999999</v>
      </c>
      <c r="G32" s="9">
        <v>837.68499999999995</v>
      </c>
    </row>
    <row r="33" spans="1:7" x14ac:dyDescent="0.3">
      <c r="B33" t="s">
        <v>6206</v>
      </c>
      <c r="C33" s="9">
        <v>342.2</v>
      </c>
      <c r="D33" s="9">
        <v>284.24999999999994</v>
      </c>
      <c r="E33" s="9">
        <v>251.83</v>
      </c>
      <c r="F33" s="9">
        <v>80.550000000000011</v>
      </c>
      <c r="G33" s="9">
        <v>958.82999999999993</v>
      </c>
    </row>
    <row r="34" spans="1:7" x14ac:dyDescent="0.3">
      <c r="B34" t="s">
        <v>6207</v>
      </c>
      <c r="C34" s="9">
        <v>418.30499999999989</v>
      </c>
      <c r="D34" s="9">
        <v>468.125</v>
      </c>
      <c r="E34" s="9">
        <v>405.05500000000006</v>
      </c>
      <c r="F34" s="9">
        <v>253.15499999999997</v>
      </c>
      <c r="G34" s="9">
        <v>1544.6399999999999</v>
      </c>
    </row>
    <row r="35" spans="1:7" x14ac:dyDescent="0.3">
      <c r="B35" t="s">
        <v>6208</v>
      </c>
      <c r="C35" s="9">
        <v>102.32999999999998</v>
      </c>
      <c r="D35" s="9">
        <v>242.14000000000001</v>
      </c>
      <c r="E35" s="9">
        <v>554.875</v>
      </c>
      <c r="F35" s="9">
        <v>106.23999999999998</v>
      </c>
      <c r="G35" s="9">
        <v>1005.585</v>
      </c>
    </row>
    <row r="36" spans="1:7" x14ac:dyDescent="0.3">
      <c r="B36" t="s">
        <v>6209</v>
      </c>
      <c r="C36" s="9">
        <v>234.71999999999997</v>
      </c>
      <c r="D36" s="9">
        <v>133.08000000000001</v>
      </c>
      <c r="E36" s="9">
        <v>267.2</v>
      </c>
      <c r="F36" s="9">
        <v>272.68999999999994</v>
      </c>
      <c r="G36" s="9">
        <v>907.68999999999994</v>
      </c>
    </row>
    <row r="37" spans="1:7" x14ac:dyDescent="0.3">
      <c r="B37" t="s">
        <v>6210</v>
      </c>
      <c r="C37" s="9">
        <v>430.39</v>
      </c>
      <c r="D37" s="9">
        <v>136.20500000000001</v>
      </c>
      <c r="E37" s="9">
        <v>209.6</v>
      </c>
      <c r="F37" s="9">
        <v>88.334999999999994</v>
      </c>
      <c r="G37" s="9">
        <v>864.53000000000009</v>
      </c>
    </row>
    <row r="38" spans="1:7" x14ac:dyDescent="0.3">
      <c r="B38" t="s">
        <v>6211</v>
      </c>
      <c r="C38" s="9">
        <v>109.005</v>
      </c>
      <c r="D38" s="9">
        <v>393.57499999999999</v>
      </c>
      <c r="E38" s="9">
        <v>61.034999999999997</v>
      </c>
      <c r="F38" s="9">
        <v>199.48999999999998</v>
      </c>
      <c r="G38" s="9">
        <v>763.10500000000002</v>
      </c>
    </row>
    <row r="39" spans="1:7" x14ac:dyDescent="0.3">
      <c r="B39" t="s">
        <v>6212</v>
      </c>
      <c r="C39" s="9">
        <v>287.52499999999998</v>
      </c>
      <c r="D39" s="9">
        <v>288.67</v>
      </c>
      <c r="E39" s="9">
        <v>125.58</v>
      </c>
      <c r="F39" s="9">
        <v>374.13499999999999</v>
      </c>
      <c r="G39" s="9">
        <v>1075.9099999999999</v>
      </c>
    </row>
    <row r="40" spans="1:7" x14ac:dyDescent="0.3">
      <c r="B40" t="s">
        <v>6213</v>
      </c>
      <c r="C40" s="9">
        <v>840.92999999999984</v>
      </c>
      <c r="D40" s="9">
        <v>409.875</v>
      </c>
      <c r="E40" s="9">
        <v>171.32999999999998</v>
      </c>
      <c r="F40" s="9">
        <v>221.43999999999997</v>
      </c>
      <c r="G40" s="9">
        <v>1643.5749999999998</v>
      </c>
    </row>
    <row r="41" spans="1:7" x14ac:dyDescent="0.3">
      <c r="B41" t="s">
        <v>6214</v>
      </c>
      <c r="C41" s="9">
        <v>299.07</v>
      </c>
      <c r="D41" s="9">
        <v>260.32499999999999</v>
      </c>
      <c r="E41" s="9">
        <v>584.64</v>
      </c>
      <c r="F41" s="9">
        <v>256.36500000000001</v>
      </c>
      <c r="G41" s="9">
        <v>1400.3999999999999</v>
      </c>
    </row>
    <row r="42" spans="1:7" x14ac:dyDescent="0.3">
      <c r="B42" t="s">
        <v>6215</v>
      </c>
      <c r="C42" s="9">
        <v>323.32499999999999</v>
      </c>
      <c r="D42" s="9">
        <v>565.57000000000005</v>
      </c>
      <c r="E42" s="9">
        <v>537.80999999999995</v>
      </c>
      <c r="F42" s="9">
        <v>189.47499999999999</v>
      </c>
      <c r="G42" s="9">
        <v>1616.1799999999998</v>
      </c>
    </row>
    <row r="43" spans="1:7" x14ac:dyDescent="0.3">
      <c r="B43" t="s">
        <v>6216</v>
      </c>
      <c r="C43" s="9">
        <v>399.48499999999996</v>
      </c>
      <c r="D43" s="9">
        <v>148.19999999999999</v>
      </c>
      <c r="E43" s="9">
        <v>388.21999999999997</v>
      </c>
      <c r="F43" s="9">
        <v>212.07499999999999</v>
      </c>
      <c r="G43" s="9">
        <v>1147.98</v>
      </c>
    </row>
    <row r="44" spans="1:7" x14ac:dyDescent="0.3">
      <c r="A44" t="s">
        <v>6203</v>
      </c>
      <c r="C44" s="9"/>
      <c r="D44" s="9"/>
      <c r="E44" s="9"/>
      <c r="F44" s="9"/>
      <c r="G44" s="9"/>
    </row>
    <row r="45" spans="1:7" x14ac:dyDescent="0.3">
      <c r="B45" t="s">
        <v>6205</v>
      </c>
      <c r="C45" s="9">
        <v>112.69499999999999</v>
      </c>
      <c r="D45" s="9">
        <v>166.32</v>
      </c>
      <c r="E45" s="9">
        <v>843.71499999999992</v>
      </c>
      <c r="F45" s="9">
        <v>146.685</v>
      </c>
      <c r="G45" s="9">
        <v>1269.415</v>
      </c>
    </row>
    <row r="46" spans="1:7" x14ac:dyDescent="0.3">
      <c r="B46" t="s">
        <v>6206</v>
      </c>
      <c r="C46" s="9">
        <v>114.87999999999998</v>
      </c>
      <c r="D46" s="9">
        <v>133.815</v>
      </c>
      <c r="E46" s="9">
        <v>91.175000000000011</v>
      </c>
      <c r="F46" s="9">
        <v>53.759999999999991</v>
      </c>
      <c r="G46" s="9">
        <v>393.63</v>
      </c>
    </row>
    <row r="47" spans="1:7" x14ac:dyDescent="0.3">
      <c r="B47" t="s">
        <v>6207</v>
      </c>
      <c r="C47" s="9">
        <v>277.76</v>
      </c>
      <c r="D47" s="9">
        <v>175.41</v>
      </c>
      <c r="E47" s="9">
        <v>462.50999999999993</v>
      </c>
      <c r="F47" s="9">
        <v>399.52499999999998</v>
      </c>
      <c r="G47" s="9">
        <v>1315.2049999999999</v>
      </c>
    </row>
    <row r="48" spans="1:7" x14ac:dyDescent="0.3">
      <c r="B48" t="s">
        <v>6208</v>
      </c>
      <c r="C48" s="9">
        <v>197.89499999999998</v>
      </c>
      <c r="D48" s="9">
        <v>289.755</v>
      </c>
      <c r="E48" s="9">
        <v>88.545000000000002</v>
      </c>
      <c r="F48" s="9">
        <v>200.25499999999997</v>
      </c>
      <c r="G48" s="9">
        <v>776.44999999999993</v>
      </c>
    </row>
    <row r="49" spans="1:7" x14ac:dyDescent="0.3">
      <c r="B49" t="s">
        <v>6209</v>
      </c>
      <c r="C49" s="9">
        <v>193.11499999999998</v>
      </c>
      <c r="D49" s="9">
        <v>212.49499999999998</v>
      </c>
      <c r="E49" s="9">
        <v>292.29000000000002</v>
      </c>
      <c r="F49" s="9">
        <v>304.46999999999997</v>
      </c>
      <c r="G49" s="9">
        <v>1002.3699999999999</v>
      </c>
    </row>
    <row r="50" spans="1:7" x14ac:dyDescent="0.3">
      <c r="B50" t="s">
        <v>6210</v>
      </c>
      <c r="C50" s="9">
        <v>179.79</v>
      </c>
      <c r="D50" s="9">
        <v>426.2</v>
      </c>
      <c r="E50" s="9">
        <v>170.08999999999997</v>
      </c>
      <c r="F50" s="9">
        <v>379.31</v>
      </c>
      <c r="G50" s="9">
        <v>1155.3899999999999</v>
      </c>
    </row>
    <row r="51" spans="1:7" x14ac:dyDescent="0.3">
      <c r="B51" t="s">
        <v>6211</v>
      </c>
      <c r="C51" s="9">
        <v>247.28999999999996</v>
      </c>
      <c r="D51" s="9">
        <v>246.685</v>
      </c>
      <c r="E51" s="9">
        <v>271.05499999999995</v>
      </c>
      <c r="F51" s="9">
        <v>141.69999999999999</v>
      </c>
      <c r="G51" s="9">
        <v>906.73</v>
      </c>
    </row>
    <row r="52" spans="1:7" x14ac:dyDescent="0.3">
      <c r="B52" t="s">
        <v>6212</v>
      </c>
      <c r="C52" s="9">
        <v>116.39499999999998</v>
      </c>
      <c r="D52" s="9">
        <v>41.25</v>
      </c>
      <c r="E52" s="9">
        <v>15.54</v>
      </c>
      <c r="F52" s="9">
        <v>71.06</v>
      </c>
      <c r="G52" s="9">
        <v>244.24499999999998</v>
      </c>
    </row>
    <row r="53" spans="1:7" x14ac:dyDescent="0.3">
      <c r="A53" t="s">
        <v>6199</v>
      </c>
      <c r="C53" s="9">
        <v>11768.495000000003</v>
      </c>
      <c r="D53" s="9">
        <v>12306.440000000002</v>
      </c>
      <c r="E53" s="9">
        <v>12054.075000000003</v>
      </c>
      <c r="F53" s="9">
        <v>9005.244999999999</v>
      </c>
      <c r="G53" s="9">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C4400-D822-48F5-986C-787E09667308}">
  <dimension ref="A3:B7"/>
  <sheetViews>
    <sheetView workbookViewId="0">
      <selection activeCell="E26" sqref="E26"/>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8" t="s">
        <v>7</v>
      </c>
      <c r="B3" t="s">
        <v>6204</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6199</v>
      </c>
      <c r="B7" s="10">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31246-B48E-4B3C-87DB-B39DF18DE010}">
  <dimension ref="A3:B9"/>
  <sheetViews>
    <sheetView workbookViewId="0">
      <selection activeCell="H5" sqref="H5"/>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8" t="s">
        <v>4</v>
      </c>
      <c r="B3" t="s">
        <v>6204</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6199</v>
      </c>
      <c r="B9" s="10">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G14" sqref="G14"/>
    </sheetView>
  </sheetViews>
  <sheetFormatPr defaultRowHeight="14.4" x14ac:dyDescent="0.3"/>
  <cols>
    <col min="1" max="1" width="16.5546875" bestFit="1" customWidth="1"/>
    <col min="2" max="2" width="11.88671875" style="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4"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6">
        <f>_xlfn.XLOOKUP(D2,products!$A$1:$A$49,products!$D$1:$D$49,,0)</f>
        <v>1</v>
      </c>
      <c r="L2" s="7">
        <f>_xlfn.XLOOKUP($D2,products!$A$1:$A$49,products!$E$1:$E$49,,0)</f>
        <v>9.9499999999999993</v>
      </c>
      <c r="M2" s="7">
        <f>L2*E2</f>
        <v>19.899999999999999</v>
      </c>
      <c r="N2" t="str">
        <f>IF(I2="Rob","Robusta",IF(I2="Exc","Excelsa",IF(I2="Ara","Arabica","Liberica")))</f>
        <v>Robusta</v>
      </c>
      <c r="O2" t="str">
        <f>IF(J2="M","Medium",IF(J2="L","Large","Dark"))</f>
        <v>Medium</v>
      </c>
      <c r="P2" t="str">
        <f>_xlfn.XLOOKUP(C2,customers!$A$1:$A$1001,customers!$I$1:$I$1001,,0)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6">
        <f>_xlfn.XLOOKUP(D3,products!$A$1:$A$49,products!$D$1:$D$49,,0)</f>
        <v>0.5</v>
      </c>
      <c r="L3" s="7">
        <f>_xlfn.XLOOKUP($D3,products!$A$1:$A$49,products!$E$1:$E$49,,0)</f>
        <v>8.25</v>
      </c>
      <c r="M3" s="7">
        <f t="shared" ref="M3:M66" si="0">L3*E3</f>
        <v>41.25</v>
      </c>
      <c r="N3" t="str">
        <f t="shared" ref="N3:N66" si="1">IF(I3="Rob","Robusta",IF(I3="Exc","Excelsa",IF(I3="Ara","Arabica","Liberica")))</f>
        <v>Excelsa</v>
      </c>
      <c r="O3" t="str">
        <f t="shared" ref="O3:O66" si="2">IF(J3="M","Medium",IF(J3="L","Large","Dark"))</f>
        <v>Medium</v>
      </c>
      <c r="P3" t="str">
        <f>_xlfn.XLOOKUP(C3,customers!$A$1:$A$1001,customers!$I$1:$I$1001,,0)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6">
        <f>_xlfn.XLOOKUP(D4,products!$A$1:$A$49,products!$D$1:$D$49,,0)</f>
        <v>1</v>
      </c>
      <c r="L4" s="7">
        <f>_xlfn.XLOOKUP($D4,products!$A$1:$A$49,products!$E$1:$E$49,,0)</f>
        <v>12.95</v>
      </c>
      <c r="M4" s="7">
        <f t="shared" si="0"/>
        <v>12.95</v>
      </c>
      <c r="N4" t="str">
        <f t="shared" si="1"/>
        <v>Arabica</v>
      </c>
      <c r="O4" t="str">
        <f t="shared" si="2"/>
        <v>Large</v>
      </c>
      <c r="P4" t="str">
        <f>_xlfn.XLOOKUP(C4,customers!$A$1:$A$1001,customers!$I$1:$I$1001,,0)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6">
        <f>_xlfn.XLOOKUP(D5,products!$A$1:$A$49,products!$D$1:$D$49,,0)</f>
        <v>1</v>
      </c>
      <c r="L5" s="7">
        <f>_xlfn.XLOOKUP($D5,products!$A$1:$A$49,products!$E$1:$E$49,,0)</f>
        <v>13.75</v>
      </c>
      <c r="M5" s="7">
        <f t="shared" si="0"/>
        <v>27.5</v>
      </c>
      <c r="N5" t="str">
        <f t="shared" si="1"/>
        <v>Excelsa</v>
      </c>
      <c r="O5" t="str">
        <f t="shared" si="2"/>
        <v>Medium</v>
      </c>
      <c r="P5" t="str">
        <f>_xlfn.XLOOKUP(C5,customers!$A$1:$A$1001,customers!$I$1:$I$1001,,0)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6">
        <f>_xlfn.XLOOKUP(D6,products!$A$1:$A$49,products!$D$1:$D$49,,0)</f>
        <v>2.5</v>
      </c>
      <c r="L6" s="7">
        <f>_xlfn.XLOOKUP($D6,products!$A$1:$A$49,products!$E$1:$E$49,,0)</f>
        <v>27.484999999999996</v>
      </c>
      <c r="M6" s="7">
        <f t="shared" si="0"/>
        <v>54.969999999999992</v>
      </c>
      <c r="N6" t="str">
        <f t="shared" si="1"/>
        <v>Robusta</v>
      </c>
      <c r="O6" t="str">
        <f t="shared" si="2"/>
        <v>Large</v>
      </c>
      <c r="P6" t="str">
        <f>_xlfn.XLOOKUP(C6,customers!$A$1:$A$1001,customers!$I$1:$I$1001,,0)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6">
        <f>_xlfn.XLOOKUP(D7,products!$A$1:$A$49,products!$D$1:$D$49,,0)</f>
        <v>1</v>
      </c>
      <c r="L7" s="7">
        <f>_xlfn.XLOOKUP($D7,products!$A$1:$A$49,products!$E$1:$E$49,,0)</f>
        <v>12.95</v>
      </c>
      <c r="M7" s="7">
        <f t="shared" si="0"/>
        <v>38.849999999999994</v>
      </c>
      <c r="N7" t="str">
        <f t="shared" si="1"/>
        <v>Liberica</v>
      </c>
      <c r="O7" t="str">
        <f t="shared" si="2"/>
        <v>Dark</v>
      </c>
      <c r="P7" t="str">
        <f>_xlfn.XLOOKUP(C7,customers!$A$1:$A$1001,customers!$I$1:$I$1001,,0)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6">
        <f>_xlfn.XLOOKUP(D8,products!$A$1:$A$49,products!$D$1:$D$49,,0)</f>
        <v>0.5</v>
      </c>
      <c r="L8" s="7">
        <f>_xlfn.XLOOKUP($D8,products!$A$1:$A$49,products!$E$1:$E$49,,0)</f>
        <v>7.29</v>
      </c>
      <c r="M8" s="7">
        <f t="shared" si="0"/>
        <v>21.87</v>
      </c>
      <c r="N8" t="str">
        <f t="shared" si="1"/>
        <v>Excelsa</v>
      </c>
      <c r="O8" t="str">
        <f t="shared" si="2"/>
        <v>Dark</v>
      </c>
      <c r="P8" t="str">
        <f>_xlfn.XLOOKUP(C8,customers!$A$1:$A$1001,customers!$I$1:$I$1001,,0)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6">
        <f>_xlfn.XLOOKUP(D9,products!$A$1:$A$49,products!$D$1:$D$49,,0)</f>
        <v>0.2</v>
      </c>
      <c r="L9" s="7">
        <f>_xlfn.XLOOKUP($D9,products!$A$1:$A$49,products!$E$1:$E$49,,0)</f>
        <v>4.7549999999999999</v>
      </c>
      <c r="M9" s="7">
        <f t="shared" si="0"/>
        <v>4.7549999999999999</v>
      </c>
      <c r="N9" t="str">
        <f t="shared" si="1"/>
        <v>Liberica</v>
      </c>
      <c r="O9" t="str">
        <f t="shared" si="2"/>
        <v>Large</v>
      </c>
      <c r="P9" t="str">
        <f>_xlfn.XLOOKUP(C9,customers!$A$1:$A$1001,customers!$I$1:$I$1001,,0)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6">
        <f>_xlfn.XLOOKUP(D10,products!$A$1:$A$49,products!$D$1:$D$49,,0)</f>
        <v>0.5</v>
      </c>
      <c r="L10" s="7">
        <f>_xlfn.XLOOKUP($D10,products!$A$1:$A$49,products!$E$1:$E$49,,0)</f>
        <v>5.97</v>
      </c>
      <c r="M10" s="7">
        <f t="shared" si="0"/>
        <v>17.91</v>
      </c>
      <c r="N10" t="str">
        <f t="shared" si="1"/>
        <v>Robusta</v>
      </c>
      <c r="O10" t="str">
        <f t="shared" si="2"/>
        <v>Medium</v>
      </c>
      <c r="P10" t="str">
        <f>_xlfn.XLOOKUP(C10,customers!$A$1:$A$1001,customers!$I$1:$I$1001,,0)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6">
        <f>_xlfn.XLOOKUP(D11,products!$A$1:$A$49,products!$D$1:$D$49,,0)</f>
        <v>0.5</v>
      </c>
      <c r="L11" s="7">
        <f>_xlfn.XLOOKUP($D11,products!$A$1:$A$49,products!$E$1:$E$49,,0)</f>
        <v>5.97</v>
      </c>
      <c r="M11" s="7">
        <f t="shared" si="0"/>
        <v>5.97</v>
      </c>
      <c r="N11" t="str">
        <f t="shared" si="1"/>
        <v>Robusta</v>
      </c>
      <c r="O11" t="str">
        <f t="shared" si="2"/>
        <v>Medium</v>
      </c>
      <c r="P11" t="str">
        <f>_xlfn.XLOOKUP(C11,customers!$A$1:$A$1001,customers!$I$1:$I$1001,,0)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6">
        <f>_xlfn.XLOOKUP(D12,products!$A$1:$A$49,products!$D$1:$D$49,,0)</f>
        <v>1</v>
      </c>
      <c r="L12" s="7">
        <f>_xlfn.XLOOKUP($D12,products!$A$1:$A$49,products!$E$1:$E$49,,0)</f>
        <v>9.9499999999999993</v>
      </c>
      <c r="M12" s="7">
        <f t="shared" si="0"/>
        <v>39.799999999999997</v>
      </c>
      <c r="N12" t="str">
        <f t="shared" si="1"/>
        <v>Arabica</v>
      </c>
      <c r="O12" t="str">
        <f t="shared" si="2"/>
        <v>Dark</v>
      </c>
      <c r="P12" t="str">
        <f>_xlfn.XLOOKUP(C12,customers!$A$1:$A$1001,customers!$I$1:$I$1001,,0)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6">
        <f>_xlfn.XLOOKUP(D13,products!$A$1:$A$49,products!$D$1:$D$49,,0)</f>
        <v>2.5</v>
      </c>
      <c r="L13" s="7">
        <f>_xlfn.XLOOKUP($D13,products!$A$1:$A$49,products!$E$1:$E$49,,0)</f>
        <v>34.154999999999994</v>
      </c>
      <c r="M13" s="7">
        <f t="shared" si="0"/>
        <v>170.77499999999998</v>
      </c>
      <c r="N13" t="str">
        <f t="shared" si="1"/>
        <v>Excelsa</v>
      </c>
      <c r="O13" t="str">
        <f t="shared" si="2"/>
        <v>Large</v>
      </c>
      <c r="P13" t="str">
        <f>_xlfn.XLOOKUP(C13,customers!$A$1:$A$1001,customers!$I$1:$I$1001,,0)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6">
        <f>_xlfn.XLOOKUP(D14,products!$A$1:$A$49,products!$D$1:$D$49,,0)</f>
        <v>1</v>
      </c>
      <c r="L14" s="7">
        <f>_xlfn.XLOOKUP($D14,products!$A$1:$A$49,products!$E$1:$E$49,,0)</f>
        <v>9.9499999999999993</v>
      </c>
      <c r="M14" s="7">
        <f t="shared" si="0"/>
        <v>49.75</v>
      </c>
      <c r="N14" t="str">
        <f t="shared" si="1"/>
        <v>Robusta</v>
      </c>
      <c r="O14" t="str">
        <f t="shared" si="2"/>
        <v>Medium</v>
      </c>
      <c r="P14" t="str">
        <f>_xlfn.XLOOKUP(C14,customers!$A$1:$A$1001,customers!$I$1:$I$1001,,0)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6">
        <f>_xlfn.XLOOKUP(D15,products!$A$1:$A$49,products!$D$1:$D$49,,0)</f>
        <v>2.5</v>
      </c>
      <c r="L15" s="7">
        <f>_xlfn.XLOOKUP($D15,products!$A$1:$A$49,products!$E$1:$E$49,,0)</f>
        <v>20.584999999999997</v>
      </c>
      <c r="M15" s="7">
        <f t="shared" si="0"/>
        <v>41.169999999999995</v>
      </c>
      <c r="N15" t="str">
        <f t="shared" si="1"/>
        <v>Robusta</v>
      </c>
      <c r="O15" t="str">
        <f t="shared" si="2"/>
        <v>Dark</v>
      </c>
      <c r="P15" t="str">
        <f>_xlfn.XLOOKUP(C15,customers!$A$1:$A$1001,customers!$I$1:$I$1001,,0)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6">
        <f>_xlfn.XLOOKUP(D16,products!$A$1:$A$49,products!$D$1:$D$49,,0)</f>
        <v>0.2</v>
      </c>
      <c r="L16" s="7">
        <f>_xlfn.XLOOKUP($D16,products!$A$1:$A$49,products!$E$1:$E$49,,0)</f>
        <v>3.8849999999999998</v>
      </c>
      <c r="M16" s="7">
        <f t="shared" si="0"/>
        <v>11.654999999999999</v>
      </c>
      <c r="N16" t="str">
        <f t="shared" si="1"/>
        <v>Liberica</v>
      </c>
      <c r="O16" t="str">
        <f t="shared" si="2"/>
        <v>Dark</v>
      </c>
      <c r="P16" t="str">
        <f>_xlfn.XLOOKUP(C16,customers!$A$1:$A$1001,customers!$I$1:$I$1001,,0)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6">
        <f>_xlfn.XLOOKUP(D17,products!$A$1:$A$49,products!$D$1:$D$49,,0)</f>
        <v>2.5</v>
      </c>
      <c r="L17" s="7">
        <f>_xlfn.XLOOKUP($D17,products!$A$1:$A$49,products!$E$1:$E$49,,0)</f>
        <v>22.884999999999998</v>
      </c>
      <c r="M17" s="7">
        <f t="shared" si="0"/>
        <v>114.42499999999998</v>
      </c>
      <c r="N17" t="str">
        <f t="shared" si="1"/>
        <v>Robusta</v>
      </c>
      <c r="O17" t="str">
        <f t="shared" si="2"/>
        <v>Medium</v>
      </c>
      <c r="P17" t="str">
        <f>_xlfn.XLOOKUP(C17,customers!$A$1:$A$1001,customers!$I$1:$I$1001,,0)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6">
        <f>_xlfn.XLOOKUP(D18,products!$A$1:$A$49,products!$D$1:$D$49,,0)</f>
        <v>0.2</v>
      </c>
      <c r="L18" s="7">
        <f>_xlfn.XLOOKUP($D18,products!$A$1:$A$49,products!$E$1:$E$49,,0)</f>
        <v>3.375</v>
      </c>
      <c r="M18" s="7">
        <f t="shared" si="0"/>
        <v>20.25</v>
      </c>
      <c r="N18" t="str">
        <f t="shared" si="1"/>
        <v>Arabica</v>
      </c>
      <c r="O18" t="str">
        <f t="shared" si="2"/>
        <v>Medium</v>
      </c>
      <c r="P18" t="str">
        <f>_xlfn.XLOOKUP(C18,customers!$A$1:$A$1001,customers!$I$1:$I$1001,,0)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6">
        <f>_xlfn.XLOOKUP(D19,products!$A$1:$A$49,products!$D$1:$D$49,,0)</f>
        <v>1</v>
      </c>
      <c r="L19" s="7">
        <f>_xlfn.XLOOKUP($D19,products!$A$1:$A$49,products!$E$1:$E$49,,0)</f>
        <v>12.95</v>
      </c>
      <c r="M19" s="7">
        <f t="shared" si="0"/>
        <v>77.699999999999989</v>
      </c>
      <c r="N19" t="str">
        <f t="shared" si="1"/>
        <v>Arabica</v>
      </c>
      <c r="O19" t="str">
        <f t="shared" si="2"/>
        <v>Large</v>
      </c>
      <c r="P19" t="str">
        <f>_xlfn.XLOOKUP(C19,customers!$A$1:$A$1001,customers!$I$1:$I$1001,,0)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6">
        <f>_xlfn.XLOOKUP(D20,products!$A$1:$A$49,products!$D$1:$D$49,,0)</f>
        <v>2.5</v>
      </c>
      <c r="L20" s="7">
        <f>_xlfn.XLOOKUP($D20,products!$A$1:$A$49,products!$E$1:$E$49,,0)</f>
        <v>20.584999999999997</v>
      </c>
      <c r="M20" s="7">
        <f t="shared" si="0"/>
        <v>82.339999999999989</v>
      </c>
      <c r="N20" t="str">
        <f t="shared" si="1"/>
        <v>Robusta</v>
      </c>
      <c r="O20" t="str">
        <f t="shared" si="2"/>
        <v>Dark</v>
      </c>
      <c r="P20" t="str">
        <f>_xlfn.XLOOKUP(C20,customers!$A$1:$A$1001,customers!$I$1:$I$1001,,0)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6">
        <f>_xlfn.XLOOKUP(D21,products!$A$1:$A$49,products!$D$1:$D$49,,0)</f>
        <v>0.2</v>
      </c>
      <c r="L21" s="7">
        <f>_xlfn.XLOOKUP($D21,products!$A$1:$A$49,products!$E$1:$E$49,,0)</f>
        <v>3.375</v>
      </c>
      <c r="M21" s="7">
        <f t="shared" si="0"/>
        <v>16.875</v>
      </c>
      <c r="N21" t="str">
        <f t="shared" si="1"/>
        <v>Arabica</v>
      </c>
      <c r="O21" t="str">
        <f t="shared" si="2"/>
        <v>Medium</v>
      </c>
      <c r="P21" t="str">
        <f>_xlfn.XLOOKUP(C21,customers!$A$1:$A$1001,customers!$I$1:$I$1001,,0)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6">
        <f>_xlfn.XLOOKUP(D22,products!$A$1:$A$49,products!$D$1:$D$49,,0)</f>
        <v>0.2</v>
      </c>
      <c r="L22" s="7">
        <f>_xlfn.XLOOKUP($D22,products!$A$1:$A$49,products!$E$1:$E$49,,0)</f>
        <v>3.645</v>
      </c>
      <c r="M22" s="7">
        <f t="shared" si="0"/>
        <v>14.58</v>
      </c>
      <c r="N22" t="str">
        <f t="shared" si="1"/>
        <v>Excelsa</v>
      </c>
      <c r="O22" t="str">
        <f t="shared" si="2"/>
        <v>Dark</v>
      </c>
      <c r="P22" t="str">
        <f>_xlfn.XLOOKUP(C22,customers!$A$1:$A$1001,customers!$I$1:$I$1001,,0)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6">
        <f>_xlfn.XLOOKUP(D23,products!$A$1:$A$49,products!$D$1:$D$49,,0)</f>
        <v>0.2</v>
      </c>
      <c r="L23" s="7">
        <f>_xlfn.XLOOKUP($D23,products!$A$1:$A$49,products!$E$1:$E$49,,0)</f>
        <v>2.9849999999999999</v>
      </c>
      <c r="M23" s="7">
        <f t="shared" si="0"/>
        <v>17.91</v>
      </c>
      <c r="N23" t="str">
        <f t="shared" si="1"/>
        <v>Arabica</v>
      </c>
      <c r="O23" t="str">
        <f t="shared" si="2"/>
        <v>Dark</v>
      </c>
      <c r="P23" t="str">
        <f>_xlfn.XLOOKUP(C23,customers!$A$1:$A$1001,customers!$I$1:$I$1001,,0)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6">
        <f>_xlfn.XLOOKUP(D24,products!$A$1:$A$49,products!$D$1:$D$49,,0)</f>
        <v>2.5</v>
      </c>
      <c r="L24" s="7">
        <f>_xlfn.XLOOKUP($D24,products!$A$1:$A$49,products!$E$1:$E$49,,0)</f>
        <v>22.884999999999998</v>
      </c>
      <c r="M24" s="7">
        <f t="shared" si="0"/>
        <v>91.539999999999992</v>
      </c>
      <c r="N24" t="str">
        <f t="shared" si="1"/>
        <v>Robusta</v>
      </c>
      <c r="O24" t="str">
        <f t="shared" si="2"/>
        <v>Medium</v>
      </c>
      <c r="P24" t="str">
        <f>_xlfn.XLOOKUP(C24,customers!$A$1:$A$1001,customers!$I$1:$I$1001,,0)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6">
        <f>_xlfn.XLOOKUP(D25,products!$A$1:$A$49,products!$D$1:$D$49,,0)</f>
        <v>0.2</v>
      </c>
      <c r="L25" s="7">
        <f>_xlfn.XLOOKUP($D25,products!$A$1:$A$49,products!$E$1:$E$49,,0)</f>
        <v>2.9849999999999999</v>
      </c>
      <c r="M25" s="7">
        <f t="shared" si="0"/>
        <v>11.94</v>
      </c>
      <c r="N25" t="str">
        <f t="shared" si="1"/>
        <v>Arabica</v>
      </c>
      <c r="O25" t="str">
        <f t="shared" si="2"/>
        <v>Dark</v>
      </c>
      <c r="P25" t="str">
        <f>_xlfn.XLOOKUP(C25,customers!$A$1:$A$1001,customers!$I$1:$I$1001,,0)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6">
        <f>_xlfn.XLOOKUP(D26,products!$A$1:$A$49,products!$D$1:$D$49,,0)</f>
        <v>1</v>
      </c>
      <c r="L26" s="7">
        <f>_xlfn.XLOOKUP($D26,products!$A$1:$A$49,products!$E$1:$E$49,,0)</f>
        <v>11.25</v>
      </c>
      <c r="M26" s="7">
        <f t="shared" si="0"/>
        <v>11.25</v>
      </c>
      <c r="N26" t="str">
        <f t="shared" si="1"/>
        <v>Arabica</v>
      </c>
      <c r="O26" t="str">
        <f t="shared" si="2"/>
        <v>Medium</v>
      </c>
      <c r="P26" t="str">
        <f>_xlfn.XLOOKUP(C26,customers!$A$1:$A$1001,customers!$I$1:$I$1001,,0)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6">
        <f>_xlfn.XLOOKUP(D27,products!$A$1:$A$49,products!$D$1:$D$49,,0)</f>
        <v>0.2</v>
      </c>
      <c r="L27" s="7">
        <f>_xlfn.XLOOKUP($D27,products!$A$1:$A$49,products!$E$1:$E$49,,0)</f>
        <v>4.125</v>
      </c>
      <c r="M27" s="7">
        <f t="shared" si="0"/>
        <v>12.375</v>
      </c>
      <c r="N27" t="str">
        <f t="shared" si="1"/>
        <v>Excelsa</v>
      </c>
      <c r="O27" t="str">
        <f t="shared" si="2"/>
        <v>Medium</v>
      </c>
      <c r="P27" t="str">
        <f>_xlfn.XLOOKUP(C27,customers!$A$1:$A$1001,customers!$I$1:$I$1001,,0)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6">
        <f>_xlfn.XLOOKUP(D28,products!$A$1:$A$49,products!$D$1:$D$49,,0)</f>
        <v>0.5</v>
      </c>
      <c r="L28" s="7">
        <f>_xlfn.XLOOKUP($D28,products!$A$1:$A$49,products!$E$1:$E$49,,0)</f>
        <v>6.75</v>
      </c>
      <c r="M28" s="7">
        <f t="shared" si="0"/>
        <v>27</v>
      </c>
      <c r="N28" t="str">
        <f t="shared" si="1"/>
        <v>Arabica</v>
      </c>
      <c r="O28" t="str">
        <f t="shared" si="2"/>
        <v>Medium</v>
      </c>
      <c r="P28" t="str">
        <f>_xlfn.XLOOKUP(C28,customers!$A$1:$A$1001,customers!$I$1:$I$1001,,0)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6">
        <f>_xlfn.XLOOKUP(D29,products!$A$1:$A$49,products!$D$1:$D$49,,0)</f>
        <v>0.2</v>
      </c>
      <c r="L29" s="7">
        <f>_xlfn.XLOOKUP($D29,products!$A$1:$A$49,products!$E$1:$E$49,,0)</f>
        <v>3.375</v>
      </c>
      <c r="M29" s="7">
        <f t="shared" si="0"/>
        <v>16.875</v>
      </c>
      <c r="N29" t="str">
        <f t="shared" si="1"/>
        <v>Arabica</v>
      </c>
      <c r="O29" t="str">
        <f t="shared" si="2"/>
        <v>Medium</v>
      </c>
      <c r="P29" t="str">
        <f>_xlfn.XLOOKUP(C29,customers!$A$1:$A$1001,customers!$I$1:$I$1001,,0)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6">
        <f>_xlfn.XLOOKUP(D30,products!$A$1:$A$49,products!$D$1:$D$49,,0)</f>
        <v>0.5</v>
      </c>
      <c r="L30" s="7">
        <f>_xlfn.XLOOKUP($D30,products!$A$1:$A$49,products!$E$1:$E$49,,0)</f>
        <v>5.97</v>
      </c>
      <c r="M30" s="7">
        <f t="shared" si="0"/>
        <v>17.91</v>
      </c>
      <c r="N30" t="str">
        <f t="shared" si="1"/>
        <v>Arabica</v>
      </c>
      <c r="O30" t="str">
        <f t="shared" si="2"/>
        <v>Dark</v>
      </c>
      <c r="P30" t="str">
        <f>_xlfn.XLOOKUP(C30,customers!$A$1:$A$1001,customers!$I$1:$I$1001,,0)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6">
        <f>_xlfn.XLOOKUP(D31,products!$A$1:$A$49,products!$D$1:$D$49,,0)</f>
        <v>1</v>
      </c>
      <c r="L31" s="7">
        <f>_xlfn.XLOOKUP($D31,products!$A$1:$A$49,products!$E$1:$E$49,,0)</f>
        <v>9.9499999999999993</v>
      </c>
      <c r="M31" s="7">
        <f t="shared" si="0"/>
        <v>39.799999999999997</v>
      </c>
      <c r="N31" t="str">
        <f t="shared" si="1"/>
        <v>Arabica</v>
      </c>
      <c r="O31" t="str">
        <f t="shared" si="2"/>
        <v>Dark</v>
      </c>
      <c r="P31" t="str">
        <f>_xlfn.XLOOKUP(C31,customers!$A$1:$A$1001,customers!$I$1:$I$1001,,0)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6">
        <f>_xlfn.XLOOKUP(D32,products!$A$1:$A$49,products!$D$1:$D$49,,0)</f>
        <v>0.2</v>
      </c>
      <c r="L32" s="7">
        <f>_xlfn.XLOOKUP($D32,products!$A$1:$A$49,products!$E$1:$E$49,,0)</f>
        <v>4.3650000000000002</v>
      </c>
      <c r="M32" s="7">
        <f t="shared" si="0"/>
        <v>21.825000000000003</v>
      </c>
      <c r="N32" t="str">
        <f t="shared" si="1"/>
        <v>Liberica</v>
      </c>
      <c r="O32" t="str">
        <f t="shared" si="2"/>
        <v>Medium</v>
      </c>
      <c r="P32" t="str">
        <f>_xlfn.XLOOKUP(C32,customers!$A$1:$A$1001,customers!$I$1:$I$1001,,0)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6">
        <f>_xlfn.XLOOKUP(D33,products!$A$1:$A$49,products!$D$1:$D$49,,0)</f>
        <v>0.5</v>
      </c>
      <c r="L33" s="7">
        <f>_xlfn.XLOOKUP($D33,products!$A$1:$A$49,products!$E$1:$E$49,,0)</f>
        <v>5.97</v>
      </c>
      <c r="M33" s="7">
        <f t="shared" si="0"/>
        <v>35.82</v>
      </c>
      <c r="N33" t="str">
        <f t="shared" si="1"/>
        <v>Arabica</v>
      </c>
      <c r="O33" t="str">
        <f t="shared" si="2"/>
        <v>Dark</v>
      </c>
      <c r="P33" t="str">
        <f>_xlfn.XLOOKUP(C33,customers!$A$1:$A$1001,customers!$I$1:$I$1001,,0)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6">
        <f>_xlfn.XLOOKUP(D34,products!$A$1:$A$49,products!$D$1:$D$49,,0)</f>
        <v>0.5</v>
      </c>
      <c r="L34" s="7">
        <f>_xlfn.XLOOKUP($D34,products!$A$1:$A$49,products!$E$1:$E$49,,0)</f>
        <v>8.73</v>
      </c>
      <c r="M34" s="7">
        <f t="shared" si="0"/>
        <v>52.38</v>
      </c>
      <c r="N34" t="str">
        <f t="shared" si="1"/>
        <v>Liberica</v>
      </c>
      <c r="O34" t="str">
        <f t="shared" si="2"/>
        <v>Medium</v>
      </c>
      <c r="P34" t="str">
        <f>_xlfn.XLOOKUP(C34,customers!$A$1:$A$1001,customers!$I$1:$I$1001,,0)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6">
        <f>_xlfn.XLOOKUP(D35,products!$A$1:$A$49,products!$D$1:$D$49,,0)</f>
        <v>0.2</v>
      </c>
      <c r="L35" s="7">
        <f>_xlfn.XLOOKUP($D35,products!$A$1:$A$49,products!$E$1:$E$49,,0)</f>
        <v>4.7549999999999999</v>
      </c>
      <c r="M35" s="7">
        <f t="shared" si="0"/>
        <v>23.774999999999999</v>
      </c>
      <c r="N35" t="str">
        <f t="shared" si="1"/>
        <v>Liberica</v>
      </c>
      <c r="O35" t="str">
        <f t="shared" si="2"/>
        <v>Large</v>
      </c>
      <c r="P35" t="str">
        <f>_xlfn.XLOOKUP(C35,customers!$A$1:$A$1001,customers!$I$1:$I$1001,,0)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6">
        <f>_xlfn.XLOOKUP(D36,products!$A$1:$A$49,products!$D$1:$D$49,,0)</f>
        <v>0.5</v>
      </c>
      <c r="L36" s="7">
        <f>_xlfn.XLOOKUP($D36,products!$A$1:$A$49,products!$E$1:$E$49,,0)</f>
        <v>9.51</v>
      </c>
      <c r="M36" s="7">
        <f t="shared" si="0"/>
        <v>57.06</v>
      </c>
      <c r="N36" t="str">
        <f t="shared" si="1"/>
        <v>Liberica</v>
      </c>
      <c r="O36" t="str">
        <f t="shared" si="2"/>
        <v>Large</v>
      </c>
      <c r="P36" t="str">
        <f>_xlfn.XLOOKUP(C36,customers!$A$1:$A$1001,customers!$I$1:$I$1001,,0)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6">
        <f>_xlfn.XLOOKUP(D37,products!$A$1:$A$49,products!$D$1:$D$49,,0)</f>
        <v>0.5</v>
      </c>
      <c r="L37" s="7">
        <f>_xlfn.XLOOKUP($D37,products!$A$1:$A$49,products!$E$1:$E$49,,0)</f>
        <v>5.97</v>
      </c>
      <c r="M37" s="7">
        <f t="shared" si="0"/>
        <v>35.82</v>
      </c>
      <c r="N37" t="str">
        <f t="shared" si="1"/>
        <v>Arabica</v>
      </c>
      <c r="O37" t="str">
        <f t="shared" si="2"/>
        <v>Dark</v>
      </c>
      <c r="P37" t="str">
        <f>_xlfn.XLOOKUP(C37,customers!$A$1:$A$1001,customers!$I$1:$I$1001,,0)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6">
        <f>_xlfn.XLOOKUP(D38,products!$A$1:$A$49,products!$D$1:$D$49,,0)</f>
        <v>0.2</v>
      </c>
      <c r="L38" s="7">
        <f>_xlfn.XLOOKUP($D38,products!$A$1:$A$49,products!$E$1:$E$49,,0)</f>
        <v>4.3650000000000002</v>
      </c>
      <c r="M38" s="7">
        <f t="shared" si="0"/>
        <v>8.73</v>
      </c>
      <c r="N38" t="str">
        <f t="shared" si="1"/>
        <v>Liberica</v>
      </c>
      <c r="O38" t="str">
        <f t="shared" si="2"/>
        <v>Medium</v>
      </c>
      <c r="P38" t="str">
        <f>_xlfn.XLOOKUP(C38,customers!$A$1:$A$1001,customers!$I$1:$I$1001,,0)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6">
        <f>_xlfn.XLOOKUP(D39,products!$A$1:$A$49,products!$D$1:$D$49,,0)</f>
        <v>0.5</v>
      </c>
      <c r="L39" s="7">
        <f>_xlfn.XLOOKUP($D39,products!$A$1:$A$49,products!$E$1:$E$49,,0)</f>
        <v>9.51</v>
      </c>
      <c r="M39" s="7">
        <f t="shared" si="0"/>
        <v>28.53</v>
      </c>
      <c r="N39" t="str">
        <f t="shared" si="1"/>
        <v>Liberica</v>
      </c>
      <c r="O39" t="str">
        <f t="shared" si="2"/>
        <v>Large</v>
      </c>
      <c r="P39" t="str">
        <f>_xlfn.XLOOKUP(C39,customers!$A$1:$A$1001,customers!$I$1:$I$1001,,0)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6">
        <f>_xlfn.XLOOKUP(D40,products!$A$1:$A$49,products!$D$1:$D$49,,0)</f>
        <v>2.5</v>
      </c>
      <c r="L40" s="7">
        <f>_xlfn.XLOOKUP($D40,products!$A$1:$A$49,products!$E$1:$E$49,,0)</f>
        <v>22.884999999999998</v>
      </c>
      <c r="M40" s="7">
        <f t="shared" si="0"/>
        <v>114.42499999999998</v>
      </c>
      <c r="N40" t="str">
        <f t="shared" si="1"/>
        <v>Robusta</v>
      </c>
      <c r="O40" t="str">
        <f t="shared" si="2"/>
        <v>Medium</v>
      </c>
      <c r="P40" t="str">
        <f>_xlfn.XLOOKUP(C40,customers!$A$1:$A$1001,customers!$I$1:$I$1001,,0)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6">
        <f>_xlfn.XLOOKUP(D41,products!$A$1:$A$49,products!$D$1:$D$49,,0)</f>
        <v>1</v>
      </c>
      <c r="L41" s="7">
        <f>_xlfn.XLOOKUP($D41,products!$A$1:$A$49,products!$E$1:$E$49,,0)</f>
        <v>9.9499999999999993</v>
      </c>
      <c r="M41" s="7">
        <f t="shared" si="0"/>
        <v>59.699999999999996</v>
      </c>
      <c r="N41" t="str">
        <f t="shared" si="1"/>
        <v>Robusta</v>
      </c>
      <c r="O41" t="str">
        <f t="shared" si="2"/>
        <v>Medium</v>
      </c>
      <c r="P41" t="str">
        <f>_xlfn.XLOOKUP(C41,customers!$A$1:$A$1001,customers!$I$1:$I$1001,,0)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6">
        <f>_xlfn.XLOOKUP(D42,products!$A$1:$A$49,products!$D$1:$D$49,,0)</f>
        <v>1</v>
      </c>
      <c r="L42" s="7">
        <f>_xlfn.XLOOKUP($D42,products!$A$1:$A$49,products!$E$1:$E$49,,0)</f>
        <v>14.55</v>
      </c>
      <c r="M42" s="7">
        <f t="shared" si="0"/>
        <v>43.650000000000006</v>
      </c>
      <c r="N42" t="str">
        <f t="shared" si="1"/>
        <v>Liberica</v>
      </c>
      <c r="O42" t="str">
        <f t="shared" si="2"/>
        <v>Medium</v>
      </c>
      <c r="P42" t="str">
        <f>_xlfn.XLOOKUP(C42,customers!$A$1:$A$1001,customers!$I$1:$I$1001,,0)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6">
        <f>_xlfn.XLOOKUP(D43,products!$A$1:$A$49,products!$D$1:$D$49,,0)</f>
        <v>0.2</v>
      </c>
      <c r="L43" s="7">
        <f>_xlfn.XLOOKUP($D43,products!$A$1:$A$49,products!$E$1:$E$49,,0)</f>
        <v>3.645</v>
      </c>
      <c r="M43" s="7">
        <f t="shared" si="0"/>
        <v>7.29</v>
      </c>
      <c r="N43" t="str">
        <f t="shared" si="1"/>
        <v>Excelsa</v>
      </c>
      <c r="O43" t="str">
        <f t="shared" si="2"/>
        <v>Dark</v>
      </c>
      <c r="P43" t="str">
        <f>_xlfn.XLOOKUP(C43,customers!$A$1:$A$1001,customers!$I$1:$I$1001,,0)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6">
        <f>_xlfn.XLOOKUP(D44,products!$A$1:$A$49,products!$D$1:$D$49,,0)</f>
        <v>0.2</v>
      </c>
      <c r="L44" s="7">
        <f>_xlfn.XLOOKUP($D44,products!$A$1:$A$49,products!$E$1:$E$49,,0)</f>
        <v>2.6849999999999996</v>
      </c>
      <c r="M44" s="7">
        <f t="shared" si="0"/>
        <v>8.0549999999999997</v>
      </c>
      <c r="N44" t="str">
        <f t="shared" si="1"/>
        <v>Robusta</v>
      </c>
      <c r="O44" t="str">
        <f t="shared" si="2"/>
        <v>Dark</v>
      </c>
      <c r="P44" t="str">
        <f>_xlfn.XLOOKUP(C44,customers!$A$1:$A$1001,customers!$I$1:$I$1001,,0)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6">
        <f>_xlfn.XLOOKUP(D45,products!$A$1:$A$49,products!$D$1:$D$49,,0)</f>
        <v>2.5</v>
      </c>
      <c r="L45" s="7">
        <f>_xlfn.XLOOKUP($D45,products!$A$1:$A$49,products!$E$1:$E$49,,0)</f>
        <v>36.454999999999998</v>
      </c>
      <c r="M45" s="7">
        <f t="shared" si="0"/>
        <v>72.91</v>
      </c>
      <c r="N45" t="str">
        <f t="shared" si="1"/>
        <v>Liberica</v>
      </c>
      <c r="O45" t="str">
        <f t="shared" si="2"/>
        <v>Large</v>
      </c>
      <c r="P45" t="str">
        <f>_xlfn.XLOOKUP(C45,customers!$A$1:$A$1001,customers!$I$1:$I$1001,,0)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6">
        <f>_xlfn.XLOOKUP(D46,products!$A$1:$A$49,products!$D$1:$D$49,,0)</f>
        <v>0.5</v>
      </c>
      <c r="L46" s="7">
        <f>_xlfn.XLOOKUP($D46,products!$A$1:$A$49,products!$E$1:$E$49,,0)</f>
        <v>8.25</v>
      </c>
      <c r="M46" s="7">
        <f t="shared" si="0"/>
        <v>16.5</v>
      </c>
      <c r="N46" t="str">
        <f t="shared" si="1"/>
        <v>Excelsa</v>
      </c>
      <c r="O46" t="str">
        <f t="shared" si="2"/>
        <v>Medium</v>
      </c>
      <c r="P46" t="str">
        <f>_xlfn.XLOOKUP(C46,customers!$A$1:$A$1001,customers!$I$1:$I$1001,,0)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6">
        <f>_xlfn.XLOOKUP(D47,products!$A$1:$A$49,products!$D$1:$D$49,,0)</f>
        <v>2.5</v>
      </c>
      <c r="L47" s="7">
        <f>_xlfn.XLOOKUP($D47,products!$A$1:$A$49,products!$E$1:$E$49,,0)</f>
        <v>29.784999999999997</v>
      </c>
      <c r="M47" s="7">
        <f t="shared" si="0"/>
        <v>178.70999999999998</v>
      </c>
      <c r="N47" t="str">
        <f t="shared" si="1"/>
        <v>Liberica</v>
      </c>
      <c r="O47" t="str">
        <f t="shared" si="2"/>
        <v>Dark</v>
      </c>
      <c r="P47" t="str">
        <f>_xlfn.XLOOKUP(C47,customers!$A$1:$A$1001,customers!$I$1:$I$1001,,0)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6">
        <f>_xlfn.XLOOKUP(D48,products!$A$1:$A$49,products!$D$1:$D$49,,0)</f>
        <v>2.5</v>
      </c>
      <c r="L48" s="7">
        <f>_xlfn.XLOOKUP($D48,products!$A$1:$A$49,products!$E$1:$E$49,,0)</f>
        <v>31.624999999999996</v>
      </c>
      <c r="M48" s="7">
        <f t="shared" si="0"/>
        <v>63.249999999999993</v>
      </c>
      <c r="N48" t="str">
        <f t="shared" si="1"/>
        <v>Excelsa</v>
      </c>
      <c r="O48" t="str">
        <f t="shared" si="2"/>
        <v>Medium</v>
      </c>
      <c r="P48" t="str">
        <f>_xlfn.XLOOKUP(C48,customers!$A$1:$A$1001,customers!$I$1:$I$1001,,0)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6">
        <f>_xlfn.XLOOKUP(D49,products!$A$1:$A$49,products!$D$1:$D$49,,0)</f>
        <v>0.2</v>
      </c>
      <c r="L49" s="7">
        <f>_xlfn.XLOOKUP($D49,products!$A$1:$A$49,products!$E$1:$E$49,,0)</f>
        <v>3.8849999999999998</v>
      </c>
      <c r="M49" s="7">
        <f t="shared" si="0"/>
        <v>7.77</v>
      </c>
      <c r="N49" t="str">
        <f t="shared" si="1"/>
        <v>Arabica</v>
      </c>
      <c r="O49" t="str">
        <f t="shared" si="2"/>
        <v>Large</v>
      </c>
      <c r="P49" t="str">
        <f>_xlfn.XLOOKUP(C49,customers!$A$1:$A$1001,customers!$I$1:$I$1001,,0)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6">
        <f>_xlfn.XLOOKUP(D50,products!$A$1:$A$49,products!$D$1:$D$49,,0)</f>
        <v>2.5</v>
      </c>
      <c r="L50" s="7">
        <f>_xlfn.XLOOKUP($D50,products!$A$1:$A$49,products!$E$1:$E$49,,0)</f>
        <v>22.884999999999998</v>
      </c>
      <c r="M50" s="7">
        <f t="shared" si="0"/>
        <v>91.539999999999992</v>
      </c>
      <c r="N50" t="str">
        <f t="shared" si="1"/>
        <v>Arabica</v>
      </c>
      <c r="O50" t="str">
        <f t="shared" si="2"/>
        <v>Dark</v>
      </c>
      <c r="P50" t="str">
        <f>_xlfn.XLOOKUP(C50,customers!$A$1:$A$1001,customers!$I$1:$I$1001,,0)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6">
        <f>_xlfn.XLOOKUP(D51,products!$A$1:$A$49,products!$D$1:$D$49,,0)</f>
        <v>1</v>
      </c>
      <c r="L51" s="7">
        <f>_xlfn.XLOOKUP($D51,products!$A$1:$A$49,products!$E$1:$E$49,,0)</f>
        <v>12.95</v>
      </c>
      <c r="M51" s="7">
        <f t="shared" si="0"/>
        <v>38.849999999999994</v>
      </c>
      <c r="N51" t="str">
        <f t="shared" si="1"/>
        <v>Arabica</v>
      </c>
      <c r="O51" t="str">
        <f t="shared" si="2"/>
        <v>Large</v>
      </c>
      <c r="P51" t="str">
        <f>_xlfn.XLOOKUP(C51,customers!$A$1:$A$1001,customers!$I$1:$I$1001,,0)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6">
        <f>_xlfn.XLOOKUP(D52,products!$A$1:$A$49,products!$D$1:$D$49,,0)</f>
        <v>0.5</v>
      </c>
      <c r="L52" s="7">
        <f>_xlfn.XLOOKUP($D52,products!$A$1:$A$49,products!$E$1:$E$49,,0)</f>
        <v>7.77</v>
      </c>
      <c r="M52" s="7">
        <f t="shared" si="0"/>
        <v>15.54</v>
      </c>
      <c r="N52" t="str">
        <f t="shared" si="1"/>
        <v>Liberica</v>
      </c>
      <c r="O52" t="str">
        <f t="shared" si="2"/>
        <v>Dark</v>
      </c>
      <c r="P52" t="str">
        <f>_xlfn.XLOOKUP(C52,customers!$A$1:$A$1001,customers!$I$1:$I$1001,,0)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6">
        <f>_xlfn.XLOOKUP(D53,products!$A$1:$A$49,products!$D$1:$D$49,,0)</f>
        <v>2.5</v>
      </c>
      <c r="L53" s="7">
        <f>_xlfn.XLOOKUP($D53,products!$A$1:$A$49,products!$E$1:$E$49,,0)</f>
        <v>36.454999999999998</v>
      </c>
      <c r="M53" s="7">
        <f t="shared" si="0"/>
        <v>145.82</v>
      </c>
      <c r="N53" t="str">
        <f t="shared" si="1"/>
        <v>Liberica</v>
      </c>
      <c r="O53" t="str">
        <f t="shared" si="2"/>
        <v>Large</v>
      </c>
      <c r="P53" t="str">
        <f>_xlfn.XLOOKUP(C53,customers!$A$1:$A$1001,customers!$I$1:$I$1001,,0)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6">
        <f>_xlfn.XLOOKUP(D54,products!$A$1:$A$49,products!$D$1:$D$49,,0)</f>
        <v>0.5</v>
      </c>
      <c r="L54" s="7">
        <f>_xlfn.XLOOKUP($D54,products!$A$1:$A$49,products!$E$1:$E$49,,0)</f>
        <v>5.97</v>
      </c>
      <c r="M54" s="7">
        <f t="shared" si="0"/>
        <v>29.849999999999998</v>
      </c>
      <c r="N54" t="str">
        <f t="shared" si="1"/>
        <v>Robusta</v>
      </c>
      <c r="O54" t="str">
        <f t="shared" si="2"/>
        <v>Medium</v>
      </c>
      <c r="P54" t="str">
        <f>_xlfn.XLOOKUP(C54,customers!$A$1:$A$1001,customers!$I$1:$I$1001,,0)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6">
        <f>_xlfn.XLOOKUP(D55,products!$A$1:$A$49,products!$D$1:$D$49,,0)</f>
        <v>2.5</v>
      </c>
      <c r="L55" s="7">
        <f>_xlfn.XLOOKUP($D55,products!$A$1:$A$49,products!$E$1:$E$49,,0)</f>
        <v>36.454999999999998</v>
      </c>
      <c r="M55" s="7">
        <f t="shared" si="0"/>
        <v>72.91</v>
      </c>
      <c r="N55" t="str">
        <f t="shared" si="1"/>
        <v>Liberica</v>
      </c>
      <c r="O55" t="str">
        <f t="shared" si="2"/>
        <v>Large</v>
      </c>
      <c r="P55" t="str">
        <f>_xlfn.XLOOKUP(C55,customers!$A$1:$A$1001,customers!$I$1:$I$1001,,0)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6">
        <f>_xlfn.XLOOKUP(D56,products!$A$1:$A$49,products!$D$1:$D$49,,0)</f>
        <v>1</v>
      </c>
      <c r="L56" s="7">
        <f>_xlfn.XLOOKUP($D56,products!$A$1:$A$49,products!$E$1:$E$49,,0)</f>
        <v>14.55</v>
      </c>
      <c r="M56" s="7">
        <f t="shared" si="0"/>
        <v>72.75</v>
      </c>
      <c r="N56" t="str">
        <f t="shared" si="1"/>
        <v>Liberica</v>
      </c>
      <c r="O56" t="str">
        <f t="shared" si="2"/>
        <v>Medium</v>
      </c>
      <c r="P56" t="str">
        <f>_xlfn.XLOOKUP(C56,customers!$A$1:$A$1001,customers!$I$1:$I$1001,,0)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6">
        <f>_xlfn.XLOOKUP(D57,products!$A$1:$A$49,products!$D$1:$D$49,,0)</f>
        <v>1</v>
      </c>
      <c r="L57" s="7">
        <f>_xlfn.XLOOKUP($D57,products!$A$1:$A$49,products!$E$1:$E$49,,0)</f>
        <v>15.85</v>
      </c>
      <c r="M57" s="7">
        <f t="shared" si="0"/>
        <v>47.55</v>
      </c>
      <c r="N57" t="str">
        <f t="shared" si="1"/>
        <v>Liberica</v>
      </c>
      <c r="O57" t="str">
        <f t="shared" si="2"/>
        <v>Large</v>
      </c>
      <c r="P57" t="str">
        <f>_xlfn.XLOOKUP(C57,customers!$A$1:$A$1001,customers!$I$1:$I$1001,,0)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6">
        <f>_xlfn.XLOOKUP(D58,products!$A$1:$A$49,products!$D$1:$D$49,,0)</f>
        <v>0.2</v>
      </c>
      <c r="L58" s="7">
        <f>_xlfn.XLOOKUP($D58,products!$A$1:$A$49,products!$E$1:$E$49,,0)</f>
        <v>3.645</v>
      </c>
      <c r="M58" s="7">
        <f t="shared" si="0"/>
        <v>10.935</v>
      </c>
      <c r="N58" t="str">
        <f t="shared" si="1"/>
        <v>Excelsa</v>
      </c>
      <c r="O58" t="str">
        <f t="shared" si="2"/>
        <v>Dark</v>
      </c>
      <c r="P58" t="str">
        <f>_xlfn.XLOOKUP(C58,customers!$A$1:$A$1001,customers!$I$1:$I$1001,,0)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6">
        <f>_xlfn.XLOOKUP(D59,products!$A$1:$A$49,products!$D$1:$D$49,,0)</f>
        <v>1</v>
      </c>
      <c r="L59" s="7">
        <f>_xlfn.XLOOKUP($D59,products!$A$1:$A$49,products!$E$1:$E$49,,0)</f>
        <v>14.85</v>
      </c>
      <c r="M59" s="7">
        <f t="shared" si="0"/>
        <v>59.4</v>
      </c>
      <c r="N59" t="str">
        <f t="shared" si="1"/>
        <v>Excelsa</v>
      </c>
      <c r="O59" t="str">
        <f t="shared" si="2"/>
        <v>Large</v>
      </c>
      <c r="P59" t="str">
        <f>_xlfn.XLOOKUP(C59,customers!$A$1:$A$1001,customers!$I$1:$I$1001,,0)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6">
        <f>_xlfn.XLOOKUP(D60,products!$A$1:$A$49,products!$D$1:$D$49,,0)</f>
        <v>2.5</v>
      </c>
      <c r="L60" s="7">
        <f>_xlfn.XLOOKUP($D60,products!$A$1:$A$49,products!$E$1:$E$49,,0)</f>
        <v>29.784999999999997</v>
      </c>
      <c r="M60" s="7">
        <f t="shared" si="0"/>
        <v>89.35499999999999</v>
      </c>
      <c r="N60" t="str">
        <f t="shared" si="1"/>
        <v>Liberica</v>
      </c>
      <c r="O60" t="str">
        <f t="shared" si="2"/>
        <v>Dark</v>
      </c>
      <c r="P60" t="str">
        <f>_xlfn.XLOOKUP(C60,customers!$A$1:$A$1001,customers!$I$1:$I$1001,,0)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6">
        <f>_xlfn.XLOOKUP(D61,products!$A$1:$A$49,products!$D$1:$D$49,,0)</f>
        <v>0.5</v>
      </c>
      <c r="L61" s="7">
        <f>_xlfn.XLOOKUP($D61,products!$A$1:$A$49,products!$E$1:$E$49,,0)</f>
        <v>8.73</v>
      </c>
      <c r="M61" s="7">
        <f t="shared" si="0"/>
        <v>26.19</v>
      </c>
      <c r="N61" t="str">
        <f t="shared" si="1"/>
        <v>Liberica</v>
      </c>
      <c r="O61" t="str">
        <f t="shared" si="2"/>
        <v>Medium</v>
      </c>
      <c r="P61" t="str">
        <f>_xlfn.XLOOKUP(C61,customers!$A$1:$A$1001,customers!$I$1:$I$1001,,0)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6">
        <f>_xlfn.XLOOKUP(D62,products!$A$1:$A$49,products!$D$1:$D$49,,0)</f>
        <v>2.5</v>
      </c>
      <c r="L62" s="7">
        <f>_xlfn.XLOOKUP($D62,products!$A$1:$A$49,products!$E$1:$E$49,,0)</f>
        <v>22.884999999999998</v>
      </c>
      <c r="M62" s="7">
        <f t="shared" si="0"/>
        <v>114.42499999999998</v>
      </c>
      <c r="N62" t="str">
        <f t="shared" si="1"/>
        <v>Arabica</v>
      </c>
      <c r="O62" t="str">
        <f t="shared" si="2"/>
        <v>Dark</v>
      </c>
      <c r="P62" t="str">
        <f>_xlfn.XLOOKUP(C62,customers!$A$1:$A$1001,customers!$I$1:$I$1001,,0)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6">
        <f>_xlfn.XLOOKUP(D63,products!$A$1:$A$49,products!$D$1:$D$49,,0)</f>
        <v>0.5</v>
      </c>
      <c r="L63" s="7">
        <f>_xlfn.XLOOKUP($D63,products!$A$1:$A$49,products!$E$1:$E$49,,0)</f>
        <v>5.3699999999999992</v>
      </c>
      <c r="M63" s="7">
        <f t="shared" si="0"/>
        <v>26.849999999999994</v>
      </c>
      <c r="N63" t="str">
        <f t="shared" si="1"/>
        <v>Robusta</v>
      </c>
      <c r="O63" t="str">
        <f t="shared" si="2"/>
        <v>Dark</v>
      </c>
      <c r="P63" t="str">
        <f>_xlfn.XLOOKUP(C63,customers!$A$1:$A$1001,customers!$I$1:$I$1001,,0)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6">
        <f>_xlfn.XLOOKUP(D64,products!$A$1:$A$49,products!$D$1:$D$49,,0)</f>
        <v>0.2</v>
      </c>
      <c r="L64" s="7">
        <f>_xlfn.XLOOKUP($D64,products!$A$1:$A$49,products!$E$1:$E$49,,0)</f>
        <v>4.7549999999999999</v>
      </c>
      <c r="M64" s="7">
        <f t="shared" si="0"/>
        <v>23.774999999999999</v>
      </c>
      <c r="N64" t="str">
        <f t="shared" si="1"/>
        <v>Liberica</v>
      </c>
      <c r="O64" t="str">
        <f t="shared" si="2"/>
        <v>Large</v>
      </c>
      <c r="P64" t="str">
        <f>_xlfn.XLOOKUP(C64,customers!$A$1:$A$1001,customers!$I$1:$I$1001,,0)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6">
        <f>_xlfn.XLOOKUP(D65,products!$A$1:$A$49,products!$D$1:$D$49,,0)</f>
        <v>0.5</v>
      </c>
      <c r="L65" s="7">
        <f>_xlfn.XLOOKUP($D65,products!$A$1:$A$49,products!$E$1:$E$49,,0)</f>
        <v>6.75</v>
      </c>
      <c r="M65" s="7">
        <f t="shared" si="0"/>
        <v>6.75</v>
      </c>
      <c r="N65" t="str">
        <f t="shared" si="1"/>
        <v>Arabica</v>
      </c>
      <c r="O65" t="str">
        <f t="shared" si="2"/>
        <v>Medium</v>
      </c>
      <c r="P65" t="str">
        <f>_xlfn.XLOOKUP(C65,customers!$A$1:$A$1001,customers!$I$1:$I$1001,,0)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6">
        <f>_xlfn.XLOOKUP(D66,products!$A$1:$A$49,products!$D$1:$D$49,,0)</f>
        <v>0.5</v>
      </c>
      <c r="L66" s="7">
        <f>_xlfn.XLOOKUP($D66,products!$A$1:$A$49,products!$E$1:$E$49,,0)</f>
        <v>5.97</v>
      </c>
      <c r="M66" s="7">
        <f t="shared" si="0"/>
        <v>35.82</v>
      </c>
      <c r="N66" t="str">
        <f t="shared" si="1"/>
        <v>Robusta</v>
      </c>
      <c r="O66" t="str">
        <f t="shared" si="2"/>
        <v>Medium</v>
      </c>
      <c r="P66" t="str">
        <f>_xlfn.XLOOKUP(C66,customers!$A$1:$A$1001,customers!$I$1:$I$1001,,0)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6">
        <f>_xlfn.XLOOKUP(D67,products!$A$1:$A$49,products!$D$1:$D$49,,0)</f>
        <v>2.5</v>
      </c>
      <c r="L67" s="7">
        <f>_xlfn.XLOOKUP($D67,products!$A$1:$A$49,products!$E$1:$E$49,,0)</f>
        <v>20.584999999999997</v>
      </c>
      <c r="M67" s="7">
        <f t="shared" ref="M67:M130" si="3">L67*E67</f>
        <v>82.339999999999989</v>
      </c>
      <c r="N67" t="str">
        <f t="shared" ref="N67:N130" si="4">IF(I67="Rob","Robusta",IF(I67="Exc","Excelsa",IF(I67="Ara","Arabica","Liberica")))</f>
        <v>Robusta</v>
      </c>
      <c r="O67" t="str">
        <f t="shared" ref="O67:O130" si="5">IF(J67="M","Medium",IF(J67="L","Large","Dark"))</f>
        <v>Dark</v>
      </c>
      <c r="P67" t="str">
        <f>_xlfn.XLOOKUP(C67,customers!$A$1:$A$1001,customers!$I$1:$I$1001,,0)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6">
        <f>_xlfn.XLOOKUP(D68,products!$A$1:$A$49,products!$D$1:$D$49,,0)</f>
        <v>0.5</v>
      </c>
      <c r="L68" s="7">
        <f>_xlfn.XLOOKUP($D68,products!$A$1:$A$49,products!$E$1:$E$49,,0)</f>
        <v>7.169999999999999</v>
      </c>
      <c r="M68" s="7">
        <f t="shared" si="3"/>
        <v>7.169999999999999</v>
      </c>
      <c r="N68" t="str">
        <f t="shared" si="4"/>
        <v>Robusta</v>
      </c>
      <c r="O68" t="str">
        <f t="shared" si="5"/>
        <v>Large</v>
      </c>
      <c r="P68" t="str">
        <f>_xlfn.XLOOKUP(C68,customers!$A$1:$A$1001,customers!$I$1:$I$1001,,0)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6">
        <f>_xlfn.XLOOKUP(D69,products!$A$1:$A$49,products!$D$1:$D$49,,0)</f>
        <v>0.2</v>
      </c>
      <c r="L69" s="7">
        <f>_xlfn.XLOOKUP($D69,products!$A$1:$A$49,products!$E$1:$E$49,,0)</f>
        <v>4.7549999999999999</v>
      </c>
      <c r="M69" s="7">
        <f t="shared" si="3"/>
        <v>9.51</v>
      </c>
      <c r="N69" t="str">
        <f t="shared" si="4"/>
        <v>Liberica</v>
      </c>
      <c r="O69" t="str">
        <f t="shared" si="5"/>
        <v>Large</v>
      </c>
      <c r="P69" t="str">
        <f>_xlfn.XLOOKUP(C69,customers!$A$1:$A$1001,customers!$I$1:$I$1001,,0)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6">
        <f>_xlfn.XLOOKUP(D70,products!$A$1:$A$49,products!$D$1:$D$49,,0)</f>
        <v>0.2</v>
      </c>
      <c r="L70" s="7">
        <f>_xlfn.XLOOKUP($D70,products!$A$1:$A$49,products!$E$1:$E$49,,0)</f>
        <v>2.9849999999999999</v>
      </c>
      <c r="M70" s="7">
        <f t="shared" si="3"/>
        <v>2.9849999999999999</v>
      </c>
      <c r="N70" t="str">
        <f t="shared" si="4"/>
        <v>Robusta</v>
      </c>
      <c r="O70" t="str">
        <f t="shared" si="5"/>
        <v>Medium</v>
      </c>
      <c r="P70" t="str">
        <f>_xlfn.XLOOKUP(C70,customers!$A$1:$A$1001,customers!$I$1:$I$1001,,0)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6">
        <f>_xlfn.XLOOKUP(D71,products!$A$1:$A$49,products!$D$1:$D$49,,0)</f>
        <v>1</v>
      </c>
      <c r="L71" s="7">
        <f>_xlfn.XLOOKUP($D71,products!$A$1:$A$49,products!$E$1:$E$49,,0)</f>
        <v>9.9499999999999993</v>
      </c>
      <c r="M71" s="7">
        <f t="shared" si="3"/>
        <v>59.699999999999996</v>
      </c>
      <c r="N71" t="str">
        <f t="shared" si="4"/>
        <v>Robusta</v>
      </c>
      <c r="O71" t="str">
        <f t="shared" si="5"/>
        <v>Medium</v>
      </c>
      <c r="P71" t="str">
        <f>_xlfn.XLOOKUP(C71,customers!$A$1:$A$1001,customers!$I$1:$I$1001,,0)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6">
        <f>_xlfn.XLOOKUP(D72,products!$A$1:$A$49,products!$D$1:$D$49,,0)</f>
        <v>2.5</v>
      </c>
      <c r="L72" s="7">
        <f>_xlfn.XLOOKUP($D72,products!$A$1:$A$49,products!$E$1:$E$49,,0)</f>
        <v>34.154999999999994</v>
      </c>
      <c r="M72" s="7">
        <f t="shared" si="3"/>
        <v>136.61999999999998</v>
      </c>
      <c r="N72" t="str">
        <f t="shared" si="4"/>
        <v>Excelsa</v>
      </c>
      <c r="O72" t="str">
        <f t="shared" si="5"/>
        <v>Large</v>
      </c>
      <c r="P72" t="str">
        <f>_xlfn.XLOOKUP(C72,customers!$A$1:$A$1001,customers!$I$1:$I$1001,,0)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6">
        <f>_xlfn.XLOOKUP(D73,products!$A$1:$A$49,products!$D$1:$D$49,,0)</f>
        <v>0.2</v>
      </c>
      <c r="L73" s="7">
        <f>_xlfn.XLOOKUP($D73,products!$A$1:$A$49,products!$E$1:$E$49,,0)</f>
        <v>4.7549999999999999</v>
      </c>
      <c r="M73" s="7">
        <f t="shared" si="3"/>
        <v>9.51</v>
      </c>
      <c r="N73" t="str">
        <f t="shared" si="4"/>
        <v>Liberica</v>
      </c>
      <c r="O73" t="str">
        <f t="shared" si="5"/>
        <v>Large</v>
      </c>
      <c r="P73" t="str">
        <f>_xlfn.XLOOKUP(C73,customers!$A$1:$A$1001,customers!$I$1:$I$1001,,0)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6">
        <f>_xlfn.XLOOKUP(D74,products!$A$1:$A$49,products!$D$1:$D$49,,0)</f>
        <v>2.5</v>
      </c>
      <c r="L74" s="7">
        <f>_xlfn.XLOOKUP($D74,products!$A$1:$A$49,products!$E$1:$E$49,,0)</f>
        <v>25.874999999999996</v>
      </c>
      <c r="M74" s="7">
        <f t="shared" si="3"/>
        <v>77.624999999999986</v>
      </c>
      <c r="N74" t="str">
        <f t="shared" si="4"/>
        <v>Arabica</v>
      </c>
      <c r="O74" t="str">
        <f t="shared" si="5"/>
        <v>Medium</v>
      </c>
      <c r="P74" t="str">
        <f>_xlfn.XLOOKUP(C74,customers!$A$1:$A$1001,customers!$I$1:$I$1001,,0)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6">
        <f>_xlfn.XLOOKUP(D75,products!$A$1:$A$49,products!$D$1:$D$49,,0)</f>
        <v>0.2</v>
      </c>
      <c r="L75" s="7">
        <f>_xlfn.XLOOKUP($D75,products!$A$1:$A$49,products!$E$1:$E$49,,0)</f>
        <v>4.3650000000000002</v>
      </c>
      <c r="M75" s="7">
        <f t="shared" si="3"/>
        <v>21.825000000000003</v>
      </c>
      <c r="N75" t="str">
        <f t="shared" si="4"/>
        <v>Liberica</v>
      </c>
      <c r="O75" t="str">
        <f t="shared" si="5"/>
        <v>Medium</v>
      </c>
      <c r="P75" t="str">
        <f>_xlfn.XLOOKUP(C75,customers!$A$1:$A$1001,customers!$I$1:$I$1001,,0)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6">
        <f>_xlfn.XLOOKUP(D76,products!$A$1:$A$49,products!$D$1:$D$49,,0)</f>
        <v>0.5</v>
      </c>
      <c r="L76" s="7">
        <f>_xlfn.XLOOKUP($D76,products!$A$1:$A$49,products!$E$1:$E$49,,0)</f>
        <v>8.91</v>
      </c>
      <c r="M76" s="7">
        <f t="shared" si="3"/>
        <v>17.82</v>
      </c>
      <c r="N76" t="str">
        <f t="shared" si="4"/>
        <v>Excelsa</v>
      </c>
      <c r="O76" t="str">
        <f t="shared" si="5"/>
        <v>Large</v>
      </c>
      <c r="P76" t="str">
        <f>_xlfn.XLOOKUP(C76,customers!$A$1:$A$1001,customers!$I$1:$I$1001,,0)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6">
        <f>_xlfn.XLOOKUP(D77,products!$A$1:$A$49,products!$D$1:$D$49,,0)</f>
        <v>1</v>
      </c>
      <c r="L77" s="7">
        <f>_xlfn.XLOOKUP($D77,products!$A$1:$A$49,products!$E$1:$E$49,,0)</f>
        <v>8.9499999999999993</v>
      </c>
      <c r="M77" s="7">
        <f t="shared" si="3"/>
        <v>53.699999999999996</v>
      </c>
      <c r="N77" t="str">
        <f t="shared" si="4"/>
        <v>Robusta</v>
      </c>
      <c r="O77" t="str">
        <f t="shared" si="5"/>
        <v>Dark</v>
      </c>
      <c r="P77" t="str">
        <f>_xlfn.XLOOKUP(C77,customers!$A$1:$A$1001,customers!$I$1:$I$1001,,0)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6">
        <f>_xlfn.XLOOKUP(D78,products!$A$1:$A$49,products!$D$1:$D$49,,0)</f>
        <v>0.2</v>
      </c>
      <c r="L78" s="7">
        <f>_xlfn.XLOOKUP($D78,products!$A$1:$A$49,products!$E$1:$E$49,,0)</f>
        <v>3.5849999999999995</v>
      </c>
      <c r="M78" s="7">
        <f t="shared" si="3"/>
        <v>3.5849999999999995</v>
      </c>
      <c r="N78" t="str">
        <f t="shared" si="4"/>
        <v>Robusta</v>
      </c>
      <c r="O78" t="str">
        <f t="shared" si="5"/>
        <v>Large</v>
      </c>
      <c r="P78" t="str">
        <f>_xlfn.XLOOKUP(C78,customers!$A$1:$A$1001,customers!$I$1:$I$1001,,0)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6">
        <f>_xlfn.XLOOKUP(D79,products!$A$1:$A$49,products!$D$1:$D$49,,0)</f>
        <v>0.2</v>
      </c>
      <c r="L79" s="7">
        <f>_xlfn.XLOOKUP($D79,products!$A$1:$A$49,products!$E$1:$E$49,,0)</f>
        <v>3.645</v>
      </c>
      <c r="M79" s="7">
        <f t="shared" si="3"/>
        <v>7.29</v>
      </c>
      <c r="N79" t="str">
        <f t="shared" si="4"/>
        <v>Excelsa</v>
      </c>
      <c r="O79" t="str">
        <f t="shared" si="5"/>
        <v>Dark</v>
      </c>
      <c r="P79" t="str">
        <f>_xlfn.XLOOKUP(C79,customers!$A$1:$A$1001,customers!$I$1:$I$1001,,0)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6">
        <f>_xlfn.XLOOKUP(D80,products!$A$1:$A$49,products!$D$1:$D$49,,0)</f>
        <v>0.5</v>
      </c>
      <c r="L80" s="7">
        <f>_xlfn.XLOOKUP($D80,products!$A$1:$A$49,products!$E$1:$E$49,,0)</f>
        <v>6.75</v>
      </c>
      <c r="M80" s="7">
        <f t="shared" si="3"/>
        <v>40.5</v>
      </c>
      <c r="N80" t="str">
        <f t="shared" si="4"/>
        <v>Arabica</v>
      </c>
      <c r="O80" t="str">
        <f t="shared" si="5"/>
        <v>Medium</v>
      </c>
      <c r="P80" t="str">
        <f>_xlfn.XLOOKUP(C80,customers!$A$1:$A$1001,customers!$I$1:$I$1001,,0)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6">
        <f>_xlfn.XLOOKUP(D81,products!$A$1:$A$49,products!$D$1:$D$49,,0)</f>
        <v>1</v>
      </c>
      <c r="L81" s="7">
        <f>_xlfn.XLOOKUP($D81,products!$A$1:$A$49,products!$E$1:$E$49,,0)</f>
        <v>11.95</v>
      </c>
      <c r="M81" s="7">
        <f t="shared" si="3"/>
        <v>47.8</v>
      </c>
      <c r="N81" t="str">
        <f t="shared" si="4"/>
        <v>Robusta</v>
      </c>
      <c r="O81" t="str">
        <f t="shared" si="5"/>
        <v>Large</v>
      </c>
      <c r="P81" t="str">
        <f>_xlfn.XLOOKUP(C81,customers!$A$1:$A$1001,customers!$I$1:$I$1001,,0)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6">
        <f>_xlfn.XLOOKUP(D82,products!$A$1:$A$49,products!$D$1:$D$49,,0)</f>
        <v>0.5</v>
      </c>
      <c r="L82" s="7">
        <f>_xlfn.XLOOKUP($D82,products!$A$1:$A$49,products!$E$1:$E$49,,0)</f>
        <v>7.77</v>
      </c>
      <c r="M82" s="7">
        <f t="shared" si="3"/>
        <v>38.849999999999994</v>
      </c>
      <c r="N82" t="str">
        <f t="shared" si="4"/>
        <v>Arabica</v>
      </c>
      <c r="O82" t="str">
        <f t="shared" si="5"/>
        <v>Large</v>
      </c>
      <c r="P82" t="str">
        <f>_xlfn.XLOOKUP(C82,customers!$A$1:$A$1001,customers!$I$1:$I$1001,,0)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6">
        <f>_xlfn.XLOOKUP(D83,products!$A$1:$A$49,products!$D$1:$D$49,,0)</f>
        <v>2.5</v>
      </c>
      <c r="L83" s="7">
        <f>_xlfn.XLOOKUP($D83,products!$A$1:$A$49,products!$E$1:$E$49,,0)</f>
        <v>36.454999999999998</v>
      </c>
      <c r="M83" s="7">
        <f t="shared" si="3"/>
        <v>109.36499999999999</v>
      </c>
      <c r="N83" t="str">
        <f t="shared" si="4"/>
        <v>Liberica</v>
      </c>
      <c r="O83" t="str">
        <f t="shared" si="5"/>
        <v>Large</v>
      </c>
      <c r="P83" t="str">
        <f>_xlfn.XLOOKUP(C83,customers!$A$1:$A$1001,customers!$I$1:$I$1001,,0)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6">
        <f>_xlfn.XLOOKUP(D84,products!$A$1:$A$49,products!$D$1:$D$49,,0)</f>
        <v>2.5</v>
      </c>
      <c r="L84" s="7">
        <f>_xlfn.XLOOKUP($D84,products!$A$1:$A$49,products!$E$1:$E$49,,0)</f>
        <v>33.464999999999996</v>
      </c>
      <c r="M84" s="7">
        <f t="shared" si="3"/>
        <v>100.39499999999998</v>
      </c>
      <c r="N84" t="str">
        <f t="shared" si="4"/>
        <v>Liberica</v>
      </c>
      <c r="O84" t="str">
        <f t="shared" si="5"/>
        <v>Medium</v>
      </c>
      <c r="P84" t="str">
        <f>_xlfn.XLOOKUP(C84,customers!$A$1:$A$1001,customers!$I$1:$I$1001,,0)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6">
        <f>_xlfn.XLOOKUP(D85,products!$A$1:$A$49,products!$D$1:$D$49,,0)</f>
        <v>2.5</v>
      </c>
      <c r="L85" s="7">
        <f>_xlfn.XLOOKUP($D85,products!$A$1:$A$49,products!$E$1:$E$49,,0)</f>
        <v>20.584999999999997</v>
      </c>
      <c r="M85" s="7">
        <f t="shared" si="3"/>
        <v>82.339999999999989</v>
      </c>
      <c r="N85" t="str">
        <f t="shared" si="4"/>
        <v>Robusta</v>
      </c>
      <c r="O85" t="str">
        <f t="shared" si="5"/>
        <v>Dark</v>
      </c>
      <c r="P85" t="str">
        <f>_xlfn.XLOOKUP(C85,customers!$A$1:$A$1001,customers!$I$1:$I$1001,,0)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6">
        <f>_xlfn.XLOOKUP(D86,products!$A$1:$A$49,products!$D$1:$D$49,,0)</f>
        <v>0.5</v>
      </c>
      <c r="L86" s="7">
        <f>_xlfn.XLOOKUP($D86,products!$A$1:$A$49,products!$E$1:$E$49,,0)</f>
        <v>9.51</v>
      </c>
      <c r="M86" s="7">
        <f t="shared" si="3"/>
        <v>9.51</v>
      </c>
      <c r="N86" t="str">
        <f t="shared" si="4"/>
        <v>Liberica</v>
      </c>
      <c r="O86" t="str">
        <f t="shared" si="5"/>
        <v>Large</v>
      </c>
      <c r="P86" t="str">
        <f>_xlfn.XLOOKUP(C86,customers!$A$1:$A$1001,customers!$I$1:$I$1001,,0)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6">
        <f>_xlfn.XLOOKUP(D87,products!$A$1:$A$49,products!$D$1:$D$49,,0)</f>
        <v>2.5</v>
      </c>
      <c r="L87" s="7">
        <f>_xlfn.XLOOKUP($D87,products!$A$1:$A$49,products!$E$1:$E$49,,0)</f>
        <v>29.784999999999997</v>
      </c>
      <c r="M87" s="7">
        <f t="shared" si="3"/>
        <v>89.35499999999999</v>
      </c>
      <c r="N87" t="str">
        <f t="shared" si="4"/>
        <v>Arabica</v>
      </c>
      <c r="O87" t="str">
        <f t="shared" si="5"/>
        <v>Large</v>
      </c>
      <c r="P87" t="str">
        <f>_xlfn.XLOOKUP(C87,customers!$A$1:$A$1001,customers!$I$1:$I$1001,,0)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6">
        <f>_xlfn.XLOOKUP(D88,products!$A$1:$A$49,products!$D$1:$D$49,,0)</f>
        <v>0.2</v>
      </c>
      <c r="L88" s="7">
        <f>_xlfn.XLOOKUP($D88,products!$A$1:$A$49,products!$E$1:$E$49,,0)</f>
        <v>2.9849999999999999</v>
      </c>
      <c r="M88" s="7">
        <f t="shared" si="3"/>
        <v>11.94</v>
      </c>
      <c r="N88" t="str">
        <f t="shared" si="4"/>
        <v>Arabica</v>
      </c>
      <c r="O88" t="str">
        <f t="shared" si="5"/>
        <v>Dark</v>
      </c>
      <c r="P88" t="str">
        <f>_xlfn.XLOOKUP(C88,customers!$A$1:$A$1001,customers!$I$1:$I$1001,,0)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6">
        <f>_xlfn.XLOOKUP(D89,products!$A$1:$A$49,products!$D$1:$D$49,,0)</f>
        <v>1</v>
      </c>
      <c r="L89" s="7">
        <f>_xlfn.XLOOKUP($D89,products!$A$1:$A$49,products!$E$1:$E$49,,0)</f>
        <v>11.25</v>
      </c>
      <c r="M89" s="7">
        <f t="shared" si="3"/>
        <v>33.75</v>
      </c>
      <c r="N89" t="str">
        <f t="shared" si="4"/>
        <v>Arabica</v>
      </c>
      <c r="O89" t="str">
        <f t="shared" si="5"/>
        <v>Medium</v>
      </c>
      <c r="P89" t="str">
        <f>_xlfn.XLOOKUP(C89,customers!$A$1:$A$1001,customers!$I$1:$I$1001,,0)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6">
        <f>_xlfn.XLOOKUP(D90,products!$A$1:$A$49,products!$D$1:$D$49,,0)</f>
        <v>1</v>
      </c>
      <c r="L90" s="7">
        <f>_xlfn.XLOOKUP($D90,products!$A$1:$A$49,products!$E$1:$E$49,,0)</f>
        <v>11.95</v>
      </c>
      <c r="M90" s="7">
        <f t="shared" si="3"/>
        <v>35.849999999999994</v>
      </c>
      <c r="N90" t="str">
        <f t="shared" si="4"/>
        <v>Robusta</v>
      </c>
      <c r="O90" t="str">
        <f t="shared" si="5"/>
        <v>Large</v>
      </c>
      <c r="P90" t="str">
        <f>_xlfn.XLOOKUP(C90,customers!$A$1:$A$1001,customers!$I$1:$I$1001,,0)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6">
        <f>_xlfn.XLOOKUP(D91,products!$A$1:$A$49,products!$D$1:$D$49,,0)</f>
        <v>1</v>
      </c>
      <c r="L91" s="7">
        <f>_xlfn.XLOOKUP($D91,products!$A$1:$A$49,products!$E$1:$E$49,,0)</f>
        <v>12.95</v>
      </c>
      <c r="M91" s="7">
        <f t="shared" si="3"/>
        <v>77.699999999999989</v>
      </c>
      <c r="N91" t="str">
        <f t="shared" si="4"/>
        <v>Arabica</v>
      </c>
      <c r="O91" t="str">
        <f t="shared" si="5"/>
        <v>Large</v>
      </c>
      <c r="P91" t="str">
        <f>_xlfn.XLOOKUP(C91,customers!$A$1:$A$1001,customers!$I$1:$I$1001,,0)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6">
        <f>_xlfn.XLOOKUP(D92,products!$A$1:$A$49,products!$D$1:$D$49,,0)</f>
        <v>1</v>
      </c>
      <c r="L92" s="7">
        <f>_xlfn.XLOOKUP($D92,products!$A$1:$A$49,products!$E$1:$E$49,,0)</f>
        <v>12.95</v>
      </c>
      <c r="M92" s="7">
        <f t="shared" si="3"/>
        <v>51.8</v>
      </c>
      <c r="N92" t="str">
        <f t="shared" si="4"/>
        <v>Arabica</v>
      </c>
      <c r="O92" t="str">
        <f t="shared" si="5"/>
        <v>Large</v>
      </c>
      <c r="P92" t="str">
        <f>_xlfn.XLOOKUP(C92,customers!$A$1:$A$1001,customers!$I$1:$I$1001,,0)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6">
        <f>_xlfn.XLOOKUP(D93,products!$A$1:$A$49,products!$D$1:$D$49,,0)</f>
        <v>2.5</v>
      </c>
      <c r="L93" s="7">
        <f>_xlfn.XLOOKUP($D93,products!$A$1:$A$49,products!$E$1:$E$49,,0)</f>
        <v>25.874999999999996</v>
      </c>
      <c r="M93" s="7">
        <f t="shared" si="3"/>
        <v>103.49999999999999</v>
      </c>
      <c r="N93" t="str">
        <f t="shared" si="4"/>
        <v>Arabica</v>
      </c>
      <c r="O93" t="str">
        <f t="shared" si="5"/>
        <v>Medium</v>
      </c>
      <c r="P93" t="str">
        <f>_xlfn.XLOOKUP(C93,customers!$A$1:$A$1001,customers!$I$1:$I$1001,,0)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6">
        <f>_xlfn.XLOOKUP(D94,products!$A$1:$A$49,products!$D$1:$D$49,,0)</f>
        <v>1</v>
      </c>
      <c r="L94" s="7">
        <f>_xlfn.XLOOKUP($D94,products!$A$1:$A$49,products!$E$1:$E$49,,0)</f>
        <v>14.85</v>
      </c>
      <c r="M94" s="7">
        <f t="shared" si="3"/>
        <v>44.55</v>
      </c>
      <c r="N94" t="str">
        <f t="shared" si="4"/>
        <v>Excelsa</v>
      </c>
      <c r="O94" t="str">
        <f t="shared" si="5"/>
        <v>Large</v>
      </c>
      <c r="P94" t="str">
        <f>_xlfn.XLOOKUP(C94,customers!$A$1:$A$1001,customers!$I$1:$I$1001,,0)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6">
        <f>_xlfn.XLOOKUP(D95,products!$A$1:$A$49,products!$D$1:$D$49,,0)</f>
        <v>0.5</v>
      </c>
      <c r="L95" s="7">
        <f>_xlfn.XLOOKUP($D95,products!$A$1:$A$49,products!$E$1:$E$49,,0)</f>
        <v>8.91</v>
      </c>
      <c r="M95" s="7">
        <f t="shared" si="3"/>
        <v>35.64</v>
      </c>
      <c r="N95" t="str">
        <f t="shared" si="4"/>
        <v>Excelsa</v>
      </c>
      <c r="O95" t="str">
        <f t="shared" si="5"/>
        <v>Large</v>
      </c>
      <c r="P95" t="str">
        <f>_xlfn.XLOOKUP(C95,customers!$A$1:$A$1001,customers!$I$1:$I$1001,,0)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6">
        <f>_xlfn.XLOOKUP(D96,products!$A$1:$A$49,products!$D$1:$D$49,,0)</f>
        <v>0.2</v>
      </c>
      <c r="L96" s="7">
        <f>_xlfn.XLOOKUP($D96,products!$A$1:$A$49,products!$E$1:$E$49,,0)</f>
        <v>2.9849999999999999</v>
      </c>
      <c r="M96" s="7">
        <f t="shared" si="3"/>
        <v>17.91</v>
      </c>
      <c r="N96" t="str">
        <f t="shared" si="4"/>
        <v>Arabica</v>
      </c>
      <c r="O96" t="str">
        <f t="shared" si="5"/>
        <v>Dark</v>
      </c>
      <c r="P96" t="str">
        <f>_xlfn.XLOOKUP(C96,customers!$A$1:$A$1001,customers!$I$1:$I$1001,,0)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6">
        <f>_xlfn.XLOOKUP(D97,products!$A$1:$A$49,products!$D$1:$D$49,,0)</f>
        <v>2.5</v>
      </c>
      <c r="L97" s="7">
        <f>_xlfn.XLOOKUP($D97,products!$A$1:$A$49,products!$E$1:$E$49,,0)</f>
        <v>25.874999999999996</v>
      </c>
      <c r="M97" s="7">
        <f t="shared" si="3"/>
        <v>155.24999999999997</v>
      </c>
      <c r="N97" t="str">
        <f t="shared" si="4"/>
        <v>Arabica</v>
      </c>
      <c r="O97" t="str">
        <f t="shared" si="5"/>
        <v>Medium</v>
      </c>
      <c r="P97" t="str">
        <f>_xlfn.XLOOKUP(C97,customers!$A$1:$A$1001,customers!$I$1:$I$1001,,0)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6">
        <f>_xlfn.XLOOKUP(D98,products!$A$1:$A$49,products!$D$1:$D$49,,0)</f>
        <v>0.2</v>
      </c>
      <c r="L98" s="7">
        <f>_xlfn.XLOOKUP($D98,products!$A$1:$A$49,products!$E$1:$E$49,,0)</f>
        <v>2.9849999999999999</v>
      </c>
      <c r="M98" s="7">
        <f t="shared" si="3"/>
        <v>5.97</v>
      </c>
      <c r="N98" t="str">
        <f t="shared" si="4"/>
        <v>Arabica</v>
      </c>
      <c r="O98" t="str">
        <f t="shared" si="5"/>
        <v>Dark</v>
      </c>
      <c r="P98" t="str">
        <f>_xlfn.XLOOKUP(C98,customers!$A$1:$A$1001,customers!$I$1:$I$1001,,0)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6">
        <f>_xlfn.XLOOKUP(D99,products!$A$1:$A$49,products!$D$1:$D$49,,0)</f>
        <v>0.5</v>
      </c>
      <c r="L99" s="7">
        <f>_xlfn.XLOOKUP($D99,products!$A$1:$A$49,products!$E$1:$E$49,,0)</f>
        <v>6.75</v>
      </c>
      <c r="M99" s="7">
        <f t="shared" si="3"/>
        <v>13.5</v>
      </c>
      <c r="N99" t="str">
        <f t="shared" si="4"/>
        <v>Arabica</v>
      </c>
      <c r="O99" t="str">
        <f t="shared" si="5"/>
        <v>Medium</v>
      </c>
      <c r="P99" t="str">
        <f>_xlfn.XLOOKUP(C99,customers!$A$1:$A$1001,customers!$I$1:$I$1001,,0)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6">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_xlfn.XLOOKUP(C100,customers!$A$1:$A$1001,customers!$I$1:$I$1001,,0)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6">
        <f>_xlfn.XLOOKUP(D101,products!$A$1:$A$49,products!$D$1:$D$49,,0)</f>
        <v>0.2</v>
      </c>
      <c r="L101" s="7">
        <f>_xlfn.XLOOKUP($D101,products!$A$1:$A$49,products!$E$1:$E$49,,0)</f>
        <v>4.3650000000000002</v>
      </c>
      <c r="M101" s="7">
        <f t="shared" si="3"/>
        <v>13.095000000000001</v>
      </c>
      <c r="N101" t="str">
        <f t="shared" si="4"/>
        <v>Liberica</v>
      </c>
      <c r="O101" t="str">
        <f t="shared" si="5"/>
        <v>Medium</v>
      </c>
      <c r="P101" t="str">
        <f>_xlfn.XLOOKUP(C101,customers!$A$1:$A$1001,customers!$I$1:$I$1001,,0)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6">
        <f>_xlfn.XLOOKUP(D102,products!$A$1:$A$49,products!$D$1:$D$49,,0)</f>
        <v>0.2</v>
      </c>
      <c r="L102" s="7">
        <f>_xlfn.XLOOKUP($D102,products!$A$1:$A$49,products!$E$1:$E$49,,0)</f>
        <v>3.8849999999999998</v>
      </c>
      <c r="M102" s="7">
        <f t="shared" si="3"/>
        <v>7.77</v>
      </c>
      <c r="N102" t="str">
        <f t="shared" si="4"/>
        <v>Arabica</v>
      </c>
      <c r="O102" t="str">
        <f t="shared" si="5"/>
        <v>Large</v>
      </c>
      <c r="P102" t="str">
        <f>_xlfn.XLOOKUP(C102,customers!$A$1:$A$1001,customers!$I$1:$I$1001,,0)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6">
        <f>_xlfn.XLOOKUP(D103,products!$A$1:$A$49,products!$D$1:$D$49,,0)</f>
        <v>2.5</v>
      </c>
      <c r="L103" s="7">
        <f>_xlfn.XLOOKUP($D103,products!$A$1:$A$49,products!$E$1:$E$49,,0)</f>
        <v>29.784999999999997</v>
      </c>
      <c r="M103" s="7">
        <f t="shared" si="3"/>
        <v>148.92499999999998</v>
      </c>
      <c r="N103" t="str">
        <f t="shared" si="4"/>
        <v>Liberica</v>
      </c>
      <c r="O103" t="str">
        <f t="shared" si="5"/>
        <v>Dark</v>
      </c>
      <c r="P103" t="str">
        <f>_xlfn.XLOOKUP(C103,customers!$A$1:$A$1001,customers!$I$1:$I$1001,,0)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6">
        <f>_xlfn.XLOOKUP(D104,products!$A$1:$A$49,products!$D$1:$D$49,,0)</f>
        <v>1</v>
      </c>
      <c r="L104" s="7">
        <f>_xlfn.XLOOKUP($D104,products!$A$1:$A$49,products!$E$1:$E$49,,0)</f>
        <v>12.95</v>
      </c>
      <c r="M104" s="7">
        <f t="shared" si="3"/>
        <v>38.849999999999994</v>
      </c>
      <c r="N104" t="str">
        <f t="shared" si="4"/>
        <v>Liberica</v>
      </c>
      <c r="O104" t="str">
        <f t="shared" si="5"/>
        <v>Dark</v>
      </c>
      <c r="P104" t="str">
        <f>_xlfn.XLOOKUP(C104,customers!$A$1:$A$1001,customers!$I$1:$I$1001,,0)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6">
        <f>_xlfn.XLOOKUP(D105,products!$A$1:$A$49,products!$D$1:$D$49,,0)</f>
        <v>0.2</v>
      </c>
      <c r="L105" s="7">
        <f>_xlfn.XLOOKUP($D105,products!$A$1:$A$49,products!$E$1:$E$49,,0)</f>
        <v>2.9849999999999999</v>
      </c>
      <c r="M105" s="7">
        <f t="shared" si="3"/>
        <v>11.94</v>
      </c>
      <c r="N105" t="str">
        <f t="shared" si="4"/>
        <v>Robusta</v>
      </c>
      <c r="O105" t="str">
        <f t="shared" si="5"/>
        <v>Medium</v>
      </c>
      <c r="P105" t="str">
        <f>_xlfn.XLOOKUP(C105,customers!$A$1:$A$1001,customers!$I$1:$I$1001,,0)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6">
        <f>_xlfn.XLOOKUP(D106,products!$A$1:$A$49,products!$D$1:$D$49,,0)</f>
        <v>1</v>
      </c>
      <c r="L106" s="7">
        <f>_xlfn.XLOOKUP($D106,products!$A$1:$A$49,products!$E$1:$E$49,,0)</f>
        <v>14.55</v>
      </c>
      <c r="M106" s="7">
        <f t="shared" si="3"/>
        <v>87.300000000000011</v>
      </c>
      <c r="N106" t="str">
        <f t="shared" si="4"/>
        <v>Liberica</v>
      </c>
      <c r="O106" t="str">
        <f t="shared" si="5"/>
        <v>Medium</v>
      </c>
      <c r="P106" t="str">
        <f>_xlfn.XLOOKUP(C106,customers!$A$1:$A$1001,customers!$I$1:$I$1001,,0)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6">
        <f>_xlfn.XLOOKUP(D107,products!$A$1:$A$49,products!$D$1:$D$49,,0)</f>
        <v>0.5</v>
      </c>
      <c r="L107" s="7">
        <f>_xlfn.XLOOKUP($D107,products!$A$1:$A$49,products!$E$1:$E$49,,0)</f>
        <v>6.75</v>
      </c>
      <c r="M107" s="7">
        <f t="shared" si="3"/>
        <v>40.5</v>
      </c>
      <c r="N107" t="str">
        <f t="shared" si="4"/>
        <v>Arabica</v>
      </c>
      <c r="O107" t="str">
        <f t="shared" si="5"/>
        <v>Medium</v>
      </c>
      <c r="P107" t="str">
        <f>_xlfn.XLOOKUP(C107,customers!$A$1:$A$1001,customers!$I$1:$I$1001,,0)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6">
        <f>_xlfn.XLOOKUP(D108,products!$A$1:$A$49,products!$D$1:$D$49,,0)</f>
        <v>1</v>
      </c>
      <c r="L108" s="7">
        <f>_xlfn.XLOOKUP($D108,products!$A$1:$A$49,products!$E$1:$E$49,,0)</f>
        <v>12.15</v>
      </c>
      <c r="M108" s="7">
        <f t="shared" si="3"/>
        <v>24.3</v>
      </c>
      <c r="N108" t="str">
        <f t="shared" si="4"/>
        <v>Excelsa</v>
      </c>
      <c r="O108" t="str">
        <f t="shared" si="5"/>
        <v>Dark</v>
      </c>
      <c r="P108" t="str">
        <f>_xlfn.XLOOKUP(C108,customers!$A$1:$A$1001,customers!$I$1:$I$1001,,0)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6">
        <f>_xlfn.XLOOKUP(D109,products!$A$1:$A$49,products!$D$1:$D$49,,0)</f>
        <v>0.5</v>
      </c>
      <c r="L109" s="7">
        <f>_xlfn.XLOOKUP($D109,products!$A$1:$A$49,products!$E$1:$E$49,,0)</f>
        <v>5.97</v>
      </c>
      <c r="M109" s="7">
        <f t="shared" si="3"/>
        <v>17.91</v>
      </c>
      <c r="N109" t="str">
        <f t="shared" si="4"/>
        <v>Robusta</v>
      </c>
      <c r="O109" t="str">
        <f t="shared" si="5"/>
        <v>Medium</v>
      </c>
      <c r="P109" t="str">
        <f>_xlfn.XLOOKUP(C109,customers!$A$1:$A$1001,customers!$I$1:$I$1001,,0)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6">
        <f>_xlfn.XLOOKUP(D110,products!$A$1:$A$49,products!$D$1:$D$49,,0)</f>
        <v>0.5</v>
      </c>
      <c r="L110" s="7">
        <f>_xlfn.XLOOKUP($D110,products!$A$1:$A$49,products!$E$1:$E$49,,0)</f>
        <v>6.75</v>
      </c>
      <c r="M110" s="7">
        <f t="shared" si="3"/>
        <v>27</v>
      </c>
      <c r="N110" t="str">
        <f t="shared" si="4"/>
        <v>Arabica</v>
      </c>
      <c r="O110" t="str">
        <f t="shared" si="5"/>
        <v>Medium</v>
      </c>
      <c r="P110" t="str">
        <f>_xlfn.XLOOKUP(C110,customers!$A$1:$A$1001,customers!$I$1:$I$1001,,0)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6">
        <f>_xlfn.XLOOKUP(D111,products!$A$1:$A$49,products!$D$1:$D$49,,0)</f>
        <v>0.5</v>
      </c>
      <c r="L111" s="7">
        <f>_xlfn.XLOOKUP($D111,products!$A$1:$A$49,products!$E$1:$E$49,,0)</f>
        <v>7.77</v>
      </c>
      <c r="M111" s="7">
        <f t="shared" si="3"/>
        <v>7.77</v>
      </c>
      <c r="N111" t="str">
        <f t="shared" si="4"/>
        <v>Liberica</v>
      </c>
      <c r="O111" t="str">
        <f t="shared" si="5"/>
        <v>Dark</v>
      </c>
      <c r="P111" t="str">
        <f>_xlfn.XLOOKUP(C111,customers!$A$1:$A$1001,customers!$I$1:$I$1001,,0)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6">
        <f>_xlfn.XLOOKUP(D112,products!$A$1:$A$49,products!$D$1:$D$49,,0)</f>
        <v>0.2</v>
      </c>
      <c r="L112" s="7">
        <f>_xlfn.XLOOKUP($D112,products!$A$1:$A$49,products!$E$1:$E$49,,0)</f>
        <v>4.4550000000000001</v>
      </c>
      <c r="M112" s="7">
        <f t="shared" si="3"/>
        <v>13.365</v>
      </c>
      <c r="N112" t="str">
        <f t="shared" si="4"/>
        <v>Excelsa</v>
      </c>
      <c r="O112" t="str">
        <f t="shared" si="5"/>
        <v>Large</v>
      </c>
      <c r="P112" t="str">
        <f>_xlfn.XLOOKUP(C112,customers!$A$1:$A$1001,customers!$I$1:$I$1001,,0)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6">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_xlfn.XLOOKUP(C113,customers!$A$1:$A$1001,customers!$I$1:$I$1001,,0)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6">
        <f>_xlfn.XLOOKUP(D114,products!$A$1:$A$49,products!$D$1:$D$49,,0)</f>
        <v>1</v>
      </c>
      <c r="L114" s="7">
        <f>_xlfn.XLOOKUP($D114,products!$A$1:$A$49,products!$E$1:$E$49,,0)</f>
        <v>11.25</v>
      </c>
      <c r="M114" s="7">
        <f t="shared" si="3"/>
        <v>11.25</v>
      </c>
      <c r="N114" t="str">
        <f t="shared" si="4"/>
        <v>Arabica</v>
      </c>
      <c r="O114" t="str">
        <f t="shared" si="5"/>
        <v>Medium</v>
      </c>
      <c r="P114" t="str">
        <f>_xlfn.XLOOKUP(C114,customers!$A$1:$A$1001,customers!$I$1:$I$1001,,0)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6">
        <f>_xlfn.XLOOKUP(D115,products!$A$1:$A$49,products!$D$1:$D$49,,0)</f>
        <v>1</v>
      </c>
      <c r="L115" s="7">
        <f>_xlfn.XLOOKUP($D115,products!$A$1:$A$49,products!$E$1:$E$49,,0)</f>
        <v>14.55</v>
      </c>
      <c r="M115" s="7">
        <f t="shared" si="3"/>
        <v>14.55</v>
      </c>
      <c r="N115" t="str">
        <f t="shared" si="4"/>
        <v>Liberica</v>
      </c>
      <c r="O115" t="str">
        <f t="shared" si="5"/>
        <v>Medium</v>
      </c>
      <c r="P115" t="str">
        <f>_xlfn.XLOOKUP(C115,customers!$A$1:$A$1001,customers!$I$1:$I$1001,,0)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6">
        <f>_xlfn.XLOOKUP(D116,products!$A$1:$A$49,products!$D$1:$D$49,,0)</f>
        <v>0.2</v>
      </c>
      <c r="L116" s="7">
        <f>_xlfn.XLOOKUP($D116,products!$A$1:$A$49,products!$E$1:$E$49,,0)</f>
        <v>3.5849999999999995</v>
      </c>
      <c r="M116" s="7">
        <f t="shared" si="3"/>
        <v>14.339999999999998</v>
      </c>
      <c r="N116" t="str">
        <f t="shared" si="4"/>
        <v>Robusta</v>
      </c>
      <c r="O116" t="str">
        <f t="shared" si="5"/>
        <v>Large</v>
      </c>
      <c r="P116" t="str">
        <f>_xlfn.XLOOKUP(C116,customers!$A$1:$A$1001,customers!$I$1:$I$1001,,0)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6">
        <f>_xlfn.XLOOKUP(D117,products!$A$1:$A$49,products!$D$1:$D$49,,0)</f>
        <v>1</v>
      </c>
      <c r="L117" s="7">
        <f>_xlfn.XLOOKUP($D117,products!$A$1:$A$49,products!$E$1:$E$49,,0)</f>
        <v>15.85</v>
      </c>
      <c r="M117" s="7">
        <f t="shared" si="3"/>
        <v>15.85</v>
      </c>
      <c r="N117" t="str">
        <f t="shared" si="4"/>
        <v>Liberica</v>
      </c>
      <c r="O117" t="str">
        <f t="shared" si="5"/>
        <v>Large</v>
      </c>
      <c r="P117" t="str">
        <f>_xlfn.XLOOKUP(C117,customers!$A$1:$A$1001,customers!$I$1:$I$1001,,0)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6">
        <f>_xlfn.XLOOKUP(D118,products!$A$1:$A$49,products!$D$1:$D$49,,0)</f>
        <v>0.2</v>
      </c>
      <c r="L118" s="7">
        <f>_xlfn.XLOOKUP($D118,products!$A$1:$A$49,products!$E$1:$E$49,,0)</f>
        <v>4.7549999999999999</v>
      </c>
      <c r="M118" s="7">
        <f t="shared" si="3"/>
        <v>19.02</v>
      </c>
      <c r="N118" t="str">
        <f t="shared" si="4"/>
        <v>Liberica</v>
      </c>
      <c r="O118" t="str">
        <f t="shared" si="5"/>
        <v>Large</v>
      </c>
      <c r="P118" t="str">
        <f>_xlfn.XLOOKUP(C118,customers!$A$1:$A$1001,customers!$I$1:$I$1001,,0)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6">
        <f>_xlfn.XLOOKUP(D119,products!$A$1:$A$49,products!$D$1:$D$49,,0)</f>
        <v>0.5</v>
      </c>
      <c r="L119" s="7">
        <f>_xlfn.XLOOKUP($D119,products!$A$1:$A$49,products!$E$1:$E$49,,0)</f>
        <v>9.51</v>
      </c>
      <c r="M119" s="7">
        <f t="shared" si="3"/>
        <v>38.04</v>
      </c>
      <c r="N119" t="str">
        <f t="shared" si="4"/>
        <v>Liberica</v>
      </c>
      <c r="O119" t="str">
        <f t="shared" si="5"/>
        <v>Large</v>
      </c>
      <c r="P119" t="str">
        <f>_xlfn.XLOOKUP(C119,customers!$A$1:$A$1001,customers!$I$1:$I$1001,,0)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6">
        <f>_xlfn.XLOOKUP(D120,products!$A$1:$A$49,products!$D$1:$D$49,,0)</f>
        <v>0.5</v>
      </c>
      <c r="L120" s="7">
        <f>_xlfn.XLOOKUP($D120,products!$A$1:$A$49,products!$E$1:$E$49,,0)</f>
        <v>7.29</v>
      </c>
      <c r="M120" s="7">
        <f t="shared" si="3"/>
        <v>21.87</v>
      </c>
      <c r="N120" t="str">
        <f t="shared" si="4"/>
        <v>Excelsa</v>
      </c>
      <c r="O120" t="str">
        <f t="shared" si="5"/>
        <v>Dark</v>
      </c>
      <c r="P120" t="str">
        <f>_xlfn.XLOOKUP(C120,customers!$A$1:$A$1001,customers!$I$1:$I$1001,,0)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6">
        <f>_xlfn.XLOOKUP(D121,products!$A$1:$A$49,products!$D$1:$D$49,,0)</f>
        <v>0.2</v>
      </c>
      <c r="L121" s="7">
        <f>_xlfn.XLOOKUP($D121,products!$A$1:$A$49,products!$E$1:$E$49,,0)</f>
        <v>4.125</v>
      </c>
      <c r="M121" s="7">
        <f t="shared" si="3"/>
        <v>4.125</v>
      </c>
      <c r="N121" t="str">
        <f t="shared" si="4"/>
        <v>Excelsa</v>
      </c>
      <c r="O121" t="str">
        <f t="shared" si="5"/>
        <v>Medium</v>
      </c>
      <c r="P121" t="str">
        <f>_xlfn.XLOOKUP(C121,customers!$A$1:$A$1001,customers!$I$1:$I$1001,,0)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6">
        <f>_xlfn.XLOOKUP(D122,products!$A$1:$A$49,products!$D$1:$D$49,,0)</f>
        <v>0.2</v>
      </c>
      <c r="L122" s="7">
        <f>_xlfn.XLOOKUP($D122,products!$A$1:$A$49,products!$E$1:$E$49,,0)</f>
        <v>3.8849999999999998</v>
      </c>
      <c r="M122" s="7">
        <f t="shared" si="3"/>
        <v>3.8849999999999998</v>
      </c>
      <c r="N122" t="str">
        <f t="shared" si="4"/>
        <v>Arabica</v>
      </c>
      <c r="O122" t="str">
        <f t="shared" si="5"/>
        <v>Large</v>
      </c>
      <c r="P122" t="str">
        <f>_xlfn.XLOOKUP(C122,customers!$A$1:$A$1001,customers!$I$1:$I$1001,,0)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6">
        <f>_xlfn.XLOOKUP(D123,products!$A$1:$A$49,products!$D$1:$D$49,,0)</f>
        <v>1</v>
      </c>
      <c r="L123" s="7">
        <f>_xlfn.XLOOKUP($D123,products!$A$1:$A$49,products!$E$1:$E$49,,0)</f>
        <v>13.75</v>
      </c>
      <c r="M123" s="7">
        <f t="shared" si="3"/>
        <v>68.75</v>
      </c>
      <c r="N123" t="str">
        <f t="shared" si="4"/>
        <v>Excelsa</v>
      </c>
      <c r="O123" t="str">
        <f t="shared" si="5"/>
        <v>Medium</v>
      </c>
      <c r="P123" t="str">
        <f>_xlfn.XLOOKUP(C123,customers!$A$1:$A$1001,customers!$I$1:$I$1001,,0)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6">
        <f>_xlfn.XLOOKUP(D124,products!$A$1:$A$49,products!$D$1:$D$49,,0)</f>
        <v>0.5</v>
      </c>
      <c r="L124" s="7">
        <f>_xlfn.XLOOKUP($D124,products!$A$1:$A$49,products!$E$1:$E$49,,0)</f>
        <v>5.97</v>
      </c>
      <c r="M124" s="7">
        <f t="shared" si="3"/>
        <v>23.88</v>
      </c>
      <c r="N124" t="str">
        <f t="shared" si="4"/>
        <v>Arabica</v>
      </c>
      <c r="O124" t="str">
        <f t="shared" si="5"/>
        <v>Dark</v>
      </c>
      <c r="P124" t="str">
        <f>_xlfn.XLOOKUP(C124,customers!$A$1:$A$1001,customers!$I$1:$I$1001,,0)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6">
        <f>_xlfn.XLOOKUP(D125,products!$A$1:$A$49,products!$D$1:$D$49,,0)</f>
        <v>2.5</v>
      </c>
      <c r="L125" s="7">
        <f>_xlfn.XLOOKUP($D125,products!$A$1:$A$49,products!$E$1:$E$49,,0)</f>
        <v>36.454999999999998</v>
      </c>
      <c r="M125" s="7">
        <f t="shared" si="3"/>
        <v>145.82</v>
      </c>
      <c r="N125" t="str">
        <f t="shared" si="4"/>
        <v>Liberica</v>
      </c>
      <c r="O125" t="str">
        <f t="shared" si="5"/>
        <v>Large</v>
      </c>
      <c r="P125" t="str">
        <f>_xlfn.XLOOKUP(C125,customers!$A$1:$A$1001,customers!$I$1:$I$1001,,0)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6">
        <f>_xlfn.XLOOKUP(D126,products!$A$1:$A$49,products!$D$1:$D$49,,0)</f>
        <v>0.2</v>
      </c>
      <c r="L126" s="7">
        <f>_xlfn.XLOOKUP($D126,products!$A$1:$A$49,products!$E$1:$E$49,,0)</f>
        <v>4.3650000000000002</v>
      </c>
      <c r="M126" s="7">
        <f t="shared" si="3"/>
        <v>21.825000000000003</v>
      </c>
      <c r="N126" t="str">
        <f t="shared" si="4"/>
        <v>Liberica</v>
      </c>
      <c r="O126" t="str">
        <f t="shared" si="5"/>
        <v>Medium</v>
      </c>
      <c r="P126" t="str">
        <f>_xlfn.XLOOKUP(C126,customers!$A$1:$A$1001,customers!$I$1:$I$1001,,0)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6">
        <f>_xlfn.XLOOKUP(D127,products!$A$1:$A$49,products!$D$1:$D$49,,0)</f>
        <v>0.5</v>
      </c>
      <c r="L127" s="7">
        <f>_xlfn.XLOOKUP($D127,products!$A$1:$A$49,products!$E$1:$E$49,,0)</f>
        <v>8.73</v>
      </c>
      <c r="M127" s="7">
        <f t="shared" si="3"/>
        <v>26.19</v>
      </c>
      <c r="N127" t="str">
        <f t="shared" si="4"/>
        <v>Liberica</v>
      </c>
      <c r="O127" t="str">
        <f t="shared" si="5"/>
        <v>Medium</v>
      </c>
      <c r="P127" t="str">
        <f>_xlfn.XLOOKUP(C127,customers!$A$1:$A$1001,customers!$I$1:$I$1001,,0)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6">
        <f>_xlfn.XLOOKUP(D128,products!$A$1:$A$49,products!$D$1:$D$49,,0)</f>
        <v>1</v>
      </c>
      <c r="L128" s="7">
        <f>_xlfn.XLOOKUP($D128,products!$A$1:$A$49,products!$E$1:$E$49,,0)</f>
        <v>11.25</v>
      </c>
      <c r="M128" s="7">
        <f t="shared" si="3"/>
        <v>11.25</v>
      </c>
      <c r="N128" t="str">
        <f t="shared" si="4"/>
        <v>Arabica</v>
      </c>
      <c r="O128" t="str">
        <f t="shared" si="5"/>
        <v>Medium</v>
      </c>
      <c r="P128" t="str">
        <f>_xlfn.XLOOKUP(C128,customers!$A$1:$A$1001,customers!$I$1:$I$1001,,0)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6">
        <f>_xlfn.XLOOKUP(D129,products!$A$1:$A$49,products!$D$1:$D$49,,0)</f>
        <v>1</v>
      </c>
      <c r="L129" s="7">
        <f>_xlfn.XLOOKUP($D129,products!$A$1:$A$49,products!$E$1:$E$49,,0)</f>
        <v>12.95</v>
      </c>
      <c r="M129" s="7">
        <f t="shared" si="3"/>
        <v>77.699999999999989</v>
      </c>
      <c r="N129" t="str">
        <f t="shared" si="4"/>
        <v>Liberica</v>
      </c>
      <c r="O129" t="str">
        <f t="shared" si="5"/>
        <v>Dark</v>
      </c>
      <c r="P129" t="str">
        <f>_xlfn.XLOOKUP(C129,customers!$A$1:$A$1001,customers!$I$1:$I$1001,,0)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6">
        <f>_xlfn.XLOOKUP(D130,products!$A$1:$A$49,products!$D$1:$D$49,,0)</f>
        <v>0.5</v>
      </c>
      <c r="L130" s="7">
        <f>_xlfn.XLOOKUP($D130,products!$A$1:$A$49,products!$E$1:$E$49,,0)</f>
        <v>6.75</v>
      </c>
      <c r="M130" s="7">
        <f t="shared" si="3"/>
        <v>6.75</v>
      </c>
      <c r="N130" t="str">
        <f t="shared" si="4"/>
        <v>Arabica</v>
      </c>
      <c r="O130" t="str">
        <f t="shared" si="5"/>
        <v>Medium</v>
      </c>
      <c r="P130" t="str">
        <f>_xlfn.XLOOKUP(C130,customers!$A$1:$A$1001,customers!$I$1:$I$1001,,0)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6">
        <f>_xlfn.XLOOKUP(D131,products!$A$1:$A$49,products!$D$1:$D$49,,0)</f>
        <v>1</v>
      </c>
      <c r="L131" s="7">
        <f>_xlfn.XLOOKUP($D131,products!$A$1:$A$49,products!$E$1:$E$49,,0)</f>
        <v>12.15</v>
      </c>
      <c r="M131" s="7">
        <f t="shared" ref="M131:M194" si="6">L131*E131</f>
        <v>12.15</v>
      </c>
      <c r="N131" t="str">
        <f t="shared" ref="N131:N194" si="7">IF(I131="Rob","Robusta",IF(I131="Exc","Excelsa",IF(I131="Ara","Arabica","Liberica")))</f>
        <v>Excelsa</v>
      </c>
      <c r="O131" t="str">
        <f t="shared" ref="O131:O194" si="8">IF(J131="M","Medium",IF(J131="L","Large","Dark"))</f>
        <v>Dark</v>
      </c>
      <c r="P131" t="str">
        <f>_xlfn.XLOOKUP(C131,customers!$A$1:$A$1001,customers!$I$1:$I$1001,,0)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6">
        <f>_xlfn.XLOOKUP(D132,products!$A$1:$A$49,products!$D$1:$D$49,,0)</f>
        <v>2.5</v>
      </c>
      <c r="L132" s="7">
        <f>_xlfn.XLOOKUP($D132,products!$A$1:$A$49,products!$E$1:$E$49,,0)</f>
        <v>29.784999999999997</v>
      </c>
      <c r="M132" s="7">
        <f t="shared" si="6"/>
        <v>148.92499999999998</v>
      </c>
      <c r="N132" t="str">
        <f t="shared" si="7"/>
        <v>Arabica</v>
      </c>
      <c r="O132" t="str">
        <f t="shared" si="8"/>
        <v>Large</v>
      </c>
      <c r="P132" t="str">
        <f>_xlfn.XLOOKUP(C132,customers!$A$1:$A$1001,customers!$I$1:$I$1001,,0)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6">
        <f>_xlfn.XLOOKUP(D133,products!$A$1:$A$49,products!$D$1:$D$49,,0)</f>
        <v>0.5</v>
      </c>
      <c r="L133" s="7">
        <f>_xlfn.XLOOKUP($D133,products!$A$1:$A$49,products!$E$1:$E$49,,0)</f>
        <v>7.29</v>
      </c>
      <c r="M133" s="7">
        <f t="shared" si="6"/>
        <v>14.58</v>
      </c>
      <c r="N133" t="str">
        <f t="shared" si="7"/>
        <v>Excelsa</v>
      </c>
      <c r="O133" t="str">
        <f t="shared" si="8"/>
        <v>Dark</v>
      </c>
      <c r="P133" t="str">
        <f>_xlfn.XLOOKUP(C133,customers!$A$1:$A$1001,customers!$I$1:$I$1001,,0)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6">
        <f>_xlfn.XLOOKUP(D134,products!$A$1:$A$49,products!$D$1:$D$49,,0)</f>
        <v>2.5</v>
      </c>
      <c r="L134" s="7">
        <f>_xlfn.XLOOKUP($D134,products!$A$1:$A$49,products!$E$1:$E$49,,0)</f>
        <v>29.784999999999997</v>
      </c>
      <c r="M134" s="7">
        <f t="shared" si="6"/>
        <v>148.92499999999998</v>
      </c>
      <c r="N134" t="str">
        <f t="shared" si="7"/>
        <v>Arabica</v>
      </c>
      <c r="O134" t="str">
        <f t="shared" si="8"/>
        <v>Large</v>
      </c>
      <c r="P134" t="str">
        <f>_xlfn.XLOOKUP(C134,customers!$A$1:$A$1001,customers!$I$1:$I$1001,,0)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6">
        <f>_xlfn.XLOOKUP(D135,products!$A$1:$A$49,products!$D$1:$D$49,,0)</f>
        <v>1</v>
      </c>
      <c r="L135" s="7">
        <f>_xlfn.XLOOKUP($D135,products!$A$1:$A$49,products!$E$1:$E$49,,0)</f>
        <v>12.95</v>
      </c>
      <c r="M135" s="7">
        <f t="shared" si="6"/>
        <v>12.95</v>
      </c>
      <c r="N135" t="str">
        <f t="shared" si="7"/>
        <v>Liberica</v>
      </c>
      <c r="O135" t="str">
        <f t="shared" si="8"/>
        <v>Dark</v>
      </c>
      <c r="P135" t="str">
        <f>_xlfn.XLOOKUP(C135,customers!$A$1:$A$1001,customers!$I$1:$I$1001,,0)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6">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_xlfn.XLOOKUP(C136,customers!$A$1:$A$1001,customers!$I$1:$I$1001,,0)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6">
        <f>_xlfn.XLOOKUP(D137,products!$A$1:$A$49,products!$D$1:$D$49,,0)</f>
        <v>0.5</v>
      </c>
      <c r="L137" s="7">
        <f>_xlfn.XLOOKUP($D137,products!$A$1:$A$49,products!$E$1:$E$49,,0)</f>
        <v>7.77</v>
      </c>
      <c r="M137" s="7">
        <f t="shared" si="6"/>
        <v>38.849999999999994</v>
      </c>
      <c r="N137" t="str">
        <f t="shared" si="7"/>
        <v>Arabica</v>
      </c>
      <c r="O137" t="str">
        <f t="shared" si="8"/>
        <v>Large</v>
      </c>
      <c r="P137" t="str">
        <f>_xlfn.XLOOKUP(C137,customers!$A$1:$A$1001,customers!$I$1:$I$1001,,0)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6">
        <f>_xlfn.XLOOKUP(D138,products!$A$1:$A$49,products!$D$1:$D$49,,0)</f>
        <v>0.2</v>
      </c>
      <c r="L138" s="7">
        <f>_xlfn.XLOOKUP($D138,products!$A$1:$A$49,products!$E$1:$E$49,,0)</f>
        <v>2.9849999999999999</v>
      </c>
      <c r="M138" s="7">
        <f t="shared" si="6"/>
        <v>11.94</v>
      </c>
      <c r="N138" t="str">
        <f t="shared" si="7"/>
        <v>Arabica</v>
      </c>
      <c r="O138" t="str">
        <f t="shared" si="8"/>
        <v>Dark</v>
      </c>
      <c r="P138" t="str">
        <f>_xlfn.XLOOKUP(C138,customers!$A$1:$A$1001,customers!$I$1:$I$1001,,0)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6">
        <f>_xlfn.XLOOKUP(D139,products!$A$1:$A$49,products!$D$1:$D$49,,0)</f>
        <v>2.5</v>
      </c>
      <c r="L139" s="7">
        <f>_xlfn.XLOOKUP($D139,products!$A$1:$A$49,products!$E$1:$E$49,,0)</f>
        <v>34.154999999999994</v>
      </c>
      <c r="M139" s="7">
        <f t="shared" si="6"/>
        <v>102.46499999999997</v>
      </c>
      <c r="N139" t="str">
        <f t="shared" si="7"/>
        <v>Excelsa</v>
      </c>
      <c r="O139" t="str">
        <f t="shared" si="8"/>
        <v>Large</v>
      </c>
      <c r="P139" t="str">
        <f>_xlfn.XLOOKUP(C139,customers!$A$1:$A$1001,customers!$I$1:$I$1001,,0)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6">
        <f>_xlfn.XLOOKUP(D140,products!$A$1:$A$49,products!$D$1:$D$49,,0)</f>
        <v>1</v>
      </c>
      <c r="L140" s="7">
        <f>_xlfn.XLOOKUP($D140,products!$A$1:$A$49,products!$E$1:$E$49,,0)</f>
        <v>12.15</v>
      </c>
      <c r="M140" s="7">
        <f t="shared" si="6"/>
        <v>48.6</v>
      </c>
      <c r="N140" t="str">
        <f t="shared" si="7"/>
        <v>Excelsa</v>
      </c>
      <c r="O140" t="str">
        <f t="shared" si="8"/>
        <v>Dark</v>
      </c>
      <c r="P140" t="str">
        <f>_xlfn.XLOOKUP(C140,customers!$A$1:$A$1001,customers!$I$1:$I$1001,,0)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6">
        <f>_xlfn.XLOOKUP(D141,products!$A$1:$A$49,products!$D$1:$D$49,,0)</f>
        <v>1</v>
      </c>
      <c r="L141" s="7">
        <f>_xlfn.XLOOKUP($D141,products!$A$1:$A$49,products!$E$1:$E$49,,0)</f>
        <v>12.95</v>
      </c>
      <c r="M141" s="7">
        <f t="shared" si="6"/>
        <v>77.699999999999989</v>
      </c>
      <c r="N141" t="str">
        <f t="shared" si="7"/>
        <v>Liberica</v>
      </c>
      <c r="O141" t="str">
        <f t="shared" si="8"/>
        <v>Dark</v>
      </c>
      <c r="P141" t="str">
        <f>_xlfn.XLOOKUP(C141,customers!$A$1:$A$1001,customers!$I$1:$I$1001,,0)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6">
        <f>_xlfn.XLOOKUP(D142,products!$A$1:$A$49,products!$D$1:$D$49,,0)</f>
        <v>2.5</v>
      </c>
      <c r="L142" s="7">
        <f>_xlfn.XLOOKUP($D142,products!$A$1:$A$49,products!$E$1:$E$49,,0)</f>
        <v>29.784999999999997</v>
      </c>
      <c r="M142" s="7">
        <f t="shared" si="6"/>
        <v>29.784999999999997</v>
      </c>
      <c r="N142" t="str">
        <f t="shared" si="7"/>
        <v>Liberica</v>
      </c>
      <c r="O142" t="str">
        <f t="shared" si="8"/>
        <v>Dark</v>
      </c>
      <c r="P142" t="str">
        <f>_xlfn.XLOOKUP(C142,customers!$A$1:$A$1001,customers!$I$1:$I$1001,,0)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6">
        <f>_xlfn.XLOOKUP(D143,products!$A$1:$A$49,products!$D$1:$D$49,,0)</f>
        <v>0.2</v>
      </c>
      <c r="L143" s="7">
        <f>_xlfn.XLOOKUP($D143,products!$A$1:$A$49,products!$E$1:$E$49,,0)</f>
        <v>3.8849999999999998</v>
      </c>
      <c r="M143" s="7">
        <f t="shared" si="6"/>
        <v>15.54</v>
      </c>
      <c r="N143" t="str">
        <f t="shared" si="7"/>
        <v>Arabica</v>
      </c>
      <c r="O143" t="str">
        <f t="shared" si="8"/>
        <v>Large</v>
      </c>
      <c r="P143" t="str">
        <f>_xlfn.XLOOKUP(C143,customers!$A$1:$A$1001,customers!$I$1:$I$1001,,0)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6">
        <f>_xlfn.XLOOKUP(D144,products!$A$1:$A$49,products!$D$1:$D$49,,0)</f>
        <v>2.5</v>
      </c>
      <c r="L144" s="7">
        <f>_xlfn.XLOOKUP($D144,products!$A$1:$A$49,products!$E$1:$E$49,,0)</f>
        <v>34.154999999999994</v>
      </c>
      <c r="M144" s="7">
        <f t="shared" si="6"/>
        <v>136.61999999999998</v>
      </c>
      <c r="N144" t="str">
        <f t="shared" si="7"/>
        <v>Excelsa</v>
      </c>
      <c r="O144" t="str">
        <f t="shared" si="8"/>
        <v>Large</v>
      </c>
      <c r="P144" t="str">
        <f>_xlfn.XLOOKUP(C144,customers!$A$1:$A$1001,customers!$I$1:$I$1001,,0)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6">
        <f>_xlfn.XLOOKUP(D145,products!$A$1:$A$49,products!$D$1:$D$49,,0)</f>
        <v>0.5</v>
      </c>
      <c r="L145" s="7">
        <f>_xlfn.XLOOKUP($D145,products!$A$1:$A$49,products!$E$1:$E$49,,0)</f>
        <v>8.73</v>
      </c>
      <c r="M145" s="7">
        <f t="shared" si="6"/>
        <v>17.46</v>
      </c>
      <c r="N145" t="str">
        <f t="shared" si="7"/>
        <v>Liberica</v>
      </c>
      <c r="O145" t="str">
        <f t="shared" si="8"/>
        <v>Medium</v>
      </c>
      <c r="P145" t="str">
        <f>_xlfn.XLOOKUP(C145,customers!$A$1:$A$1001,customers!$I$1:$I$1001,,0)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6">
        <f>_xlfn.XLOOKUP(D146,products!$A$1:$A$49,products!$D$1:$D$49,,0)</f>
        <v>2.5</v>
      </c>
      <c r="L146" s="7">
        <f>_xlfn.XLOOKUP($D146,products!$A$1:$A$49,products!$E$1:$E$49,,0)</f>
        <v>34.154999999999994</v>
      </c>
      <c r="M146" s="7">
        <f t="shared" si="6"/>
        <v>68.309999999999988</v>
      </c>
      <c r="N146" t="str">
        <f t="shared" si="7"/>
        <v>Excelsa</v>
      </c>
      <c r="O146" t="str">
        <f t="shared" si="8"/>
        <v>Large</v>
      </c>
      <c r="P146" t="str">
        <f>_xlfn.XLOOKUP(C146,customers!$A$1:$A$1001,customers!$I$1:$I$1001,,0)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6">
        <f>_xlfn.XLOOKUP(D147,products!$A$1:$A$49,products!$D$1:$D$49,,0)</f>
        <v>0.2</v>
      </c>
      <c r="L147" s="7">
        <f>_xlfn.XLOOKUP($D147,products!$A$1:$A$49,products!$E$1:$E$49,,0)</f>
        <v>4.3650000000000002</v>
      </c>
      <c r="M147" s="7">
        <f t="shared" si="6"/>
        <v>17.46</v>
      </c>
      <c r="N147" t="str">
        <f t="shared" si="7"/>
        <v>Liberica</v>
      </c>
      <c r="O147" t="str">
        <f t="shared" si="8"/>
        <v>Medium</v>
      </c>
      <c r="P147" t="str">
        <f>_xlfn.XLOOKUP(C147,customers!$A$1:$A$1001,customers!$I$1:$I$1001,,0)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6">
        <f>_xlfn.XLOOKUP(D148,products!$A$1:$A$49,products!$D$1:$D$49,,0)</f>
        <v>1</v>
      </c>
      <c r="L148" s="7">
        <f>_xlfn.XLOOKUP($D148,products!$A$1:$A$49,products!$E$1:$E$49,,0)</f>
        <v>14.55</v>
      </c>
      <c r="M148" s="7">
        <f t="shared" si="6"/>
        <v>43.650000000000006</v>
      </c>
      <c r="N148" t="str">
        <f t="shared" si="7"/>
        <v>Liberica</v>
      </c>
      <c r="O148" t="str">
        <f t="shared" si="8"/>
        <v>Medium</v>
      </c>
      <c r="P148" t="str">
        <f>_xlfn.XLOOKUP(C148,customers!$A$1:$A$1001,customers!$I$1:$I$1001,,0)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6">
        <f>_xlfn.XLOOKUP(D149,products!$A$1:$A$49,products!$D$1:$D$49,,0)</f>
        <v>1</v>
      </c>
      <c r="L149" s="7">
        <f>_xlfn.XLOOKUP($D149,products!$A$1:$A$49,products!$E$1:$E$49,,0)</f>
        <v>13.75</v>
      </c>
      <c r="M149" s="7">
        <f t="shared" si="6"/>
        <v>27.5</v>
      </c>
      <c r="N149" t="str">
        <f t="shared" si="7"/>
        <v>Excelsa</v>
      </c>
      <c r="O149" t="str">
        <f t="shared" si="8"/>
        <v>Medium</v>
      </c>
      <c r="P149" t="str">
        <f>_xlfn.XLOOKUP(C149,customers!$A$1:$A$1001,customers!$I$1:$I$1001,,0)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6">
        <f>_xlfn.XLOOKUP(D150,products!$A$1:$A$49,products!$D$1:$D$49,,0)</f>
        <v>0.2</v>
      </c>
      <c r="L150" s="7">
        <f>_xlfn.XLOOKUP($D150,products!$A$1:$A$49,products!$E$1:$E$49,,0)</f>
        <v>3.645</v>
      </c>
      <c r="M150" s="7">
        <f t="shared" si="6"/>
        <v>18.225000000000001</v>
      </c>
      <c r="N150" t="str">
        <f t="shared" si="7"/>
        <v>Excelsa</v>
      </c>
      <c r="O150" t="str">
        <f t="shared" si="8"/>
        <v>Dark</v>
      </c>
      <c r="P150" t="str">
        <f>_xlfn.XLOOKUP(C150,customers!$A$1:$A$1001,customers!$I$1:$I$1001,,0)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6">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_xlfn.XLOOKUP(C151,customers!$A$1:$A$1001,customers!$I$1:$I$1001,,0)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6">
        <f>_xlfn.XLOOKUP(D152,products!$A$1:$A$49,products!$D$1:$D$49,,0)</f>
        <v>1</v>
      </c>
      <c r="L152" s="7">
        <f>_xlfn.XLOOKUP($D152,products!$A$1:$A$49,products!$E$1:$E$49,,0)</f>
        <v>12.95</v>
      </c>
      <c r="M152" s="7">
        <f t="shared" si="6"/>
        <v>12.95</v>
      </c>
      <c r="N152" t="str">
        <f t="shared" si="7"/>
        <v>Liberica</v>
      </c>
      <c r="O152" t="str">
        <f t="shared" si="8"/>
        <v>Dark</v>
      </c>
      <c r="P152" t="str">
        <f>_xlfn.XLOOKUP(C152,customers!$A$1:$A$1001,customers!$I$1:$I$1001,,0)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6">
        <f>_xlfn.XLOOKUP(D153,products!$A$1:$A$49,products!$D$1:$D$49,,0)</f>
        <v>1</v>
      </c>
      <c r="L153" s="7">
        <f>_xlfn.XLOOKUP($D153,products!$A$1:$A$49,products!$E$1:$E$49,,0)</f>
        <v>11.25</v>
      </c>
      <c r="M153" s="7">
        <f t="shared" si="6"/>
        <v>33.75</v>
      </c>
      <c r="N153" t="str">
        <f t="shared" si="7"/>
        <v>Arabica</v>
      </c>
      <c r="O153" t="str">
        <f t="shared" si="8"/>
        <v>Medium</v>
      </c>
      <c r="P153" t="str">
        <f>_xlfn.XLOOKUP(C153,customers!$A$1:$A$1001,customers!$I$1:$I$1001,,0)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6">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_xlfn.XLOOKUP(C154,customers!$A$1:$A$1001,customers!$I$1:$I$1001,,0)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6">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_xlfn.XLOOKUP(C155,customers!$A$1:$A$1001,customers!$I$1:$I$1001,,0)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6">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_xlfn.XLOOKUP(C156,customers!$A$1:$A$1001,customers!$I$1:$I$1001,,0)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6">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_xlfn.XLOOKUP(C157,customers!$A$1:$A$1001,customers!$I$1:$I$1001,,0)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6">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_xlfn.XLOOKUP(C158,customers!$A$1:$A$1001,customers!$I$1:$I$1001,,0)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6">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_xlfn.XLOOKUP(C159,customers!$A$1:$A$1001,customers!$I$1:$I$1001,,0)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6">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_xlfn.XLOOKUP(C160,customers!$A$1:$A$1001,customers!$I$1:$I$1001,,0)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6">
        <f>_xlfn.XLOOKUP(D161,products!$A$1:$A$49,products!$D$1:$D$49,,0)</f>
        <v>2.5</v>
      </c>
      <c r="L161" s="7">
        <f>_xlfn.XLOOKUP($D161,products!$A$1:$A$49,products!$E$1:$E$49,,0)</f>
        <v>36.454999999999998</v>
      </c>
      <c r="M161" s="7">
        <f t="shared" si="6"/>
        <v>218.73</v>
      </c>
      <c r="N161" t="str">
        <f t="shared" si="7"/>
        <v>Liberica</v>
      </c>
      <c r="O161" t="str">
        <f t="shared" si="8"/>
        <v>Large</v>
      </c>
      <c r="P161" t="str">
        <f>_xlfn.XLOOKUP(C161,customers!$A$1:$A$1001,customers!$I$1:$I$1001,,0)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6">
        <f>_xlfn.XLOOKUP(D162,products!$A$1:$A$49,products!$D$1:$D$49,,0)</f>
        <v>0.5</v>
      </c>
      <c r="L162" s="7">
        <f>_xlfn.XLOOKUP($D162,products!$A$1:$A$49,products!$E$1:$E$49,,0)</f>
        <v>8.25</v>
      </c>
      <c r="M162" s="7">
        <f t="shared" si="6"/>
        <v>33</v>
      </c>
      <c r="N162" t="str">
        <f t="shared" si="7"/>
        <v>Excelsa</v>
      </c>
      <c r="O162" t="str">
        <f t="shared" si="8"/>
        <v>Medium</v>
      </c>
      <c r="P162" t="str">
        <f>_xlfn.XLOOKUP(C162,customers!$A$1:$A$1001,customers!$I$1:$I$1001,,0)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6">
        <f>_xlfn.XLOOKUP(D163,products!$A$1:$A$49,products!$D$1:$D$49,,0)</f>
        <v>0.5</v>
      </c>
      <c r="L163" s="7">
        <f>_xlfn.XLOOKUP($D163,products!$A$1:$A$49,products!$E$1:$E$49,,0)</f>
        <v>7.77</v>
      </c>
      <c r="M163" s="7">
        <f t="shared" si="6"/>
        <v>23.31</v>
      </c>
      <c r="N163" t="str">
        <f t="shared" si="7"/>
        <v>Arabica</v>
      </c>
      <c r="O163" t="str">
        <f t="shared" si="8"/>
        <v>Large</v>
      </c>
      <c r="P163" t="str">
        <f>_xlfn.XLOOKUP(C163,customers!$A$1:$A$1001,customers!$I$1:$I$1001,,0)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6">
        <f>_xlfn.XLOOKUP(D164,products!$A$1:$A$49,products!$D$1:$D$49,,0)</f>
        <v>0.5</v>
      </c>
      <c r="L164" s="7">
        <f>_xlfn.XLOOKUP($D164,products!$A$1:$A$49,products!$E$1:$E$49,,0)</f>
        <v>7.29</v>
      </c>
      <c r="M164" s="7">
        <f t="shared" si="6"/>
        <v>21.87</v>
      </c>
      <c r="N164" t="str">
        <f t="shared" si="7"/>
        <v>Excelsa</v>
      </c>
      <c r="O164" t="str">
        <f t="shared" si="8"/>
        <v>Dark</v>
      </c>
      <c r="P164" t="str">
        <f>_xlfn.XLOOKUP(C164,customers!$A$1:$A$1001,customers!$I$1:$I$1001,,0)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6">
        <f>_xlfn.XLOOKUP(D165,products!$A$1:$A$49,products!$D$1:$D$49,,0)</f>
        <v>0.2</v>
      </c>
      <c r="L165" s="7">
        <f>_xlfn.XLOOKUP($D165,products!$A$1:$A$49,products!$E$1:$E$49,,0)</f>
        <v>2.6849999999999996</v>
      </c>
      <c r="M165" s="7">
        <f t="shared" si="6"/>
        <v>16.11</v>
      </c>
      <c r="N165" t="str">
        <f t="shared" si="7"/>
        <v>Robusta</v>
      </c>
      <c r="O165" t="str">
        <f t="shared" si="8"/>
        <v>Dark</v>
      </c>
      <c r="P165" t="str">
        <f>_xlfn.XLOOKUP(C165,customers!$A$1:$A$1001,customers!$I$1:$I$1001,,0)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6">
        <f>_xlfn.XLOOKUP(D166,products!$A$1:$A$49,products!$D$1:$D$49,,0)</f>
        <v>0.5</v>
      </c>
      <c r="L166" s="7">
        <f>_xlfn.XLOOKUP($D166,products!$A$1:$A$49,products!$E$1:$E$49,,0)</f>
        <v>7.29</v>
      </c>
      <c r="M166" s="7">
        <f t="shared" si="6"/>
        <v>29.16</v>
      </c>
      <c r="N166" t="str">
        <f t="shared" si="7"/>
        <v>Excelsa</v>
      </c>
      <c r="O166" t="str">
        <f t="shared" si="8"/>
        <v>Dark</v>
      </c>
      <c r="P166" t="str">
        <f>_xlfn.XLOOKUP(C166,customers!$A$1:$A$1001,customers!$I$1:$I$1001,,0)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6">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_xlfn.XLOOKUP(C167,customers!$A$1:$A$1001,customers!$I$1:$I$1001,,0)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6">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_xlfn.XLOOKUP(C168,customers!$A$1:$A$1001,customers!$I$1:$I$1001,,0)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6">
        <f>_xlfn.XLOOKUP(D169,products!$A$1:$A$49,products!$D$1:$D$49,,0)</f>
        <v>0.5</v>
      </c>
      <c r="L169" s="7">
        <f>_xlfn.XLOOKUP($D169,products!$A$1:$A$49,products!$E$1:$E$49,,0)</f>
        <v>8.25</v>
      </c>
      <c r="M169" s="7">
        <f t="shared" si="6"/>
        <v>41.25</v>
      </c>
      <c r="N169" t="str">
        <f t="shared" si="7"/>
        <v>Excelsa</v>
      </c>
      <c r="O169" t="str">
        <f t="shared" si="8"/>
        <v>Medium</v>
      </c>
      <c r="P169" t="str">
        <f>_xlfn.XLOOKUP(C169,customers!$A$1:$A$1001,customers!$I$1:$I$1001,,0)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6">
        <f>_xlfn.XLOOKUP(D170,products!$A$1:$A$49,products!$D$1:$D$49,,0)</f>
        <v>0.5</v>
      </c>
      <c r="L170" s="7">
        <f>_xlfn.XLOOKUP($D170,products!$A$1:$A$49,products!$E$1:$E$49,,0)</f>
        <v>6.75</v>
      </c>
      <c r="M170" s="7">
        <f t="shared" si="6"/>
        <v>40.5</v>
      </c>
      <c r="N170" t="str">
        <f t="shared" si="7"/>
        <v>Arabica</v>
      </c>
      <c r="O170" t="str">
        <f t="shared" si="8"/>
        <v>Medium</v>
      </c>
      <c r="P170" t="str">
        <f>_xlfn.XLOOKUP(C170,customers!$A$1:$A$1001,customers!$I$1:$I$1001,,0)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6">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_xlfn.XLOOKUP(C171,customers!$A$1:$A$1001,customers!$I$1:$I$1001,,0)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6">
        <f>_xlfn.XLOOKUP(D172,products!$A$1:$A$49,products!$D$1:$D$49,,0)</f>
        <v>2.5</v>
      </c>
      <c r="L172" s="7">
        <f>_xlfn.XLOOKUP($D172,products!$A$1:$A$49,products!$E$1:$E$49,,0)</f>
        <v>34.154999999999994</v>
      </c>
      <c r="M172" s="7">
        <f t="shared" si="6"/>
        <v>68.309999999999988</v>
      </c>
      <c r="N172" t="str">
        <f t="shared" si="7"/>
        <v>Excelsa</v>
      </c>
      <c r="O172" t="str">
        <f t="shared" si="8"/>
        <v>Large</v>
      </c>
      <c r="P172" t="str">
        <f>_xlfn.XLOOKUP(C172,customers!$A$1:$A$1001,customers!$I$1:$I$1001,,0)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6">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_xlfn.XLOOKUP(C173,customers!$A$1:$A$1001,customers!$I$1:$I$1001,,0)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6">
        <f>_xlfn.XLOOKUP(D174,products!$A$1:$A$49,products!$D$1:$D$49,,0)</f>
        <v>0.5</v>
      </c>
      <c r="L174" s="7">
        <f>_xlfn.XLOOKUP($D174,products!$A$1:$A$49,products!$E$1:$E$49,,0)</f>
        <v>7.29</v>
      </c>
      <c r="M174" s="7">
        <f t="shared" si="6"/>
        <v>21.87</v>
      </c>
      <c r="N174" t="str">
        <f t="shared" si="7"/>
        <v>Excelsa</v>
      </c>
      <c r="O174" t="str">
        <f t="shared" si="8"/>
        <v>Dark</v>
      </c>
      <c r="P174" t="str">
        <f>_xlfn.XLOOKUP(C174,customers!$A$1:$A$1001,customers!$I$1:$I$1001,,0)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6">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_xlfn.XLOOKUP(C175,customers!$A$1:$A$1001,customers!$I$1:$I$1001,,0)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6">
        <f>_xlfn.XLOOKUP(D176,products!$A$1:$A$49,products!$D$1:$D$49,,0)</f>
        <v>2.5</v>
      </c>
      <c r="L176" s="7">
        <f>_xlfn.XLOOKUP($D176,products!$A$1:$A$49,products!$E$1:$E$49,,0)</f>
        <v>34.154999999999994</v>
      </c>
      <c r="M176" s="7">
        <f t="shared" si="6"/>
        <v>204.92999999999995</v>
      </c>
      <c r="N176" t="str">
        <f t="shared" si="7"/>
        <v>Excelsa</v>
      </c>
      <c r="O176" t="str">
        <f t="shared" si="8"/>
        <v>Large</v>
      </c>
      <c r="P176" t="str">
        <f>_xlfn.XLOOKUP(C176,customers!$A$1:$A$1001,customers!$I$1:$I$1001,,0)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6">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_xlfn.XLOOKUP(C177,customers!$A$1:$A$1001,customers!$I$1:$I$1001,,0)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6">
        <f>_xlfn.XLOOKUP(D178,products!$A$1:$A$49,products!$D$1:$D$49,,0)</f>
        <v>2.5</v>
      </c>
      <c r="L178" s="7">
        <f>_xlfn.XLOOKUP($D178,products!$A$1:$A$49,products!$E$1:$E$49,,0)</f>
        <v>34.154999999999994</v>
      </c>
      <c r="M178" s="7">
        <f t="shared" si="6"/>
        <v>34.154999999999994</v>
      </c>
      <c r="N178" t="str">
        <f t="shared" si="7"/>
        <v>Excelsa</v>
      </c>
      <c r="O178" t="str">
        <f t="shared" si="8"/>
        <v>Large</v>
      </c>
      <c r="P178" t="str">
        <f>_xlfn.XLOOKUP(C178,customers!$A$1:$A$1001,customers!$I$1:$I$1001,,0)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6">
        <f>_xlfn.XLOOKUP(D179,products!$A$1:$A$49,products!$D$1:$D$49,,0)</f>
        <v>2.5</v>
      </c>
      <c r="L179" s="7">
        <f>_xlfn.XLOOKUP($D179,products!$A$1:$A$49,products!$E$1:$E$49,,0)</f>
        <v>27.484999999999996</v>
      </c>
      <c r="M179" s="7">
        <f t="shared" si="6"/>
        <v>109.93999999999998</v>
      </c>
      <c r="N179" t="str">
        <f t="shared" si="7"/>
        <v>Robusta</v>
      </c>
      <c r="O179" t="str">
        <f t="shared" si="8"/>
        <v>Large</v>
      </c>
      <c r="P179" t="str">
        <f>_xlfn.XLOOKUP(C179,customers!$A$1:$A$1001,customers!$I$1:$I$1001,,0)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6">
        <f>_xlfn.XLOOKUP(D180,products!$A$1:$A$49,products!$D$1:$D$49,,0)</f>
        <v>1</v>
      </c>
      <c r="L180" s="7">
        <f>_xlfn.XLOOKUP($D180,products!$A$1:$A$49,products!$E$1:$E$49,,0)</f>
        <v>12.95</v>
      </c>
      <c r="M180" s="7">
        <f t="shared" si="6"/>
        <v>25.9</v>
      </c>
      <c r="N180" t="str">
        <f t="shared" si="7"/>
        <v>Arabica</v>
      </c>
      <c r="O180" t="str">
        <f t="shared" si="8"/>
        <v>Large</v>
      </c>
      <c r="P180" t="str">
        <f>_xlfn.XLOOKUP(C180,customers!$A$1:$A$1001,customers!$I$1:$I$1001,,0)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6">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_xlfn.XLOOKUP(C181,customers!$A$1:$A$1001,customers!$I$1:$I$1001,,0)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6">
        <f>_xlfn.XLOOKUP(D182,products!$A$1:$A$49,products!$D$1:$D$49,,0)</f>
        <v>0.2</v>
      </c>
      <c r="L182" s="7">
        <f>_xlfn.XLOOKUP($D182,products!$A$1:$A$49,products!$E$1:$E$49,,0)</f>
        <v>4.4550000000000001</v>
      </c>
      <c r="M182" s="7">
        <f t="shared" si="6"/>
        <v>22.274999999999999</v>
      </c>
      <c r="N182" t="str">
        <f t="shared" si="7"/>
        <v>Excelsa</v>
      </c>
      <c r="O182" t="str">
        <f t="shared" si="8"/>
        <v>Large</v>
      </c>
      <c r="P182" t="str">
        <f>_xlfn.XLOOKUP(C182,customers!$A$1:$A$1001,customers!$I$1:$I$1001,,0)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6">
        <f>_xlfn.XLOOKUP(D183,products!$A$1:$A$49,products!$D$1:$D$49,,0)</f>
        <v>0.5</v>
      </c>
      <c r="L183" s="7">
        <f>_xlfn.XLOOKUP($D183,products!$A$1:$A$49,products!$E$1:$E$49,,0)</f>
        <v>5.97</v>
      </c>
      <c r="M183" s="7">
        <f t="shared" si="6"/>
        <v>29.849999999999998</v>
      </c>
      <c r="N183" t="str">
        <f t="shared" si="7"/>
        <v>Arabica</v>
      </c>
      <c r="O183" t="str">
        <f t="shared" si="8"/>
        <v>Dark</v>
      </c>
      <c r="P183" t="str">
        <f>_xlfn.XLOOKUP(C183,customers!$A$1:$A$1001,customers!$I$1:$I$1001,,0)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6">
        <f>_xlfn.XLOOKUP(D184,products!$A$1:$A$49,products!$D$1:$D$49,,0)</f>
        <v>0.5</v>
      </c>
      <c r="L184" s="7">
        <f>_xlfn.XLOOKUP($D184,products!$A$1:$A$49,products!$E$1:$E$49,,0)</f>
        <v>5.3699999999999992</v>
      </c>
      <c r="M184" s="7">
        <f t="shared" si="6"/>
        <v>32.22</v>
      </c>
      <c r="N184" t="str">
        <f t="shared" si="7"/>
        <v>Robusta</v>
      </c>
      <c r="O184" t="str">
        <f t="shared" si="8"/>
        <v>Dark</v>
      </c>
      <c r="P184" t="str">
        <f>_xlfn.XLOOKUP(C184,customers!$A$1:$A$1001,customers!$I$1:$I$1001,,0)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6">
        <f>_xlfn.XLOOKUP(D185,products!$A$1:$A$49,products!$D$1:$D$49,,0)</f>
        <v>0.2</v>
      </c>
      <c r="L185" s="7">
        <f>_xlfn.XLOOKUP($D185,products!$A$1:$A$49,products!$E$1:$E$49,,0)</f>
        <v>4.125</v>
      </c>
      <c r="M185" s="7">
        <f t="shared" si="6"/>
        <v>8.25</v>
      </c>
      <c r="N185" t="str">
        <f t="shared" si="7"/>
        <v>Excelsa</v>
      </c>
      <c r="O185" t="str">
        <f t="shared" si="8"/>
        <v>Medium</v>
      </c>
      <c r="P185" t="str">
        <f>_xlfn.XLOOKUP(C185,customers!$A$1:$A$1001,customers!$I$1:$I$1001,,0)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6">
        <f>_xlfn.XLOOKUP(D186,products!$A$1:$A$49,products!$D$1:$D$49,,0)</f>
        <v>0.5</v>
      </c>
      <c r="L186" s="7">
        <f>_xlfn.XLOOKUP($D186,products!$A$1:$A$49,products!$E$1:$E$49,,0)</f>
        <v>7.77</v>
      </c>
      <c r="M186" s="7">
        <f t="shared" si="6"/>
        <v>31.08</v>
      </c>
      <c r="N186" t="str">
        <f t="shared" si="7"/>
        <v>Arabica</v>
      </c>
      <c r="O186" t="str">
        <f t="shared" si="8"/>
        <v>Large</v>
      </c>
      <c r="P186" t="str">
        <f>_xlfn.XLOOKUP(C186,customers!$A$1:$A$1001,customers!$I$1:$I$1001,,0)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6">
        <f>_xlfn.XLOOKUP(D187,products!$A$1:$A$49,products!$D$1:$D$49,,0)</f>
        <v>0.5</v>
      </c>
      <c r="L187" s="7">
        <f>_xlfn.XLOOKUP($D187,products!$A$1:$A$49,products!$E$1:$E$49,,0)</f>
        <v>7.29</v>
      </c>
      <c r="M187" s="7">
        <f t="shared" si="6"/>
        <v>36.450000000000003</v>
      </c>
      <c r="N187" t="str">
        <f t="shared" si="7"/>
        <v>Excelsa</v>
      </c>
      <c r="O187" t="str">
        <f t="shared" si="8"/>
        <v>Dark</v>
      </c>
      <c r="P187" t="str">
        <f>_xlfn.XLOOKUP(C187,customers!$A$1:$A$1001,customers!$I$1:$I$1001,,0)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6">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_xlfn.XLOOKUP(C188,customers!$A$1:$A$1001,customers!$I$1:$I$1001,,0)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6">
        <f>_xlfn.XLOOKUP(D189,products!$A$1:$A$49,products!$D$1:$D$49,,0)</f>
        <v>0.5</v>
      </c>
      <c r="L189" s="7">
        <f>_xlfn.XLOOKUP($D189,products!$A$1:$A$49,products!$E$1:$E$49,,0)</f>
        <v>8.73</v>
      </c>
      <c r="M189" s="7">
        <f t="shared" si="6"/>
        <v>43.650000000000006</v>
      </c>
      <c r="N189" t="str">
        <f t="shared" si="7"/>
        <v>Liberica</v>
      </c>
      <c r="O189" t="str">
        <f t="shared" si="8"/>
        <v>Medium</v>
      </c>
      <c r="P189" t="str">
        <f>_xlfn.XLOOKUP(C189,customers!$A$1:$A$1001,customers!$I$1:$I$1001,,0)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6">
        <f>_xlfn.XLOOKUP(D190,products!$A$1:$A$49,products!$D$1:$D$49,,0)</f>
        <v>0.2</v>
      </c>
      <c r="L190" s="7">
        <f>_xlfn.XLOOKUP($D190,products!$A$1:$A$49,products!$E$1:$E$49,,0)</f>
        <v>4.4550000000000001</v>
      </c>
      <c r="M190" s="7">
        <f t="shared" si="6"/>
        <v>4.4550000000000001</v>
      </c>
      <c r="N190" t="str">
        <f t="shared" si="7"/>
        <v>Excelsa</v>
      </c>
      <c r="O190" t="str">
        <f t="shared" si="8"/>
        <v>Large</v>
      </c>
      <c r="P190" t="str">
        <f>_xlfn.XLOOKUP(C190,customers!$A$1:$A$1001,customers!$I$1:$I$1001,,0)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6">
        <f>_xlfn.XLOOKUP(D191,products!$A$1:$A$49,products!$D$1:$D$49,,0)</f>
        <v>1</v>
      </c>
      <c r="L191" s="7">
        <f>_xlfn.XLOOKUP($D191,products!$A$1:$A$49,products!$E$1:$E$49,,0)</f>
        <v>14.55</v>
      </c>
      <c r="M191" s="7">
        <f t="shared" si="6"/>
        <v>43.650000000000006</v>
      </c>
      <c r="N191" t="str">
        <f t="shared" si="7"/>
        <v>Liberica</v>
      </c>
      <c r="O191" t="str">
        <f t="shared" si="8"/>
        <v>Medium</v>
      </c>
      <c r="P191" t="str">
        <f>_xlfn.XLOOKUP(C191,customers!$A$1:$A$1001,customers!$I$1:$I$1001,,0)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6">
        <f>_xlfn.XLOOKUP(D192,products!$A$1:$A$49,products!$D$1:$D$49,,0)</f>
        <v>2.5</v>
      </c>
      <c r="L192" s="7">
        <f>_xlfn.XLOOKUP($D192,products!$A$1:$A$49,products!$E$1:$E$49,,0)</f>
        <v>33.464999999999996</v>
      </c>
      <c r="M192" s="7">
        <f t="shared" si="6"/>
        <v>33.464999999999996</v>
      </c>
      <c r="N192" t="str">
        <f t="shared" si="7"/>
        <v>Liberica</v>
      </c>
      <c r="O192" t="str">
        <f t="shared" si="8"/>
        <v>Medium</v>
      </c>
      <c r="P192" t="str">
        <f>_xlfn.XLOOKUP(C192,customers!$A$1:$A$1001,customers!$I$1:$I$1001,,0)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6">
        <f>_xlfn.XLOOKUP(D193,products!$A$1:$A$49,products!$D$1:$D$49,,0)</f>
        <v>0.2</v>
      </c>
      <c r="L193" s="7">
        <f>_xlfn.XLOOKUP($D193,products!$A$1:$A$49,products!$E$1:$E$49,,0)</f>
        <v>3.8849999999999998</v>
      </c>
      <c r="M193" s="7">
        <f t="shared" si="6"/>
        <v>19.424999999999997</v>
      </c>
      <c r="N193" t="str">
        <f t="shared" si="7"/>
        <v>Liberica</v>
      </c>
      <c r="O193" t="str">
        <f t="shared" si="8"/>
        <v>Dark</v>
      </c>
      <c r="P193" t="str">
        <f>_xlfn.XLOOKUP(C193,customers!$A$1:$A$1001,customers!$I$1:$I$1001,,0)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6">
        <f>_xlfn.XLOOKUP(D194,products!$A$1:$A$49,products!$D$1:$D$49,,0)</f>
        <v>1</v>
      </c>
      <c r="L194" s="7">
        <f>_xlfn.XLOOKUP($D194,products!$A$1:$A$49,products!$E$1:$E$49,,0)</f>
        <v>12.15</v>
      </c>
      <c r="M194" s="7">
        <f t="shared" si="6"/>
        <v>72.900000000000006</v>
      </c>
      <c r="N194" t="str">
        <f t="shared" si="7"/>
        <v>Excelsa</v>
      </c>
      <c r="O194" t="str">
        <f t="shared" si="8"/>
        <v>Dark</v>
      </c>
      <c r="P194" t="str">
        <f>_xlfn.XLOOKUP(C194,customers!$A$1:$A$1001,customers!$I$1:$I$1001,,0)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6">
        <f>_xlfn.XLOOKUP(D195,products!$A$1:$A$49,products!$D$1:$D$49,,0)</f>
        <v>1</v>
      </c>
      <c r="L195" s="7">
        <f>_xlfn.XLOOKUP($D195,products!$A$1:$A$49,products!$E$1:$E$49,,0)</f>
        <v>14.85</v>
      </c>
      <c r="M195" s="7">
        <f t="shared" ref="M195:M258" si="9">L195*E195</f>
        <v>44.55</v>
      </c>
      <c r="N195" t="str">
        <f t="shared" ref="N195:N258" si="10">IF(I195="Rob","Robusta",IF(I195="Exc","Excelsa",IF(I195="Ara","Arabica","Liberica")))</f>
        <v>Excelsa</v>
      </c>
      <c r="O195" t="str">
        <f t="shared" ref="O195:O258" si="11">IF(J195="M","Medium",IF(J195="L","Large","Dark"))</f>
        <v>Large</v>
      </c>
      <c r="P195" t="str">
        <f>_xlfn.XLOOKUP(C195,customers!$A$1:$A$1001,customers!$I$1:$I$1001,,0)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6">
        <f>_xlfn.XLOOKUP(D196,products!$A$1:$A$49,products!$D$1:$D$49,,0)</f>
        <v>0.5</v>
      </c>
      <c r="L196" s="7">
        <f>_xlfn.XLOOKUP($D196,products!$A$1:$A$49,products!$E$1:$E$49,,0)</f>
        <v>7.29</v>
      </c>
      <c r="M196" s="7">
        <f t="shared" si="9"/>
        <v>36.450000000000003</v>
      </c>
      <c r="N196" t="str">
        <f t="shared" si="10"/>
        <v>Excelsa</v>
      </c>
      <c r="O196" t="str">
        <f t="shared" si="11"/>
        <v>Dark</v>
      </c>
      <c r="P196" t="str">
        <f>_xlfn.XLOOKUP(C196,customers!$A$1:$A$1001,customers!$I$1:$I$1001,,0)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6">
        <f>_xlfn.XLOOKUP(D197,products!$A$1:$A$49,products!$D$1:$D$49,,0)</f>
        <v>1</v>
      </c>
      <c r="L197" s="7">
        <f>_xlfn.XLOOKUP($D197,products!$A$1:$A$49,products!$E$1:$E$49,,0)</f>
        <v>12.95</v>
      </c>
      <c r="M197" s="7">
        <f t="shared" si="9"/>
        <v>38.849999999999994</v>
      </c>
      <c r="N197" t="str">
        <f t="shared" si="10"/>
        <v>Arabica</v>
      </c>
      <c r="O197" t="str">
        <f t="shared" si="11"/>
        <v>Large</v>
      </c>
      <c r="P197" t="str">
        <f>_xlfn.XLOOKUP(C197,customers!$A$1:$A$1001,customers!$I$1:$I$1001,,0)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6">
        <f>_xlfn.XLOOKUP(D198,products!$A$1:$A$49,products!$D$1:$D$49,,0)</f>
        <v>0.5</v>
      </c>
      <c r="L198" s="7">
        <f>_xlfn.XLOOKUP($D198,products!$A$1:$A$49,products!$E$1:$E$49,,0)</f>
        <v>8.91</v>
      </c>
      <c r="M198" s="7">
        <f t="shared" si="9"/>
        <v>53.46</v>
      </c>
      <c r="N198" t="str">
        <f t="shared" si="10"/>
        <v>Excelsa</v>
      </c>
      <c r="O198" t="str">
        <f t="shared" si="11"/>
        <v>Large</v>
      </c>
      <c r="P198" t="str">
        <f>_xlfn.XLOOKUP(C198,customers!$A$1:$A$1001,customers!$I$1:$I$1001,,0)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6">
        <f>_xlfn.XLOOKUP(D199,products!$A$1:$A$49,products!$D$1:$D$49,,0)</f>
        <v>2.5</v>
      </c>
      <c r="L199" s="7">
        <f>_xlfn.XLOOKUP($D199,products!$A$1:$A$49,products!$E$1:$E$49,,0)</f>
        <v>29.784999999999997</v>
      </c>
      <c r="M199" s="7">
        <f t="shared" si="9"/>
        <v>59.569999999999993</v>
      </c>
      <c r="N199" t="str">
        <f t="shared" si="10"/>
        <v>Liberica</v>
      </c>
      <c r="O199" t="str">
        <f t="shared" si="11"/>
        <v>Dark</v>
      </c>
      <c r="P199" t="str">
        <f>_xlfn.XLOOKUP(C199,customers!$A$1:$A$1001,customers!$I$1:$I$1001,,0)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6">
        <f>_xlfn.XLOOKUP(D200,products!$A$1:$A$49,products!$D$1:$D$49,,0)</f>
        <v>2.5</v>
      </c>
      <c r="L200" s="7">
        <f>_xlfn.XLOOKUP($D200,products!$A$1:$A$49,products!$E$1:$E$49,,0)</f>
        <v>29.784999999999997</v>
      </c>
      <c r="M200" s="7">
        <f t="shared" si="9"/>
        <v>89.35499999999999</v>
      </c>
      <c r="N200" t="str">
        <f t="shared" si="10"/>
        <v>Liberica</v>
      </c>
      <c r="O200" t="str">
        <f t="shared" si="11"/>
        <v>Dark</v>
      </c>
      <c r="P200" t="str">
        <f>_xlfn.XLOOKUP(C200,customers!$A$1:$A$1001,customers!$I$1:$I$1001,,0)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6">
        <f>_xlfn.XLOOKUP(D201,products!$A$1:$A$49,products!$D$1:$D$49,,0)</f>
        <v>0.5</v>
      </c>
      <c r="L201" s="7">
        <f>_xlfn.XLOOKUP($D201,products!$A$1:$A$49,products!$E$1:$E$49,,0)</f>
        <v>9.51</v>
      </c>
      <c r="M201" s="7">
        <f t="shared" si="9"/>
        <v>38.04</v>
      </c>
      <c r="N201" t="str">
        <f t="shared" si="10"/>
        <v>Liberica</v>
      </c>
      <c r="O201" t="str">
        <f t="shared" si="11"/>
        <v>Large</v>
      </c>
      <c r="P201" t="str">
        <f>_xlfn.XLOOKUP(C201,customers!$A$1:$A$1001,customers!$I$1:$I$1001,,0)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6">
        <f>_xlfn.XLOOKUP(D202,products!$A$1:$A$49,products!$D$1:$D$49,,0)</f>
        <v>1</v>
      </c>
      <c r="L202" s="7">
        <f>_xlfn.XLOOKUP($D202,products!$A$1:$A$49,products!$E$1:$E$49,,0)</f>
        <v>13.75</v>
      </c>
      <c r="M202" s="7">
        <f t="shared" si="9"/>
        <v>41.25</v>
      </c>
      <c r="N202" t="str">
        <f t="shared" si="10"/>
        <v>Excelsa</v>
      </c>
      <c r="O202" t="str">
        <f t="shared" si="11"/>
        <v>Medium</v>
      </c>
      <c r="P202" t="str">
        <f>_xlfn.XLOOKUP(C202,customers!$A$1:$A$1001,customers!$I$1:$I$1001,,0)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6">
        <f>_xlfn.XLOOKUP(D203,products!$A$1:$A$49,products!$D$1:$D$49,,0)</f>
        <v>0.5</v>
      </c>
      <c r="L203" s="7">
        <f>_xlfn.XLOOKUP($D203,products!$A$1:$A$49,products!$E$1:$E$49,,0)</f>
        <v>9.51</v>
      </c>
      <c r="M203" s="7">
        <f t="shared" si="9"/>
        <v>57.06</v>
      </c>
      <c r="N203" t="str">
        <f t="shared" si="10"/>
        <v>Liberica</v>
      </c>
      <c r="O203" t="str">
        <f t="shared" si="11"/>
        <v>Large</v>
      </c>
      <c r="P203" t="str">
        <f>_xlfn.XLOOKUP(C203,customers!$A$1:$A$1001,customers!$I$1:$I$1001,,0)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6">
        <f>_xlfn.XLOOKUP(D204,products!$A$1:$A$49,products!$D$1:$D$49,,0)</f>
        <v>2.5</v>
      </c>
      <c r="L204" s="7">
        <f>_xlfn.XLOOKUP($D204,products!$A$1:$A$49,products!$E$1:$E$49,,0)</f>
        <v>29.784999999999997</v>
      </c>
      <c r="M204" s="7">
        <f t="shared" si="9"/>
        <v>178.70999999999998</v>
      </c>
      <c r="N204" t="str">
        <f t="shared" si="10"/>
        <v>Liberica</v>
      </c>
      <c r="O204" t="str">
        <f t="shared" si="11"/>
        <v>Dark</v>
      </c>
      <c r="P204" t="str">
        <f>_xlfn.XLOOKUP(C204,customers!$A$1:$A$1001,customers!$I$1:$I$1001,,0)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6">
        <f>_xlfn.XLOOKUP(D205,products!$A$1:$A$49,products!$D$1:$D$49,,0)</f>
        <v>0.2</v>
      </c>
      <c r="L205" s="7">
        <f>_xlfn.XLOOKUP($D205,products!$A$1:$A$49,products!$E$1:$E$49,,0)</f>
        <v>4.7549999999999999</v>
      </c>
      <c r="M205" s="7">
        <f t="shared" si="9"/>
        <v>4.7549999999999999</v>
      </c>
      <c r="N205" t="str">
        <f t="shared" si="10"/>
        <v>Liberica</v>
      </c>
      <c r="O205" t="str">
        <f t="shared" si="11"/>
        <v>Large</v>
      </c>
      <c r="P205" t="str">
        <f>_xlfn.XLOOKUP(C205,customers!$A$1:$A$1001,customers!$I$1:$I$1001,,0)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6">
        <f>_xlfn.XLOOKUP(D206,products!$A$1:$A$49,products!$D$1:$D$49,,0)</f>
        <v>1</v>
      </c>
      <c r="L206" s="7">
        <f>_xlfn.XLOOKUP($D206,products!$A$1:$A$49,products!$E$1:$E$49,,0)</f>
        <v>13.75</v>
      </c>
      <c r="M206" s="7">
        <f t="shared" si="9"/>
        <v>82.5</v>
      </c>
      <c r="N206" t="str">
        <f t="shared" si="10"/>
        <v>Excelsa</v>
      </c>
      <c r="O206" t="str">
        <f t="shared" si="11"/>
        <v>Medium</v>
      </c>
      <c r="P206" t="str">
        <f>_xlfn.XLOOKUP(C206,customers!$A$1:$A$1001,customers!$I$1:$I$1001,,0)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6">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_xlfn.XLOOKUP(C207,customers!$A$1:$A$1001,customers!$I$1:$I$1001,,0)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6">
        <f>_xlfn.XLOOKUP(D208,products!$A$1:$A$49,products!$D$1:$D$49,,0)</f>
        <v>1</v>
      </c>
      <c r="L208" s="7">
        <f>_xlfn.XLOOKUP($D208,products!$A$1:$A$49,products!$E$1:$E$49,,0)</f>
        <v>11.25</v>
      </c>
      <c r="M208" s="7">
        <f t="shared" si="9"/>
        <v>22.5</v>
      </c>
      <c r="N208" t="str">
        <f t="shared" si="10"/>
        <v>Arabica</v>
      </c>
      <c r="O208" t="str">
        <f t="shared" si="11"/>
        <v>Medium</v>
      </c>
      <c r="P208" t="str">
        <f>_xlfn.XLOOKUP(C208,customers!$A$1:$A$1001,customers!$I$1:$I$1001,,0)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6">
        <f>_xlfn.XLOOKUP(D209,products!$A$1:$A$49,products!$D$1:$D$49,,0)</f>
        <v>0.5</v>
      </c>
      <c r="L209" s="7">
        <f>_xlfn.XLOOKUP($D209,products!$A$1:$A$49,products!$E$1:$E$49,,0)</f>
        <v>6.75</v>
      </c>
      <c r="M209" s="7">
        <f t="shared" si="9"/>
        <v>40.5</v>
      </c>
      <c r="N209" t="str">
        <f t="shared" si="10"/>
        <v>Arabica</v>
      </c>
      <c r="O209" t="str">
        <f t="shared" si="11"/>
        <v>Medium</v>
      </c>
      <c r="P209" t="str">
        <f>_xlfn.XLOOKUP(C209,customers!$A$1:$A$1001,customers!$I$1:$I$1001,,0)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6">
        <f>_xlfn.XLOOKUP(D210,products!$A$1:$A$49,products!$D$1:$D$49,,0)</f>
        <v>0.5</v>
      </c>
      <c r="L210" s="7">
        <f>_xlfn.XLOOKUP($D210,products!$A$1:$A$49,products!$E$1:$E$49,,0)</f>
        <v>7.29</v>
      </c>
      <c r="M210" s="7">
        <f t="shared" si="9"/>
        <v>29.16</v>
      </c>
      <c r="N210" t="str">
        <f t="shared" si="10"/>
        <v>Excelsa</v>
      </c>
      <c r="O210" t="str">
        <f t="shared" si="11"/>
        <v>Dark</v>
      </c>
      <c r="P210" t="str">
        <f>_xlfn.XLOOKUP(C210,customers!$A$1:$A$1001,customers!$I$1:$I$1001,,0)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6">
        <f>_xlfn.XLOOKUP(D211,products!$A$1:$A$49,products!$D$1:$D$49,,0)</f>
        <v>0.5</v>
      </c>
      <c r="L211" s="7">
        <f>_xlfn.XLOOKUP($D211,products!$A$1:$A$49,products!$E$1:$E$49,,0)</f>
        <v>6.75</v>
      </c>
      <c r="M211" s="7">
        <f t="shared" si="9"/>
        <v>6.75</v>
      </c>
      <c r="N211" t="str">
        <f t="shared" si="10"/>
        <v>Arabica</v>
      </c>
      <c r="O211" t="str">
        <f t="shared" si="11"/>
        <v>Medium</v>
      </c>
      <c r="P211" t="str">
        <f>_xlfn.XLOOKUP(C211,customers!$A$1:$A$1001,customers!$I$1:$I$1001,,0)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6">
        <f>_xlfn.XLOOKUP(D212,products!$A$1:$A$49,products!$D$1:$D$49,,0)</f>
        <v>1</v>
      </c>
      <c r="L212" s="7">
        <f>_xlfn.XLOOKUP($D212,products!$A$1:$A$49,products!$E$1:$E$49,,0)</f>
        <v>12.95</v>
      </c>
      <c r="M212" s="7">
        <f t="shared" si="9"/>
        <v>51.8</v>
      </c>
      <c r="N212" t="str">
        <f t="shared" si="10"/>
        <v>Liberica</v>
      </c>
      <c r="O212" t="str">
        <f t="shared" si="11"/>
        <v>Dark</v>
      </c>
      <c r="P212" t="str">
        <f>_xlfn.XLOOKUP(C212,customers!$A$1:$A$1001,customers!$I$1:$I$1001,,0)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6">
        <f>_xlfn.XLOOKUP(D213,products!$A$1:$A$49,products!$D$1:$D$49,,0)</f>
        <v>0.5</v>
      </c>
      <c r="L213" s="7">
        <f>_xlfn.XLOOKUP($D213,products!$A$1:$A$49,products!$E$1:$E$49,,0)</f>
        <v>8.91</v>
      </c>
      <c r="M213" s="7">
        <f t="shared" si="9"/>
        <v>53.46</v>
      </c>
      <c r="N213" t="str">
        <f t="shared" si="10"/>
        <v>Excelsa</v>
      </c>
      <c r="O213" t="str">
        <f t="shared" si="11"/>
        <v>Large</v>
      </c>
      <c r="P213" t="str">
        <f>_xlfn.XLOOKUP(C213,customers!$A$1:$A$1001,customers!$I$1:$I$1001,,0)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6">
        <f>_xlfn.XLOOKUP(D214,products!$A$1:$A$49,products!$D$1:$D$49,,0)</f>
        <v>0.2</v>
      </c>
      <c r="L214" s="7">
        <f>_xlfn.XLOOKUP($D214,products!$A$1:$A$49,products!$E$1:$E$49,,0)</f>
        <v>3.645</v>
      </c>
      <c r="M214" s="7">
        <f t="shared" si="9"/>
        <v>14.58</v>
      </c>
      <c r="N214" t="str">
        <f t="shared" si="10"/>
        <v>Excelsa</v>
      </c>
      <c r="O214" t="str">
        <f t="shared" si="11"/>
        <v>Dark</v>
      </c>
      <c r="P214" t="str">
        <f>_xlfn.XLOOKUP(C214,customers!$A$1:$A$1001,customers!$I$1:$I$1001,,0)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6">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_xlfn.XLOOKUP(C215,customers!$A$1:$A$1001,customers!$I$1:$I$1001,,0)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6">
        <f>_xlfn.XLOOKUP(D216,products!$A$1:$A$49,products!$D$1:$D$49,,0)</f>
        <v>1</v>
      </c>
      <c r="L216" s="7">
        <f>_xlfn.XLOOKUP($D216,products!$A$1:$A$49,products!$E$1:$E$49,,0)</f>
        <v>15.85</v>
      </c>
      <c r="M216" s="7">
        <f t="shared" si="9"/>
        <v>31.7</v>
      </c>
      <c r="N216" t="str">
        <f t="shared" si="10"/>
        <v>Liberica</v>
      </c>
      <c r="O216" t="str">
        <f t="shared" si="11"/>
        <v>Large</v>
      </c>
      <c r="P216" t="str">
        <f>_xlfn.XLOOKUP(C216,customers!$A$1:$A$1001,customers!$I$1:$I$1001,,0)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6">
        <f>_xlfn.XLOOKUP(D217,products!$A$1:$A$49,products!$D$1:$D$49,,0)</f>
        <v>0.2</v>
      </c>
      <c r="L217" s="7">
        <f>_xlfn.XLOOKUP($D217,products!$A$1:$A$49,products!$E$1:$E$49,,0)</f>
        <v>3.8849999999999998</v>
      </c>
      <c r="M217" s="7">
        <f t="shared" si="9"/>
        <v>23.31</v>
      </c>
      <c r="N217" t="str">
        <f t="shared" si="10"/>
        <v>Liberica</v>
      </c>
      <c r="O217" t="str">
        <f t="shared" si="11"/>
        <v>Dark</v>
      </c>
      <c r="P217" t="str">
        <f>_xlfn.XLOOKUP(C217,customers!$A$1:$A$1001,customers!$I$1:$I$1001,,0)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6">
        <f>_xlfn.XLOOKUP(D218,products!$A$1:$A$49,products!$D$1:$D$49,,0)</f>
        <v>1</v>
      </c>
      <c r="L218" s="7">
        <f>_xlfn.XLOOKUP($D218,products!$A$1:$A$49,products!$E$1:$E$49,,0)</f>
        <v>14.55</v>
      </c>
      <c r="M218" s="7">
        <f t="shared" si="9"/>
        <v>58.2</v>
      </c>
      <c r="N218" t="str">
        <f t="shared" si="10"/>
        <v>Liberica</v>
      </c>
      <c r="O218" t="str">
        <f t="shared" si="11"/>
        <v>Medium</v>
      </c>
      <c r="P218" t="str">
        <f>_xlfn.XLOOKUP(C218,customers!$A$1:$A$1001,customers!$I$1:$I$1001,,0)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6">
        <f>_xlfn.XLOOKUP(D219,products!$A$1:$A$49,products!$D$1:$D$49,,0)</f>
        <v>0.5</v>
      </c>
      <c r="L219" s="7">
        <f>_xlfn.XLOOKUP($D219,products!$A$1:$A$49,products!$E$1:$E$49,,0)</f>
        <v>8.91</v>
      </c>
      <c r="M219" s="7">
        <f t="shared" si="9"/>
        <v>35.64</v>
      </c>
      <c r="N219" t="str">
        <f t="shared" si="10"/>
        <v>Excelsa</v>
      </c>
      <c r="O219" t="str">
        <f t="shared" si="11"/>
        <v>Large</v>
      </c>
      <c r="P219" t="str">
        <f>_xlfn.XLOOKUP(C219,customers!$A$1:$A$1001,customers!$I$1:$I$1001,,0)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6">
        <f>_xlfn.XLOOKUP(D220,products!$A$1:$A$49,products!$D$1:$D$49,,0)</f>
        <v>1</v>
      </c>
      <c r="L220" s="7">
        <f>_xlfn.XLOOKUP($D220,products!$A$1:$A$49,products!$E$1:$E$49,,0)</f>
        <v>11.25</v>
      </c>
      <c r="M220" s="7">
        <f t="shared" si="9"/>
        <v>56.25</v>
      </c>
      <c r="N220" t="str">
        <f t="shared" si="10"/>
        <v>Arabica</v>
      </c>
      <c r="O220" t="str">
        <f t="shared" si="11"/>
        <v>Medium</v>
      </c>
      <c r="P220" t="str">
        <f>_xlfn.XLOOKUP(C220,customers!$A$1:$A$1001,customers!$I$1:$I$1001,,0)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6">
        <f>_xlfn.XLOOKUP(D221,products!$A$1:$A$49,products!$D$1:$D$49,,0)</f>
        <v>0.2</v>
      </c>
      <c r="L221" s="7">
        <f>_xlfn.XLOOKUP($D221,products!$A$1:$A$49,products!$E$1:$E$49,,0)</f>
        <v>3.5849999999999995</v>
      </c>
      <c r="M221" s="7">
        <f t="shared" si="9"/>
        <v>10.754999999999999</v>
      </c>
      <c r="N221" t="str">
        <f t="shared" si="10"/>
        <v>Robusta</v>
      </c>
      <c r="O221" t="str">
        <f t="shared" si="11"/>
        <v>Large</v>
      </c>
      <c r="P221" t="str">
        <f>_xlfn.XLOOKUP(C221,customers!$A$1:$A$1001,customers!$I$1:$I$1001,,0)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6">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_xlfn.XLOOKUP(C222,customers!$A$1:$A$1001,customers!$I$1:$I$1001,,0)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6">
        <f>_xlfn.XLOOKUP(D223,products!$A$1:$A$49,products!$D$1:$D$49,,0)</f>
        <v>1</v>
      </c>
      <c r="L223" s="7">
        <f>_xlfn.XLOOKUP($D223,products!$A$1:$A$49,products!$E$1:$E$49,,0)</f>
        <v>12.95</v>
      </c>
      <c r="M223" s="7">
        <f t="shared" si="9"/>
        <v>77.699999999999989</v>
      </c>
      <c r="N223" t="str">
        <f t="shared" si="10"/>
        <v>Arabica</v>
      </c>
      <c r="O223" t="str">
        <f t="shared" si="11"/>
        <v>Large</v>
      </c>
      <c r="P223" t="str">
        <f>_xlfn.XLOOKUP(C223,customers!$A$1:$A$1001,customers!$I$1:$I$1001,,0)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6">
        <f>_xlfn.XLOOKUP(D224,products!$A$1:$A$49,products!$D$1:$D$49,,0)</f>
        <v>0.5</v>
      </c>
      <c r="L224" s="7">
        <f>_xlfn.XLOOKUP($D224,products!$A$1:$A$49,products!$E$1:$E$49,,0)</f>
        <v>7.77</v>
      </c>
      <c r="M224" s="7">
        <f t="shared" si="9"/>
        <v>23.31</v>
      </c>
      <c r="N224" t="str">
        <f t="shared" si="10"/>
        <v>Liberica</v>
      </c>
      <c r="O224" t="str">
        <f t="shared" si="11"/>
        <v>Dark</v>
      </c>
      <c r="P224" t="str">
        <f>_xlfn.XLOOKUP(C224,customers!$A$1:$A$1001,customers!$I$1:$I$1001,,0)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6">
        <f>_xlfn.XLOOKUP(D225,products!$A$1:$A$49,products!$D$1:$D$49,,0)</f>
        <v>1</v>
      </c>
      <c r="L225" s="7">
        <f>_xlfn.XLOOKUP($D225,products!$A$1:$A$49,products!$E$1:$E$49,,0)</f>
        <v>14.85</v>
      </c>
      <c r="M225" s="7">
        <f t="shared" si="9"/>
        <v>59.4</v>
      </c>
      <c r="N225" t="str">
        <f t="shared" si="10"/>
        <v>Excelsa</v>
      </c>
      <c r="O225" t="str">
        <f t="shared" si="11"/>
        <v>Large</v>
      </c>
      <c r="P225" t="str">
        <f>_xlfn.XLOOKUP(C225,customers!$A$1:$A$1001,customers!$I$1:$I$1001,,0)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6">
        <f>_xlfn.XLOOKUP(D226,products!$A$1:$A$49,products!$D$1:$D$49,,0)</f>
        <v>2.5</v>
      </c>
      <c r="L226" s="7">
        <f>_xlfn.XLOOKUP($D226,products!$A$1:$A$49,products!$E$1:$E$49,,0)</f>
        <v>29.784999999999997</v>
      </c>
      <c r="M226" s="7">
        <f t="shared" si="9"/>
        <v>119.13999999999999</v>
      </c>
      <c r="N226" t="str">
        <f t="shared" si="10"/>
        <v>Liberica</v>
      </c>
      <c r="O226" t="str">
        <f t="shared" si="11"/>
        <v>Dark</v>
      </c>
      <c r="P226" t="str">
        <f>_xlfn.XLOOKUP(C226,customers!$A$1:$A$1001,customers!$I$1:$I$1001,,0)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6">
        <f>_xlfn.XLOOKUP(D227,products!$A$1:$A$49,products!$D$1:$D$49,,0)</f>
        <v>0.2</v>
      </c>
      <c r="L227" s="7">
        <f>_xlfn.XLOOKUP($D227,products!$A$1:$A$49,products!$E$1:$E$49,,0)</f>
        <v>3.5849999999999995</v>
      </c>
      <c r="M227" s="7">
        <f t="shared" si="9"/>
        <v>14.339999999999998</v>
      </c>
      <c r="N227" t="str">
        <f t="shared" si="10"/>
        <v>Robusta</v>
      </c>
      <c r="O227" t="str">
        <f t="shared" si="11"/>
        <v>Large</v>
      </c>
      <c r="P227" t="str">
        <f>_xlfn.XLOOKUP(C227,customers!$A$1:$A$1001,customers!$I$1:$I$1001,,0)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6">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_xlfn.XLOOKUP(C228,customers!$A$1:$A$1001,customers!$I$1:$I$1001,,0)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6">
        <f>_xlfn.XLOOKUP(D229,products!$A$1:$A$49,products!$D$1:$D$49,,0)</f>
        <v>0.2</v>
      </c>
      <c r="L229" s="7">
        <f>_xlfn.XLOOKUP($D229,products!$A$1:$A$49,products!$E$1:$E$49,,0)</f>
        <v>2.6849999999999996</v>
      </c>
      <c r="M229" s="7">
        <f t="shared" si="9"/>
        <v>16.11</v>
      </c>
      <c r="N229" t="str">
        <f t="shared" si="10"/>
        <v>Robusta</v>
      </c>
      <c r="O229" t="str">
        <f t="shared" si="11"/>
        <v>Dark</v>
      </c>
      <c r="P229" t="str">
        <f>_xlfn.XLOOKUP(C229,customers!$A$1:$A$1001,customers!$I$1:$I$1001,,0)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6">
        <f>_xlfn.XLOOKUP(D230,products!$A$1:$A$49,products!$D$1:$D$49,,0)</f>
        <v>0.2</v>
      </c>
      <c r="L230" s="7">
        <f>_xlfn.XLOOKUP($D230,products!$A$1:$A$49,products!$E$1:$E$49,,0)</f>
        <v>3.5849999999999995</v>
      </c>
      <c r="M230" s="7">
        <f t="shared" si="9"/>
        <v>17.924999999999997</v>
      </c>
      <c r="N230" t="str">
        <f t="shared" si="10"/>
        <v>Robusta</v>
      </c>
      <c r="O230" t="str">
        <f t="shared" si="11"/>
        <v>Large</v>
      </c>
      <c r="P230" t="str">
        <f>_xlfn.XLOOKUP(C230,customers!$A$1:$A$1001,customers!$I$1:$I$1001,,0)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6">
        <f>_xlfn.XLOOKUP(D231,products!$A$1:$A$49,products!$D$1:$D$49,,0)</f>
        <v>0.2</v>
      </c>
      <c r="L231" s="7">
        <f>_xlfn.XLOOKUP($D231,products!$A$1:$A$49,products!$E$1:$E$49,,0)</f>
        <v>4.3650000000000002</v>
      </c>
      <c r="M231" s="7">
        <f t="shared" si="9"/>
        <v>8.73</v>
      </c>
      <c r="N231" t="str">
        <f t="shared" si="10"/>
        <v>Liberica</v>
      </c>
      <c r="O231" t="str">
        <f t="shared" si="11"/>
        <v>Medium</v>
      </c>
      <c r="P231" t="str">
        <f>_xlfn.XLOOKUP(C231,customers!$A$1:$A$1001,customers!$I$1:$I$1001,,0)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6">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_xlfn.XLOOKUP(C232,customers!$A$1:$A$1001,customers!$I$1:$I$1001,,0)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6">
        <f>_xlfn.XLOOKUP(D233,products!$A$1:$A$49,products!$D$1:$D$49,,0)</f>
        <v>0.2</v>
      </c>
      <c r="L233" s="7">
        <f>_xlfn.XLOOKUP($D233,products!$A$1:$A$49,products!$E$1:$E$49,,0)</f>
        <v>4.3650000000000002</v>
      </c>
      <c r="M233" s="7">
        <f t="shared" si="9"/>
        <v>8.73</v>
      </c>
      <c r="N233" t="str">
        <f t="shared" si="10"/>
        <v>Liberica</v>
      </c>
      <c r="O233" t="str">
        <f t="shared" si="11"/>
        <v>Medium</v>
      </c>
      <c r="P233" t="str">
        <f>_xlfn.XLOOKUP(C233,customers!$A$1:$A$1001,customers!$I$1:$I$1001,,0)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6">
        <f>_xlfn.XLOOKUP(D234,products!$A$1:$A$49,products!$D$1:$D$49,,0)</f>
        <v>0.2</v>
      </c>
      <c r="L234" s="7">
        <f>_xlfn.XLOOKUP($D234,products!$A$1:$A$49,products!$E$1:$E$49,,0)</f>
        <v>4.7549999999999999</v>
      </c>
      <c r="M234" s="7">
        <f t="shared" si="9"/>
        <v>23.774999999999999</v>
      </c>
      <c r="N234" t="str">
        <f t="shared" si="10"/>
        <v>Liberica</v>
      </c>
      <c r="O234" t="str">
        <f t="shared" si="11"/>
        <v>Large</v>
      </c>
      <c r="P234" t="str">
        <f>_xlfn.XLOOKUP(C234,customers!$A$1:$A$1001,customers!$I$1:$I$1001,,0)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6">
        <f>_xlfn.XLOOKUP(D235,products!$A$1:$A$49,products!$D$1:$D$49,,0)</f>
        <v>0.2</v>
      </c>
      <c r="L235" s="7">
        <f>_xlfn.XLOOKUP($D235,products!$A$1:$A$49,products!$E$1:$E$49,,0)</f>
        <v>4.125</v>
      </c>
      <c r="M235" s="7">
        <f t="shared" si="9"/>
        <v>20.625</v>
      </c>
      <c r="N235" t="str">
        <f t="shared" si="10"/>
        <v>Excelsa</v>
      </c>
      <c r="O235" t="str">
        <f t="shared" si="11"/>
        <v>Medium</v>
      </c>
      <c r="P235" t="str">
        <f>_xlfn.XLOOKUP(C235,customers!$A$1:$A$1001,customers!$I$1:$I$1001,,0)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6">
        <f>_xlfn.XLOOKUP(D236,products!$A$1:$A$49,products!$D$1:$D$49,,0)</f>
        <v>2.5</v>
      </c>
      <c r="L236" s="7">
        <f>_xlfn.XLOOKUP($D236,products!$A$1:$A$49,products!$E$1:$E$49,,0)</f>
        <v>36.454999999999998</v>
      </c>
      <c r="M236" s="7">
        <f t="shared" si="9"/>
        <v>36.454999999999998</v>
      </c>
      <c r="N236" t="str">
        <f t="shared" si="10"/>
        <v>Liberica</v>
      </c>
      <c r="O236" t="str">
        <f t="shared" si="11"/>
        <v>Large</v>
      </c>
      <c r="P236" t="str">
        <f>_xlfn.XLOOKUP(C236,customers!$A$1:$A$1001,customers!$I$1:$I$1001,,0)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6">
        <f>_xlfn.XLOOKUP(D237,products!$A$1:$A$49,products!$D$1:$D$49,,0)</f>
        <v>2.5</v>
      </c>
      <c r="L237" s="7">
        <f>_xlfn.XLOOKUP($D237,products!$A$1:$A$49,products!$E$1:$E$49,,0)</f>
        <v>36.454999999999998</v>
      </c>
      <c r="M237" s="7">
        <f t="shared" si="9"/>
        <v>182.27499999999998</v>
      </c>
      <c r="N237" t="str">
        <f t="shared" si="10"/>
        <v>Liberica</v>
      </c>
      <c r="O237" t="str">
        <f t="shared" si="11"/>
        <v>Large</v>
      </c>
      <c r="P237" t="str">
        <f>_xlfn.XLOOKUP(C237,customers!$A$1:$A$1001,customers!$I$1:$I$1001,,0)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6">
        <f>_xlfn.XLOOKUP(D238,products!$A$1:$A$49,products!$D$1:$D$49,,0)</f>
        <v>2.5</v>
      </c>
      <c r="L238" s="7">
        <f>_xlfn.XLOOKUP($D238,products!$A$1:$A$49,products!$E$1:$E$49,,0)</f>
        <v>29.784999999999997</v>
      </c>
      <c r="M238" s="7">
        <f t="shared" si="9"/>
        <v>89.35499999999999</v>
      </c>
      <c r="N238" t="str">
        <f t="shared" si="10"/>
        <v>Liberica</v>
      </c>
      <c r="O238" t="str">
        <f t="shared" si="11"/>
        <v>Dark</v>
      </c>
      <c r="P238" t="str">
        <f>_xlfn.XLOOKUP(C238,customers!$A$1:$A$1001,customers!$I$1:$I$1001,,0)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6">
        <f>_xlfn.XLOOKUP(D239,products!$A$1:$A$49,products!$D$1:$D$49,,0)</f>
        <v>0.2</v>
      </c>
      <c r="L239" s="7">
        <f>_xlfn.XLOOKUP($D239,products!$A$1:$A$49,products!$E$1:$E$49,,0)</f>
        <v>3.5849999999999995</v>
      </c>
      <c r="M239" s="7">
        <f t="shared" si="9"/>
        <v>3.5849999999999995</v>
      </c>
      <c r="N239" t="str">
        <f t="shared" si="10"/>
        <v>Robusta</v>
      </c>
      <c r="O239" t="str">
        <f t="shared" si="11"/>
        <v>Large</v>
      </c>
      <c r="P239" t="str">
        <f>_xlfn.XLOOKUP(C239,customers!$A$1:$A$1001,customers!$I$1:$I$1001,,0)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6">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_xlfn.XLOOKUP(C240,customers!$A$1:$A$1001,customers!$I$1:$I$1001,,0)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6">
        <f>_xlfn.XLOOKUP(D241,products!$A$1:$A$49,products!$D$1:$D$49,,0)</f>
        <v>1</v>
      </c>
      <c r="L241" s="7">
        <f>_xlfn.XLOOKUP($D241,products!$A$1:$A$49,products!$E$1:$E$49,,0)</f>
        <v>14.85</v>
      </c>
      <c r="M241" s="7">
        <f t="shared" si="9"/>
        <v>59.4</v>
      </c>
      <c r="N241" t="str">
        <f t="shared" si="10"/>
        <v>Excelsa</v>
      </c>
      <c r="O241" t="str">
        <f t="shared" si="11"/>
        <v>Large</v>
      </c>
      <c r="P241" t="str">
        <f>_xlfn.XLOOKUP(C241,customers!$A$1:$A$1001,customers!$I$1:$I$1001,,0)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6">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_xlfn.XLOOKUP(C242,customers!$A$1:$A$1001,customers!$I$1:$I$1001,,0)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6">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_xlfn.XLOOKUP(C243,customers!$A$1:$A$1001,customers!$I$1:$I$1001,,0)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6">
        <f>_xlfn.XLOOKUP(D244,products!$A$1:$A$49,products!$D$1:$D$49,,0)</f>
        <v>1</v>
      </c>
      <c r="L244" s="7">
        <f>_xlfn.XLOOKUP($D244,products!$A$1:$A$49,products!$E$1:$E$49,,0)</f>
        <v>12.15</v>
      </c>
      <c r="M244" s="7">
        <f t="shared" si="9"/>
        <v>36.450000000000003</v>
      </c>
      <c r="N244" t="str">
        <f t="shared" si="10"/>
        <v>Excelsa</v>
      </c>
      <c r="O244" t="str">
        <f t="shared" si="11"/>
        <v>Dark</v>
      </c>
      <c r="P244" t="str">
        <f>_xlfn.XLOOKUP(C244,customers!$A$1:$A$1001,customers!$I$1:$I$1001,,0)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6">
        <f>_xlfn.XLOOKUP(D245,products!$A$1:$A$49,products!$D$1:$D$49,,0)</f>
        <v>0.5</v>
      </c>
      <c r="L245" s="7">
        <f>_xlfn.XLOOKUP($D245,products!$A$1:$A$49,products!$E$1:$E$49,,0)</f>
        <v>7.29</v>
      </c>
      <c r="M245" s="7">
        <f t="shared" si="9"/>
        <v>29.16</v>
      </c>
      <c r="N245" t="str">
        <f t="shared" si="10"/>
        <v>Excelsa</v>
      </c>
      <c r="O245" t="str">
        <f t="shared" si="11"/>
        <v>Dark</v>
      </c>
      <c r="P245" t="str">
        <f>_xlfn.XLOOKUP(C245,customers!$A$1:$A$1001,customers!$I$1:$I$1001,,0)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6">
        <f>_xlfn.XLOOKUP(D246,products!$A$1:$A$49,products!$D$1:$D$49,,0)</f>
        <v>2.5</v>
      </c>
      <c r="L246" s="7">
        <f>_xlfn.XLOOKUP($D246,products!$A$1:$A$49,products!$E$1:$E$49,,0)</f>
        <v>33.464999999999996</v>
      </c>
      <c r="M246" s="7">
        <f t="shared" si="9"/>
        <v>133.85999999999999</v>
      </c>
      <c r="N246" t="str">
        <f t="shared" si="10"/>
        <v>Liberica</v>
      </c>
      <c r="O246" t="str">
        <f t="shared" si="11"/>
        <v>Medium</v>
      </c>
      <c r="P246" t="str">
        <f>_xlfn.XLOOKUP(C246,customers!$A$1:$A$1001,customers!$I$1:$I$1001,,0)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6">
        <f>_xlfn.XLOOKUP(D247,products!$A$1:$A$49,products!$D$1:$D$49,,0)</f>
        <v>0.2</v>
      </c>
      <c r="L247" s="7">
        <f>_xlfn.XLOOKUP($D247,products!$A$1:$A$49,products!$E$1:$E$49,,0)</f>
        <v>4.7549999999999999</v>
      </c>
      <c r="M247" s="7">
        <f t="shared" si="9"/>
        <v>23.774999999999999</v>
      </c>
      <c r="N247" t="str">
        <f t="shared" si="10"/>
        <v>Liberica</v>
      </c>
      <c r="O247" t="str">
        <f t="shared" si="11"/>
        <v>Large</v>
      </c>
      <c r="P247" t="str">
        <f>_xlfn.XLOOKUP(C247,customers!$A$1:$A$1001,customers!$I$1:$I$1001,,0)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6">
        <f>_xlfn.XLOOKUP(D248,products!$A$1:$A$49,products!$D$1:$D$49,,0)</f>
        <v>1</v>
      </c>
      <c r="L248" s="7">
        <f>_xlfn.XLOOKUP($D248,products!$A$1:$A$49,products!$E$1:$E$49,,0)</f>
        <v>12.95</v>
      </c>
      <c r="M248" s="7">
        <f t="shared" si="9"/>
        <v>38.849999999999994</v>
      </c>
      <c r="N248" t="str">
        <f t="shared" si="10"/>
        <v>Liberica</v>
      </c>
      <c r="O248" t="str">
        <f t="shared" si="11"/>
        <v>Dark</v>
      </c>
      <c r="P248" t="str">
        <f>_xlfn.XLOOKUP(C248,customers!$A$1:$A$1001,customers!$I$1:$I$1001,,0)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6">
        <f>_xlfn.XLOOKUP(D249,products!$A$1:$A$49,products!$D$1:$D$49,,0)</f>
        <v>0.2</v>
      </c>
      <c r="L249" s="7">
        <f>_xlfn.XLOOKUP($D249,products!$A$1:$A$49,products!$E$1:$E$49,,0)</f>
        <v>3.5849999999999995</v>
      </c>
      <c r="M249" s="7">
        <f t="shared" si="9"/>
        <v>21.509999999999998</v>
      </c>
      <c r="N249" t="str">
        <f t="shared" si="10"/>
        <v>Robusta</v>
      </c>
      <c r="O249" t="str">
        <f t="shared" si="11"/>
        <v>Large</v>
      </c>
      <c r="P249" t="str">
        <f>_xlfn.XLOOKUP(C249,customers!$A$1:$A$1001,customers!$I$1:$I$1001,,0)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6">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_xlfn.XLOOKUP(C250,customers!$A$1:$A$1001,customers!$I$1:$I$1001,,0)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6">
        <f>_xlfn.XLOOKUP(D251,products!$A$1:$A$49,products!$D$1:$D$49,,0)</f>
        <v>1</v>
      </c>
      <c r="L251" s="7">
        <f>_xlfn.XLOOKUP($D251,products!$A$1:$A$49,products!$E$1:$E$49,,0)</f>
        <v>15.85</v>
      </c>
      <c r="M251" s="7">
        <f t="shared" si="9"/>
        <v>15.85</v>
      </c>
      <c r="N251" t="str">
        <f t="shared" si="10"/>
        <v>Liberica</v>
      </c>
      <c r="O251" t="str">
        <f t="shared" si="11"/>
        <v>Large</v>
      </c>
      <c r="P251" t="str">
        <f>_xlfn.XLOOKUP(C251,customers!$A$1:$A$1001,customers!$I$1:$I$1001,,0)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6">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_xlfn.XLOOKUP(C252,customers!$A$1:$A$1001,customers!$I$1:$I$1001,,0)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6">
        <f>_xlfn.XLOOKUP(D253,products!$A$1:$A$49,products!$D$1:$D$49,,0)</f>
        <v>1</v>
      </c>
      <c r="L253" s="7">
        <f>_xlfn.XLOOKUP($D253,products!$A$1:$A$49,products!$E$1:$E$49,,0)</f>
        <v>13.75</v>
      </c>
      <c r="M253" s="7">
        <f t="shared" si="9"/>
        <v>68.75</v>
      </c>
      <c r="N253" t="str">
        <f t="shared" si="10"/>
        <v>Excelsa</v>
      </c>
      <c r="O253" t="str">
        <f t="shared" si="11"/>
        <v>Medium</v>
      </c>
      <c r="P253" t="str">
        <f>_xlfn.XLOOKUP(C253,customers!$A$1:$A$1001,customers!$I$1:$I$1001,,0)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6">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_xlfn.XLOOKUP(C254,customers!$A$1:$A$1001,customers!$I$1:$I$1001,,0)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6">
        <f>_xlfn.XLOOKUP(D255,products!$A$1:$A$49,products!$D$1:$D$49,,0)</f>
        <v>1</v>
      </c>
      <c r="L255" s="7">
        <f>_xlfn.XLOOKUP($D255,products!$A$1:$A$49,products!$E$1:$E$49,,0)</f>
        <v>14.55</v>
      </c>
      <c r="M255" s="7">
        <f t="shared" si="9"/>
        <v>58.2</v>
      </c>
      <c r="N255" t="str">
        <f t="shared" si="10"/>
        <v>Liberica</v>
      </c>
      <c r="O255" t="str">
        <f t="shared" si="11"/>
        <v>Medium</v>
      </c>
      <c r="P255" t="str">
        <f>_xlfn.XLOOKUP(C255,customers!$A$1:$A$1001,customers!$I$1:$I$1001,,0)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6">
        <f>_xlfn.XLOOKUP(D256,products!$A$1:$A$49,products!$D$1:$D$49,,0)</f>
        <v>0.5</v>
      </c>
      <c r="L256" s="7">
        <f>_xlfn.XLOOKUP($D256,products!$A$1:$A$49,products!$E$1:$E$49,,0)</f>
        <v>7.169999999999999</v>
      </c>
      <c r="M256" s="7">
        <f t="shared" si="9"/>
        <v>28.679999999999996</v>
      </c>
      <c r="N256" t="str">
        <f t="shared" si="10"/>
        <v>Robusta</v>
      </c>
      <c r="O256" t="str">
        <f t="shared" si="11"/>
        <v>Large</v>
      </c>
      <c r="P256" t="str">
        <f>_xlfn.XLOOKUP(C256,customers!$A$1:$A$1001,customers!$I$1:$I$1001,,0)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6">
        <f>_xlfn.XLOOKUP(D257,products!$A$1:$A$49,products!$D$1:$D$49,,0)</f>
        <v>0.5</v>
      </c>
      <c r="L257" s="7">
        <f>_xlfn.XLOOKUP($D257,products!$A$1:$A$49,products!$E$1:$E$49,,0)</f>
        <v>7.169999999999999</v>
      </c>
      <c r="M257" s="7">
        <f t="shared" si="9"/>
        <v>21.509999999999998</v>
      </c>
      <c r="N257" t="str">
        <f t="shared" si="10"/>
        <v>Robusta</v>
      </c>
      <c r="O257" t="str">
        <f t="shared" si="11"/>
        <v>Large</v>
      </c>
      <c r="P257" t="str">
        <f>_xlfn.XLOOKUP(C257,customers!$A$1:$A$1001,customers!$I$1:$I$1001,,0)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6">
        <f>_xlfn.XLOOKUP(D258,products!$A$1:$A$49,products!$D$1:$D$49,,0)</f>
        <v>0.5</v>
      </c>
      <c r="L258" s="7">
        <f>_xlfn.XLOOKUP($D258,products!$A$1:$A$49,products!$E$1:$E$49,,0)</f>
        <v>8.73</v>
      </c>
      <c r="M258" s="7">
        <f t="shared" si="9"/>
        <v>17.46</v>
      </c>
      <c r="N258" t="str">
        <f t="shared" si="10"/>
        <v>Liberica</v>
      </c>
      <c r="O258" t="str">
        <f t="shared" si="11"/>
        <v>Medium</v>
      </c>
      <c r="P258" t="str">
        <f>_xlfn.XLOOKUP(C258,customers!$A$1:$A$1001,customers!$I$1:$I$1001,,0)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6">
        <f>_xlfn.XLOOKUP(D259,products!$A$1:$A$49,products!$D$1:$D$49,,0)</f>
        <v>2.5</v>
      </c>
      <c r="L259" s="7">
        <f>_xlfn.XLOOKUP($D259,products!$A$1:$A$49,products!$E$1:$E$49,,0)</f>
        <v>27.945</v>
      </c>
      <c r="M259" s="7">
        <f t="shared" ref="M259:M322" si="12">L259*E259</f>
        <v>27.945</v>
      </c>
      <c r="N259" t="str">
        <f t="shared" ref="N259:N322" si="13">IF(I259="Rob","Robusta",IF(I259="Exc","Excelsa",IF(I259="Ara","Arabica","Liberica")))</f>
        <v>Excelsa</v>
      </c>
      <c r="O259" t="str">
        <f t="shared" ref="O259:O322" si="14">IF(J259="M","Medium",IF(J259="L","Large","Dark"))</f>
        <v>Dark</v>
      </c>
      <c r="P259" t="str">
        <f>_xlfn.XLOOKUP(C259,customers!$A$1:$A$1001,customers!$I$1:$I$1001,,0)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6">
        <f>_xlfn.XLOOKUP(D260,products!$A$1:$A$49,products!$D$1:$D$49,,0)</f>
        <v>2.5</v>
      </c>
      <c r="L260" s="7">
        <f>_xlfn.XLOOKUP($D260,products!$A$1:$A$49,products!$E$1:$E$49,,0)</f>
        <v>27.945</v>
      </c>
      <c r="M260" s="7">
        <f t="shared" si="12"/>
        <v>139.72499999999999</v>
      </c>
      <c r="N260" t="str">
        <f t="shared" si="13"/>
        <v>Excelsa</v>
      </c>
      <c r="O260" t="str">
        <f t="shared" si="14"/>
        <v>Dark</v>
      </c>
      <c r="P260" t="str">
        <f>_xlfn.XLOOKUP(C260,customers!$A$1:$A$1001,customers!$I$1:$I$1001,,0)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6">
        <f>_xlfn.XLOOKUP(D261,products!$A$1:$A$49,products!$D$1:$D$49,,0)</f>
        <v>0.2</v>
      </c>
      <c r="L261" s="7">
        <f>_xlfn.XLOOKUP($D261,products!$A$1:$A$49,products!$E$1:$E$49,,0)</f>
        <v>2.9849999999999999</v>
      </c>
      <c r="M261" s="7">
        <f t="shared" si="12"/>
        <v>5.97</v>
      </c>
      <c r="N261" t="str">
        <f t="shared" si="13"/>
        <v>Robusta</v>
      </c>
      <c r="O261" t="str">
        <f t="shared" si="14"/>
        <v>Medium</v>
      </c>
      <c r="P261" t="str">
        <f>_xlfn.XLOOKUP(C261,customers!$A$1:$A$1001,customers!$I$1:$I$1001,,0)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6">
        <f>_xlfn.XLOOKUP(D262,products!$A$1:$A$49,products!$D$1:$D$49,,0)</f>
        <v>2.5</v>
      </c>
      <c r="L262" s="7">
        <f>_xlfn.XLOOKUP($D262,products!$A$1:$A$49,products!$E$1:$E$49,,0)</f>
        <v>27.484999999999996</v>
      </c>
      <c r="M262" s="7">
        <f t="shared" si="12"/>
        <v>27.484999999999996</v>
      </c>
      <c r="N262" t="str">
        <f t="shared" si="13"/>
        <v>Robusta</v>
      </c>
      <c r="O262" t="str">
        <f t="shared" si="14"/>
        <v>Large</v>
      </c>
      <c r="P262" t="str">
        <f>_xlfn.XLOOKUP(C262,customers!$A$1:$A$1001,customers!$I$1:$I$1001,,0)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6">
        <f>_xlfn.XLOOKUP(D263,products!$A$1:$A$49,products!$D$1:$D$49,,0)</f>
        <v>1</v>
      </c>
      <c r="L263" s="7">
        <f>_xlfn.XLOOKUP($D263,products!$A$1:$A$49,products!$E$1:$E$49,,0)</f>
        <v>11.95</v>
      </c>
      <c r="M263" s="7">
        <f t="shared" si="12"/>
        <v>59.75</v>
      </c>
      <c r="N263" t="str">
        <f t="shared" si="13"/>
        <v>Robusta</v>
      </c>
      <c r="O263" t="str">
        <f t="shared" si="14"/>
        <v>Large</v>
      </c>
      <c r="P263" t="str">
        <f>_xlfn.XLOOKUP(C263,customers!$A$1:$A$1001,customers!$I$1:$I$1001,,0)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6">
        <f>_xlfn.XLOOKUP(D264,products!$A$1:$A$49,products!$D$1:$D$49,,0)</f>
        <v>1</v>
      </c>
      <c r="L264" s="7">
        <f>_xlfn.XLOOKUP($D264,products!$A$1:$A$49,products!$E$1:$E$49,,0)</f>
        <v>13.75</v>
      </c>
      <c r="M264" s="7">
        <f t="shared" si="12"/>
        <v>41.25</v>
      </c>
      <c r="N264" t="str">
        <f t="shared" si="13"/>
        <v>Excelsa</v>
      </c>
      <c r="O264" t="str">
        <f t="shared" si="14"/>
        <v>Medium</v>
      </c>
      <c r="P264" t="str">
        <f>_xlfn.XLOOKUP(C264,customers!$A$1:$A$1001,customers!$I$1:$I$1001,,0)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6">
        <f>_xlfn.XLOOKUP(D265,products!$A$1:$A$49,products!$D$1:$D$49,,0)</f>
        <v>2.5</v>
      </c>
      <c r="L265" s="7">
        <f>_xlfn.XLOOKUP($D265,products!$A$1:$A$49,products!$E$1:$E$49,,0)</f>
        <v>33.464999999999996</v>
      </c>
      <c r="M265" s="7">
        <f t="shared" si="12"/>
        <v>133.85999999999999</v>
      </c>
      <c r="N265" t="str">
        <f t="shared" si="13"/>
        <v>Liberica</v>
      </c>
      <c r="O265" t="str">
        <f t="shared" si="14"/>
        <v>Medium</v>
      </c>
      <c r="P265" t="str">
        <f>_xlfn.XLOOKUP(C265,customers!$A$1:$A$1001,customers!$I$1:$I$1001,,0)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6">
        <f>_xlfn.XLOOKUP(D266,products!$A$1:$A$49,products!$D$1:$D$49,,0)</f>
        <v>1</v>
      </c>
      <c r="L266" s="7">
        <f>_xlfn.XLOOKUP($D266,products!$A$1:$A$49,products!$E$1:$E$49,,0)</f>
        <v>11.95</v>
      </c>
      <c r="M266" s="7">
        <f t="shared" si="12"/>
        <v>59.75</v>
      </c>
      <c r="N266" t="str">
        <f t="shared" si="13"/>
        <v>Robusta</v>
      </c>
      <c r="O266" t="str">
        <f t="shared" si="14"/>
        <v>Large</v>
      </c>
      <c r="P266" t="str">
        <f>_xlfn.XLOOKUP(C266,customers!$A$1:$A$1001,customers!$I$1:$I$1001,,0)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6">
        <f>_xlfn.XLOOKUP(D267,products!$A$1:$A$49,products!$D$1:$D$49,,0)</f>
        <v>0.5</v>
      </c>
      <c r="L267" s="7">
        <f>_xlfn.XLOOKUP($D267,products!$A$1:$A$49,products!$E$1:$E$49,,0)</f>
        <v>5.97</v>
      </c>
      <c r="M267" s="7">
        <f t="shared" si="12"/>
        <v>5.97</v>
      </c>
      <c r="N267" t="str">
        <f t="shared" si="13"/>
        <v>Arabica</v>
      </c>
      <c r="O267" t="str">
        <f t="shared" si="14"/>
        <v>Dark</v>
      </c>
      <c r="P267" t="str">
        <f>_xlfn.XLOOKUP(C267,customers!$A$1:$A$1001,customers!$I$1:$I$1001,,0)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6">
        <f>_xlfn.XLOOKUP(D268,products!$A$1:$A$49,products!$D$1:$D$49,,0)</f>
        <v>1</v>
      </c>
      <c r="L268" s="7">
        <f>_xlfn.XLOOKUP($D268,products!$A$1:$A$49,products!$E$1:$E$49,,0)</f>
        <v>12.15</v>
      </c>
      <c r="M268" s="7">
        <f t="shared" si="12"/>
        <v>24.3</v>
      </c>
      <c r="N268" t="str">
        <f t="shared" si="13"/>
        <v>Excelsa</v>
      </c>
      <c r="O268" t="str">
        <f t="shared" si="14"/>
        <v>Dark</v>
      </c>
      <c r="P268" t="str">
        <f>_xlfn.XLOOKUP(C268,customers!$A$1:$A$1001,customers!$I$1:$I$1001,,0)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6">
        <f>_xlfn.XLOOKUP(D269,products!$A$1:$A$49,products!$D$1:$D$49,,0)</f>
        <v>0.2</v>
      </c>
      <c r="L269" s="7">
        <f>_xlfn.XLOOKUP($D269,products!$A$1:$A$49,products!$E$1:$E$49,,0)</f>
        <v>3.645</v>
      </c>
      <c r="M269" s="7">
        <f t="shared" si="12"/>
        <v>21.87</v>
      </c>
      <c r="N269" t="str">
        <f t="shared" si="13"/>
        <v>Excelsa</v>
      </c>
      <c r="O269" t="str">
        <f t="shared" si="14"/>
        <v>Dark</v>
      </c>
      <c r="P269" t="str">
        <f>_xlfn.XLOOKUP(C269,customers!$A$1:$A$1001,customers!$I$1:$I$1001,,0)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6">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_xlfn.XLOOKUP(C270,customers!$A$1:$A$1001,customers!$I$1:$I$1001,,0)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6">
        <f>_xlfn.XLOOKUP(D271,products!$A$1:$A$49,products!$D$1:$D$49,,0)</f>
        <v>0.2</v>
      </c>
      <c r="L271" s="7">
        <f>_xlfn.XLOOKUP($D271,products!$A$1:$A$49,products!$E$1:$E$49,,0)</f>
        <v>2.9849999999999999</v>
      </c>
      <c r="M271" s="7">
        <f t="shared" si="12"/>
        <v>5.97</v>
      </c>
      <c r="N271" t="str">
        <f t="shared" si="13"/>
        <v>Arabica</v>
      </c>
      <c r="O271" t="str">
        <f t="shared" si="14"/>
        <v>Dark</v>
      </c>
      <c r="P271" t="str">
        <f>_xlfn.XLOOKUP(C271,customers!$A$1:$A$1001,customers!$I$1:$I$1001,,0)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6">
        <f>_xlfn.XLOOKUP(D272,products!$A$1:$A$49,products!$D$1:$D$49,,0)</f>
        <v>0.5</v>
      </c>
      <c r="L272" s="7">
        <f>_xlfn.XLOOKUP($D272,products!$A$1:$A$49,products!$E$1:$E$49,,0)</f>
        <v>7.29</v>
      </c>
      <c r="M272" s="7">
        <f t="shared" si="12"/>
        <v>7.29</v>
      </c>
      <c r="N272" t="str">
        <f t="shared" si="13"/>
        <v>Excelsa</v>
      </c>
      <c r="O272" t="str">
        <f t="shared" si="14"/>
        <v>Dark</v>
      </c>
      <c r="P272" t="str">
        <f>_xlfn.XLOOKUP(C272,customers!$A$1:$A$1001,customers!$I$1:$I$1001,,0)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6">
        <f>_xlfn.XLOOKUP(D273,products!$A$1:$A$49,products!$D$1:$D$49,,0)</f>
        <v>0.2</v>
      </c>
      <c r="L273" s="7">
        <f>_xlfn.XLOOKUP($D273,products!$A$1:$A$49,products!$E$1:$E$49,,0)</f>
        <v>2.9849999999999999</v>
      </c>
      <c r="M273" s="7">
        <f t="shared" si="12"/>
        <v>11.94</v>
      </c>
      <c r="N273" t="str">
        <f t="shared" si="13"/>
        <v>Arabica</v>
      </c>
      <c r="O273" t="str">
        <f t="shared" si="14"/>
        <v>Dark</v>
      </c>
      <c r="P273" t="str">
        <f>_xlfn.XLOOKUP(C273,customers!$A$1:$A$1001,customers!$I$1:$I$1001,,0)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6">
        <f>_xlfn.XLOOKUP(D274,products!$A$1:$A$49,products!$D$1:$D$49,,0)</f>
        <v>1</v>
      </c>
      <c r="L274" s="7">
        <f>_xlfn.XLOOKUP($D274,products!$A$1:$A$49,products!$E$1:$E$49,,0)</f>
        <v>11.95</v>
      </c>
      <c r="M274" s="7">
        <f t="shared" si="12"/>
        <v>71.699999999999989</v>
      </c>
      <c r="N274" t="str">
        <f t="shared" si="13"/>
        <v>Robusta</v>
      </c>
      <c r="O274" t="str">
        <f t="shared" si="14"/>
        <v>Large</v>
      </c>
      <c r="P274" t="str">
        <f>_xlfn.XLOOKUP(C274,customers!$A$1:$A$1001,customers!$I$1:$I$1001,,0)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6">
        <f>_xlfn.XLOOKUP(D275,products!$A$1:$A$49,products!$D$1:$D$49,,0)</f>
        <v>0.2</v>
      </c>
      <c r="L275" s="7">
        <f>_xlfn.XLOOKUP($D275,products!$A$1:$A$49,products!$E$1:$E$49,,0)</f>
        <v>3.8849999999999998</v>
      </c>
      <c r="M275" s="7">
        <f t="shared" si="12"/>
        <v>7.77</v>
      </c>
      <c r="N275" t="str">
        <f t="shared" si="13"/>
        <v>Arabica</v>
      </c>
      <c r="O275" t="str">
        <f t="shared" si="14"/>
        <v>Large</v>
      </c>
      <c r="P275" t="str">
        <f>_xlfn.XLOOKUP(C275,customers!$A$1:$A$1001,customers!$I$1:$I$1001,,0)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6">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_xlfn.XLOOKUP(C276,customers!$A$1:$A$1001,customers!$I$1:$I$1001,,0)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6">
        <f>_xlfn.XLOOKUP(D277,products!$A$1:$A$49,products!$D$1:$D$49,,0)</f>
        <v>2.5</v>
      </c>
      <c r="L277" s="7">
        <f>_xlfn.XLOOKUP($D277,products!$A$1:$A$49,products!$E$1:$E$49,,0)</f>
        <v>34.154999999999994</v>
      </c>
      <c r="M277" s="7">
        <f t="shared" si="12"/>
        <v>204.92999999999995</v>
      </c>
      <c r="N277" t="str">
        <f t="shared" si="13"/>
        <v>Excelsa</v>
      </c>
      <c r="O277" t="str">
        <f t="shared" si="14"/>
        <v>Large</v>
      </c>
      <c r="P277" t="str">
        <f>_xlfn.XLOOKUP(C277,customers!$A$1:$A$1001,customers!$I$1:$I$1001,,0)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6">
        <f>_xlfn.XLOOKUP(D278,products!$A$1:$A$49,products!$D$1:$D$49,,0)</f>
        <v>2.5</v>
      </c>
      <c r="L278" s="7">
        <f>_xlfn.XLOOKUP($D278,products!$A$1:$A$49,products!$E$1:$E$49,,0)</f>
        <v>27.484999999999996</v>
      </c>
      <c r="M278" s="7">
        <f t="shared" si="12"/>
        <v>109.93999999999998</v>
      </c>
      <c r="N278" t="str">
        <f t="shared" si="13"/>
        <v>Robusta</v>
      </c>
      <c r="O278" t="str">
        <f t="shared" si="14"/>
        <v>Large</v>
      </c>
      <c r="P278" t="str">
        <f>_xlfn.XLOOKUP(C278,customers!$A$1:$A$1001,customers!$I$1:$I$1001,,0)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6">
        <f>_xlfn.XLOOKUP(D279,products!$A$1:$A$49,products!$D$1:$D$49,,0)</f>
        <v>1</v>
      </c>
      <c r="L279" s="7">
        <f>_xlfn.XLOOKUP($D279,products!$A$1:$A$49,products!$E$1:$E$49,,0)</f>
        <v>14.85</v>
      </c>
      <c r="M279" s="7">
        <f t="shared" si="12"/>
        <v>89.1</v>
      </c>
      <c r="N279" t="str">
        <f t="shared" si="13"/>
        <v>Excelsa</v>
      </c>
      <c r="O279" t="str">
        <f t="shared" si="14"/>
        <v>Large</v>
      </c>
      <c r="P279" t="str">
        <f>_xlfn.XLOOKUP(C279,customers!$A$1:$A$1001,customers!$I$1:$I$1001,,0)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6">
        <f>_xlfn.XLOOKUP(D280,products!$A$1:$A$49,products!$D$1:$D$49,,0)</f>
        <v>0.2</v>
      </c>
      <c r="L280" s="7">
        <f>_xlfn.XLOOKUP($D280,products!$A$1:$A$49,products!$E$1:$E$49,,0)</f>
        <v>3.8849999999999998</v>
      </c>
      <c r="M280" s="7">
        <f t="shared" si="12"/>
        <v>7.77</v>
      </c>
      <c r="N280" t="str">
        <f t="shared" si="13"/>
        <v>Arabica</v>
      </c>
      <c r="O280" t="str">
        <f t="shared" si="14"/>
        <v>Large</v>
      </c>
      <c r="P280" t="str">
        <f>_xlfn.XLOOKUP(C280,customers!$A$1:$A$1001,customers!$I$1:$I$1001,,0)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6">
        <f>_xlfn.XLOOKUP(D281,products!$A$1:$A$49,products!$D$1:$D$49,,0)</f>
        <v>2.5</v>
      </c>
      <c r="L281" s="7">
        <f>_xlfn.XLOOKUP($D281,products!$A$1:$A$49,products!$E$1:$E$49,,0)</f>
        <v>33.464999999999996</v>
      </c>
      <c r="M281" s="7">
        <f t="shared" si="12"/>
        <v>33.464999999999996</v>
      </c>
      <c r="N281" t="str">
        <f t="shared" si="13"/>
        <v>Liberica</v>
      </c>
      <c r="O281" t="str">
        <f t="shared" si="14"/>
        <v>Medium</v>
      </c>
      <c r="P281" t="str">
        <f>_xlfn.XLOOKUP(C281,customers!$A$1:$A$1001,customers!$I$1:$I$1001,,0)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6">
        <f>_xlfn.XLOOKUP(D282,products!$A$1:$A$49,products!$D$1:$D$49,,0)</f>
        <v>0.5</v>
      </c>
      <c r="L282" s="7">
        <f>_xlfn.XLOOKUP($D282,products!$A$1:$A$49,products!$E$1:$E$49,,0)</f>
        <v>8.25</v>
      </c>
      <c r="M282" s="7">
        <f t="shared" si="12"/>
        <v>41.25</v>
      </c>
      <c r="N282" t="str">
        <f t="shared" si="13"/>
        <v>Excelsa</v>
      </c>
      <c r="O282" t="str">
        <f t="shared" si="14"/>
        <v>Medium</v>
      </c>
      <c r="P282" t="str">
        <f>_xlfn.XLOOKUP(C282,customers!$A$1:$A$1001,customers!$I$1:$I$1001,,0)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6">
        <f>_xlfn.XLOOKUP(D283,products!$A$1:$A$49,products!$D$1:$D$49,,0)</f>
        <v>1</v>
      </c>
      <c r="L283" s="7">
        <f>_xlfn.XLOOKUP($D283,products!$A$1:$A$49,products!$E$1:$E$49,,0)</f>
        <v>14.85</v>
      </c>
      <c r="M283" s="7">
        <f t="shared" si="12"/>
        <v>59.4</v>
      </c>
      <c r="N283" t="str">
        <f t="shared" si="13"/>
        <v>Excelsa</v>
      </c>
      <c r="O283" t="str">
        <f t="shared" si="14"/>
        <v>Large</v>
      </c>
      <c r="P283" t="str">
        <f>_xlfn.XLOOKUP(C283,customers!$A$1:$A$1001,customers!$I$1:$I$1001,,0)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6">
        <f>_xlfn.XLOOKUP(D284,products!$A$1:$A$49,products!$D$1:$D$49,,0)</f>
        <v>0.5</v>
      </c>
      <c r="L284" s="7">
        <f>_xlfn.XLOOKUP($D284,products!$A$1:$A$49,products!$E$1:$E$49,,0)</f>
        <v>7.77</v>
      </c>
      <c r="M284" s="7">
        <f t="shared" si="12"/>
        <v>7.77</v>
      </c>
      <c r="N284" t="str">
        <f t="shared" si="13"/>
        <v>Arabica</v>
      </c>
      <c r="O284" t="str">
        <f t="shared" si="14"/>
        <v>Large</v>
      </c>
      <c r="P284" t="str">
        <f>_xlfn.XLOOKUP(C284,customers!$A$1:$A$1001,customers!$I$1:$I$1001,,0)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6">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_xlfn.XLOOKUP(C285,customers!$A$1:$A$1001,customers!$I$1:$I$1001,,0)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6">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_xlfn.XLOOKUP(C286,customers!$A$1:$A$1001,customers!$I$1:$I$1001,,0)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6">
        <f>_xlfn.XLOOKUP(D287,products!$A$1:$A$49,products!$D$1:$D$49,,0)</f>
        <v>2.5</v>
      </c>
      <c r="L287" s="7">
        <f>_xlfn.XLOOKUP($D287,products!$A$1:$A$49,products!$E$1:$E$49,,0)</f>
        <v>36.454999999999998</v>
      </c>
      <c r="M287" s="7">
        <f t="shared" si="12"/>
        <v>36.454999999999998</v>
      </c>
      <c r="N287" t="str">
        <f t="shared" si="13"/>
        <v>Liberica</v>
      </c>
      <c r="O287" t="str">
        <f t="shared" si="14"/>
        <v>Large</v>
      </c>
      <c r="P287" t="str">
        <f>_xlfn.XLOOKUP(C287,customers!$A$1:$A$1001,customers!$I$1:$I$1001,,0)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6">
        <f>_xlfn.XLOOKUP(D288,products!$A$1:$A$49,products!$D$1:$D$49,,0)</f>
        <v>0.2</v>
      </c>
      <c r="L288" s="7">
        <f>_xlfn.XLOOKUP($D288,products!$A$1:$A$49,products!$E$1:$E$49,,0)</f>
        <v>3.375</v>
      </c>
      <c r="M288" s="7">
        <f t="shared" si="12"/>
        <v>13.5</v>
      </c>
      <c r="N288" t="str">
        <f t="shared" si="13"/>
        <v>Arabica</v>
      </c>
      <c r="O288" t="str">
        <f t="shared" si="14"/>
        <v>Medium</v>
      </c>
      <c r="P288" t="str">
        <f>_xlfn.XLOOKUP(C288,customers!$A$1:$A$1001,customers!$I$1:$I$1001,,0)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6">
        <f>_xlfn.XLOOKUP(D289,products!$A$1:$A$49,products!$D$1:$D$49,,0)</f>
        <v>0.2</v>
      </c>
      <c r="L289" s="7">
        <f>_xlfn.XLOOKUP($D289,products!$A$1:$A$49,products!$E$1:$E$49,,0)</f>
        <v>3.5849999999999995</v>
      </c>
      <c r="M289" s="7">
        <f t="shared" si="12"/>
        <v>14.339999999999998</v>
      </c>
      <c r="N289" t="str">
        <f t="shared" si="13"/>
        <v>Robusta</v>
      </c>
      <c r="O289" t="str">
        <f t="shared" si="14"/>
        <v>Large</v>
      </c>
      <c r="P289" t="str">
        <f>_xlfn.XLOOKUP(C289,customers!$A$1:$A$1001,customers!$I$1:$I$1001,,0)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6">
        <f>_xlfn.XLOOKUP(D290,products!$A$1:$A$49,products!$D$1:$D$49,,0)</f>
        <v>0.5</v>
      </c>
      <c r="L290" s="7">
        <f>_xlfn.XLOOKUP($D290,products!$A$1:$A$49,products!$E$1:$E$49,,0)</f>
        <v>8.25</v>
      </c>
      <c r="M290" s="7">
        <f t="shared" si="12"/>
        <v>8.25</v>
      </c>
      <c r="N290" t="str">
        <f t="shared" si="13"/>
        <v>Excelsa</v>
      </c>
      <c r="O290" t="str">
        <f t="shared" si="14"/>
        <v>Medium</v>
      </c>
      <c r="P290" t="str">
        <f>_xlfn.XLOOKUP(C290,customers!$A$1:$A$1001,customers!$I$1:$I$1001,,0)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6">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_xlfn.XLOOKUP(C291,customers!$A$1:$A$1001,customers!$I$1:$I$1001,,0)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6">
        <f>_xlfn.XLOOKUP(D292,products!$A$1:$A$49,products!$D$1:$D$49,,0)</f>
        <v>1</v>
      </c>
      <c r="L292" s="7">
        <f>_xlfn.XLOOKUP($D292,products!$A$1:$A$49,products!$E$1:$E$49,,0)</f>
        <v>9.9499999999999993</v>
      </c>
      <c r="M292" s="7">
        <f t="shared" si="12"/>
        <v>49.75</v>
      </c>
      <c r="N292" t="str">
        <f t="shared" si="13"/>
        <v>Arabica</v>
      </c>
      <c r="O292" t="str">
        <f t="shared" si="14"/>
        <v>Dark</v>
      </c>
      <c r="P292" t="str">
        <f>_xlfn.XLOOKUP(C292,customers!$A$1:$A$1001,customers!$I$1:$I$1001,,0)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6">
        <f>_xlfn.XLOOKUP(D293,products!$A$1:$A$49,products!$D$1:$D$49,,0)</f>
        <v>0.5</v>
      </c>
      <c r="L293" s="7">
        <f>_xlfn.XLOOKUP($D293,products!$A$1:$A$49,products!$E$1:$E$49,,0)</f>
        <v>8.25</v>
      </c>
      <c r="M293" s="7">
        <f t="shared" si="12"/>
        <v>16.5</v>
      </c>
      <c r="N293" t="str">
        <f t="shared" si="13"/>
        <v>Excelsa</v>
      </c>
      <c r="O293" t="str">
        <f t="shared" si="14"/>
        <v>Medium</v>
      </c>
      <c r="P293" t="str">
        <f>_xlfn.XLOOKUP(C293,customers!$A$1:$A$1001,customers!$I$1:$I$1001,,0)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6">
        <f>_xlfn.XLOOKUP(D294,products!$A$1:$A$49,products!$D$1:$D$49,,0)</f>
        <v>0.5</v>
      </c>
      <c r="L294" s="7">
        <f>_xlfn.XLOOKUP($D294,products!$A$1:$A$49,products!$E$1:$E$49,,0)</f>
        <v>5.97</v>
      </c>
      <c r="M294" s="7">
        <f t="shared" si="12"/>
        <v>17.91</v>
      </c>
      <c r="N294" t="str">
        <f t="shared" si="13"/>
        <v>Arabica</v>
      </c>
      <c r="O294" t="str">
        <f t="shared" si="14"/>
        <v>Dark</v>
      </c>
      <c r="P294" t="str">
        <f>_xlfn.XLOOKUP(C294,customers!$A$1:$A$1001,customers!$I$1:$I$1001,,0)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6">
        <f>_xlfn.XLOOKUP(D295,products!$A$1:$A$49,products!$D$1:$D$49,,0)</f>
        <v>0.5</v>
      </c>
      <c r="L295" s="7">
        <f>_xlfn.XLOOKUP($D295,products!$A$1:$A$49,products!$E$1:$E$49,,0)</f>
        <v>5.97</v>
      </c>
      <c r="M295" s="7">
        <f t="shared" si="12"/>
        <v>29.849999999999998</v>
      </c>
      <c r="N295" t="str">
        <f t="shared" si="13"/>
        <v>Arabica</v>
      </c>
      <c r="O295" t="str">
        <f t="shared" si="14"/>
        <v>Dark</v>
      </c>
      <c r="P295" t="str">
        <f>_xlfn.XLOOKUP(C295,customers!$A$1:$A$1001,customers!$I$1:$I$1001,,0)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6">
        <f>_xlfn.XLOOKUP(D296,products!$A$1:$A$49,products!$D$1:$D$49,,0)</f>
        <v>1</v>
      </c>
      <c r="L296" s="7">
        <f>_xlfn.XLOOKUP($D296,products!$A$1:$A$49,products!$E$1:$E$49,,0)</f>
        <v>14.85</v>
      </c>
      <c r="M296" s="7">
        <f t="shared" si="12"/>
        <v>44.55</v>
      </c>
      <c r="N296" t="str">
        <f t="shared" si="13"/>
        <v>Excelsa</v>
      </c>
      <c r="O296" t="str">
        <f t="shared" si="14"/>
        <v>Large</v>
      </c>
      <c r="P296" t="str">
        <f>_xlfn.XLOOKUP(C296,customers!$A$1:$A$1001,customers!$I$1:$I$1001,,0)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6">
        <f>_xlfn.XLOOKUP(D297,products!$A$1:$A$49,products!$D$1:$D$49,,0)</f>
        <v>1</v>
      </c>
      <c r="L297" s="7">
        <f>_xlfn.XLOOKUP($D297,products!$A$1:$A$49,products!$E$1:$E$49,,0)</f>
        <v>13.75</v>
      </c>
      <c r="M297" s="7">
        <f t="shared" si="12"/>
        <v>27.5</v>
      </c>
      <c r="N297" t="str">
        <f t="shared" si="13"/>
        <v>Excelsa</v>
      </c>
      <c r="O297" t="str">
        <f t="shared" si="14"/>
        <v>Medium</v>
      </c>
      <c r="P297" t="str">
        <f>_xlfn.XLOOKUP(C297,customers!$A$1:$A$1001,customers!$I$1:$I$1001,,0)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6">
        <f>_xlfn.XLOOKUP(D298,products!$A$1:$A$49,products!$D$1:$D$49,,0)</f>
        <v>0.5</v>
      </c>
      <c r="L298" s="7">
        <f>_xlfn.XLOOKUP($D298,products!$A$1:$A$49,products!$E$1:$E$49,,0)</f>
        <v>5.97</v>
      </c>
      <c r="M298" s="7">
        <f t="shared" si="12"/>
        <v>35.82</v>
      </c>
      <c r="N298" t="str">
        <f t="shared" si="13"/>
        <v>Robusta</v>
      </c>
      <c r="O298" t="str">
        <f t="shared" si="14"/>
        <v>Medium</v>
      </c>
      <c r="P298" t="str">
        <f>_xlfn.XLOOKUP(C298,customers!$A$1:$A$1001,customers!$I$1:$I$1001,,0)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6">
        <f>_xlfn.XLOOKUP(D299,products!$A$1:$A$49,products!$D$1:$D$49,,0)</f>
        <v>0.5</v>
      </c>
      <c r="L299" s="7">
        <f>_xlfn.XLOOKUP($D299,products!$A$1:$A$49,products!$E$1:$E$49,,0)</f>
        <v>5.3699999999999992</v>
      </c>
      <c r="M299" s="7">
        <f t="shared" si="12"/>
        <v>16.11</v>
      </c>
      <c r="N299" t="str">
        <f t="shared" si="13"/>
        <v>Robusta</v>
      </c>
      <c r="O299" t="str">
        <f t="shared" si="14"/>
        <v>Dark</v>
      </c>
      <c r="P299" t="str">
        <f>_xlfn.XLOOKUP(C299,customers!$A$1:$A$1001,customers!$I$1:$I$1001,,0)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6">
        <f>_xlfn.XLOOKUP(D300,products!$A$1:$A$49,products!$D$1:$D$49,,0)</f>
        <v>0.2</v>
      </c>
      <c r="L300" s="7">
        <f>_xlfn.XLOOKUP($D300,products!$A$1:$A$49,products!$E$1:$E$49,,0)</f>
        <v>4.4550000000000001</v>
      </c>
      <c r="M300" s="7">
        <f t="shared" si="12"/>
        <v>26.73</v>
      </c>
      <c r="N300" t="str">
        <f t="shared" si="13"/>
        <v>Excelsa</v>
      </c>
      <c r="O300" t="str">
        <f t="shared" si="14"/>
        <v>Large</v>
      </c>
      <c r="P300" t="str">
        <f>_xlfn.XLOOKUP(C300,customers!$A$1:$A$1001,customers!$I$1:$I$1001,,0)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6">
        <f>_xlfn.XLOOKUP(D301,products!$A$1:$A$49,products!$D$1:$D$49,,0)</f>
        <v>2.5</v>
      </c>
      <c r="L301" s="7">
        <f>_xlfn.XLOOKUP($D301,products!$A$1:$A$49,products!$E$1:$E$49,,0)</f>
        <v>34.154999999999994</v>
      </c>
      <c r="M301" s="7">
        <f t="shared" si="12"/>
        <v>204.92999999999995</v>
      </c>
      <c r="N301" t="str">
        <f t="shared" si="13"/>
        <v>Excelsa</v>
      </c>
      <c r="O301" t="str">
        <f t="shared" si="14"/>
        <v>Large</v>
      </c>
      <c r="P301" t="str">
        <f>_xlfn.XLOOKUP(C301,customers!$A$1:$A$1001,customers!$I$1:$I$1001,,0)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6">
        <f>_xlfn.XLOOKUP(D302,products!$A$1:$A$49,products!$D$1:$D$49,,0)</f>
        <v>1</v>
      </c>
      <c r="L302" s="7">
        <f>_xlfn.XLOOKUP($D302,products!$A$1:$A$49,products!$E$1:$E$49,,0)</f>
        <v>12.95</v>
      </c>
      <c r="M302" s="7">
        <f t="shared" si="12"/>
        <v>38.849999999999994</v>
      </c>
      <c r="N302" t="str">
        <f t="shared" si="13"/>
        <v>Arabica</v>
      </c>
      <c r="O302" t="str">
        <f t="shared" si="14"/>
        <v>Large</v>
      </c>
      <c r="P302" t="str">
        <f>_xlfn.XLOOKUP(C302,customers!$A$1:$A$1001,customers!$I$1:$I$1001,,0)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6">
        <f>_xlfn.XLOOKUP(D303,products!$A$1:$A$49,products!$D$1:$D$49,,0)</f>
        <v>0.2</v>
      </c>
      <c r="L303" s="7">
        <f>_xlfn.XLOOKUP($D303,products!$A$1:$A$49,products!$E$1:$E$49,,0)</f>
        <v>3.8849999999999998</v>
      </c>
      <c r="M303" s="7">
        <f t="shared" si="12"/>
        <v>15.54</v>
      </c>
      <c r="N303" t="str">
        <f t="shared" si="13"/>
        <v>Liberica</v>
      </c>
      <c r="O303" t="str">
        <f t="shared" si="14"/>
        <v>Dark</v>
      </c>
      <c r="P303" t="str">
        <f>_xlfn.XLOOKUP(C303,customers!$A$1:$A$1001,customers!$I$1:$I$1001,,0)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6">
        <f>_xlfn.XLOOKUP(D304,products!$A$1:$A$49,products!$D$1:$D$49,,0)</f>
        <v>0.5</v>
      </c>
      <c r="L304" s="7">
        <f>_xlfn.XLOOKUP($D304,products!$A$1:$A$49,products!$E$1:$E$49,,0)</f>
        <v>6.75</v>
      </c>
      <c r="M304" s="7">
        <f t="shared" si="12"/>
        <v>6.75</v>
      </c>
      <c r="N304" t="str">
        <f t="shared" si="13"/>
        <v>Arabica</v>
      </c>
      <c r="O304" t="str">
        <f t="shared" si="14"/>
        <v>Medium</v>
      </c>
      <c r="P304" t="str">
        <f>_xlfn.XLOOKUP(C304,customers!$A$1:$A$1001,customers!$I$1:$I$1001,,0)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6">
        <f>_xlfn.XLOOKUP(D305,products!$A$1:$A$49,products!$D$1:$D$49,,0)</f>
        <v>2.5</v>
      </c>
      <c r="L305" s="7">
        <f>_xlfn.XLOOKUP($D305,products!$A$1:$A$49,products!$E$1:$E$49,,0)</f>
        <v>27.945</v>
      </c>
      <c r="M305" s="7">
        <f t="shared" si="12"/>
        <v>111.78</v>
      </c>
      <c r="N305" t="str">
        <f t="shared" si="13"/>
        <v>Excelsa</v>
      </c>
      <c r="O305" t="str">
        <f t="shared" si="14"/>
        <v>Dark</v>
      </c>
      <c r="P305" t="str">
        <f>_xlfn.XLOOKUP(C305,customers!$A$1:$A$1001,customers!$I$1:$I$1001,,0)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6">
        <f>_xlfn.XLOOKUP(D306,products!$A$1:$A$49,products!$D$1:$D$49,,0)</f>
        <v>0.2</v>
      </c>
      <c r="L306" s="7">
        <f>_xlfn.XLOOKUP($D306,products!$A$1:$A$49,products!$E$1:$E$49,,0)</f>
        <v>3.8849999999999998</v>
      </c>
      <c r="M306" s="7">
        <f t="shared" si="12"/>
        <v>3.8849999999999998</v>
      </c>
      <c r="N306" t="str">
        <f t="shared" si="13"/>
        <v>Arabica</v>
      </c>
      <c r="O306" t="str">
        <f t="shared" si="14"/>
        <v>Large</v>
      </c>
      <c r="P306" t="str">
        <f>_xlfn.XLOOKUP(C306,customers!$A$1:$A$1001,customers!$I$1:$I$1001,,0)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6">
        <f>_xlfn.XLOOKUP(D307,products!$A$1:$A$49,products!$D$1:$D$49,,0)</f>
        <v>0.2</v>
      </c>
      <c r="L307" s="7">
        <f>_xlfn.XLOOKUP($D307,products!$A$1:$A$49,products!$E$1:$E$49,,0)</f>
        <v>4.3650000000000002</v>
      </c>
      <c r="M307" s="7">
        <f t="shared" si="12"/>
        <v>21.825000000000003</v>
      </c>
      <c r="N307" t="str">
        <f t="shared" si="13"/>
        <v>Liberica</v>
      </c>
      <c r="O307" t="str">
        <f t="shared" si="14"/>
        <v>Medium</v>
      </c>
      <c r="P307" t="str">
        <f>_xlfn.XLOOKUP(C307,customers!$A$1:$A$1001,customers!$I$1:$I$1001,,0)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6">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_xlfn.XLOOKUP(C308,customers!$A$1:$A$1001,customers!$I$1:$I$1001,,0)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6">
        <f>_xlfn.XLOOKUP(D309,products!$A$1:$A$49,products!$D$1:$D$49,,0)</f>
        <v>1</v>
      </c>
      <c r="L309" s="7">
        <f>_xlfn.XLOOKUP($D309,products!$A$1:$A$49,products!$E$1:$E$49,,0)</f>
        <v>11.25</v>
      </c>
      <c r="M309" s="7">
        <f t="shared" si="12"/>
        <v>33.75</v>
      </c>
      <c r="N309" t="str">
        <f t="shared" si="13"/>
        <v>Arabica</v>
      </c>
      <c r="O309" t="str">
        <f t="shared" si="14"/>
        <v>Medium</v>
      </c>
      <c r="P309" t="str">
        <f>_xlfn.XLOOKUP(C309,customers!$A$1:$A$1001,customers!$I$1:$I$1001,,0)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6">
        <f>_xlfn.XLOOKUP(D310,products!$A$1:$A$49,products!$D$1:$D$49,,0)</f>
        <v>1</v>
      </c>
      <c r="L310" s="7">
        <f>_xlfn.XLOOKUP($D310,products!$A$1:$A$49,products!$E$1:$E$49,,0)</f>
        <v>11.25</v>
      </c>
      <c r="M310" s="7">
        <f t="shared" si="12"/>
        <v>33.75</v>
      </c>
      <c r="N310" t="str">
        <f t="shared" si="13"/>
        <v>Arabica</v>
      </c>
      <c r="O310" t="str">
        <f t="shared" si="14"/>
        <v>Medium</v>
      </c>
      <c r="P310" t="str">
        <f>_xlfn.XLOOKUP(C310,customers!$A$1:$A$1001,customers!$I$1:$I$1001,,0)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6">
        <f>_xlfn.XLOOKUP(D311,products!$A$1:$A$49,products!$D$1:$D$49,,0)</f>
        <v>0.2</v>
      </c>
      <c r="L311" s="7">
        <f>_xlfn.XLOOKUP($D311,products!$A$1:$A$49,products!$E$1:$E$49,,0)</f>
        <v>4.3650000000000002</v>
      </c>
      <c r="M311" s="7">
        <f t="shared" si="12"/>
        <v>26.19</v>
      </c>
      <c r="N311" t="str">
        <f t="shared" si="13"/>
        <v>Liberica</v>
      </c>
      <c r="O311" t="str">
        <f t="shared" si="14"/>
        <v>Medium</v>
      </c>
      <c r="P311" t="str">
        <f>_xlfn.XLOOKUP(C311,customers!$A$1:$A$1001,customers!$I$1:$I$1001,,0)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6">
        <f>_xlfn.XLOOKUP(D312,products!$A$1:$A$49,products!$D$1:$D$49,,0)</f>
        <v>1</v>
      </c>
      <c r="L312" s="7">
        <f>_xlfn.XLOOKUP($D312,products!$A$1:$A$49,products!$E$1:$E$49,,0)</f>
        <v>14.85</v>
      </c>
      <c r="M312" s="7">
        <f t="shared" si="12"/>
        <v>14.85</v>
      </c>
      <c r="N312" t="str">
        <f t="shared" si="13"/>
        <v>Excelsa</v>
      </c>
      <c r="O312" t="str">
        <f t="shared" si="14"/>
        <v>Large</v>
      </c>
      <c r="P312" t="str">
        <f>_xlfn.XLOOKUP(C312,customers!$A$1:$A$1001,customers!$I$1:$I$1001,,0)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6">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_xlfn.XLOOKUP(C313,customers!$A$1:$A$1001,customers!$I$1:$I$1001,,0)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6">
        <f>_xlfn.XLOOKUP(D314,products!$A$1:$A$49,products!$D$1:$D$49,,0)</f>
        <v>0.5</v>
      </c>
      <c r="L314" s="7">
        <f>_xlfn.XLOOKUP($D314,products!$A$1:$A$49,products!$E$1:$E$49,,0)</f>
        <v>5.97</v>
      </c>
      <c r="M314" s="7">
        <f t="shared" si="12"/>
        <v>5.97</v>
      </c>
      <c r="N314" t="str">
        <f t="shared" si="13"/>
        <v>Robusta</v>
      </c>
      <c r="O314" t="str">
        <f t="shared" si="14"/>
        <v>Medium</v>
      </c>
      <c r="P314" t="str">
        <f>_xlfn.XLOOKUP(C314,customers!$A$1:$A$1001,customers!$I$1:$I$1001,,0)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6">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_xlfn.XLOOKUP(C315,customers!$A$1:$A$1001,customers!$I$1:$I$1001,,0)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6">
        <f>_xlfn.XLOOKUP(D316,products!$A$1:$A$49,products!$D$1:$D$49,,0)</f>
        <v>1</v>
      </c>
      <c r="L316" s="7">
        <f>_xlfn.XLOOKUP($D316,products!$A$1:$A$49,products!$E$1:$E$49,,0)</f>
        <v>8.9499999999999993</v>
      </c>
      <c r="M316" s="7">
        <f t="shared" si="12"/>
        <v>44.75</v>
      </c>
      <c r="N316" t="str">
        <f t="shared" si="13"/>
        <v>Robusta</v>
      </c>
      <c r="O316" t="str">
        <f t="shared" si="14"/>
        <v>Dark</v>
      </c>
      <c r="P316" t="str">
        <f>_xlfn.XLOOKUP(C316,customers!$A$1:$A$1001,customers!$I$1:$I$1001,,0)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6">
        <f>_xlfn.XLOOKUP(D317,products!$A$1:$A$49,products!$D$1:$D$49,,0)</f>
        <v>2.5</v>
      </c>
      <c r="L317" s="7">
        <f>_xlfn.XLOOKUP($D317,products!$A$1:$A$49,products!$E$1:$E$49,,0)</f>
        <v>34.154999999999994</v>
      </c>
      <c r="M317" s="7">
        <f t="shared" si="12"/>
        <v>34.154999999999994</v>
      </c>
      <c r="N317" t="str">
        <f t="shared" si="13"/>
        <v>Excelsa</v>
      </c>
      <c r="O317" t="str">
        <f t="shared" si="14"/>
        <v>Large</v>
      </c>
      <c r="P317" t="str">
        <f>_xlfn.XLOOKUP(C317,customers!$A$1:$A$1001,customers!$I$1:$I$1001,,0)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6">
        <f>_xlfn.XLOOKUP(D318,products!$A$1:$A$49,products!$D$1:$D$49,,0)</f>
        <v>2.5</v>
      </c>
      <c r="L318" s="7">
        <f>_xlfn.XLOOKUP($D318,products!$A$1:$A$49,products!$E$1:$E$49,,0)</f>
        <v>34.154999999999994</v>
      </c>
      <c r="M318" s="7">
        <f t="shared" si="12"/>
        <v>204.92999999999995</v>
      </c>
      <c r="N318" t="str">
        <f t="shared" si="13"/>
        <v>Excelsa</v>
      </c>
      <c r="O318" t="str">
        <f t="shared" si="14"/>
        <v>Large</v>
      </c>
      <c r="P318" t="str">
        <f>_xlfn.XLOOKUP(C318,customers!$A$1:$A$1001,customers!$I$1:$I$1001,,0)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6">
        <f>_xlfn.XLOOKUP(D319,products!$A$1:$A$49,products!$D$1:$D$49,,0)</f>
        <v>0.5</v>
      </c>
      <c r="L319" s="7">
        <f>_xlfn.XLOOKUP($D319,products!$A$1:$A$49,products!$E$1:$E$49,,0)</f>
        <v>7.29</v>
      </c>
      <c r="M319" s="7">
        <f t="shared" si="12"/>
        <v>21.87</v>
      </c>
      <c r="N319" t="str">
        <f t="shared" si="13"/>
        <v>Excelsa</v>
      </c>
      <c r="O319" t="str">
        <f t="shared" si="14"/>
        <v>Dark</v>
      </c>
      <c r="P319" t="str">
        <f>_xlfn.XLOOKUP(C319,customers!$A$1:$A$1001,customers!$I$1:$I$1001,,0)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6">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_xlfn.XLOOKUP(C320,customers!$A$1:$A$1001,customers!$I$1:$I$1001,,0)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6">
        <f>_xlfn.XLOOKUP(D321,products!$A$1:$A$49,products!$D$1:$D$49,,0)</f>
        <v>0.2</v>
      </c>
      <c r="L321" s="7">
        <f>_xlfn.XLOOKUP($D321,products!$A$1:$A$49,products!$E$1:$E$49,,0)</f>
        <v>4.125</v>
      </c>
      <c r="M321" s="7">
        <f t="shared" si="12"/>
        <v>8.25</v>
      </c>
      <c r="N321" t="str">
        <f t="shared" si="13"/>
        <v>Excelsa</v>
      </c>
      <c r="O321" t="str">
        <f t="shared" si="14"/>
        <v>Medium</v>
      </c>
      <c r="P321" t="str">
        <f>_xlfn.XLOOKUP(C321,customers!$A$1:$A$1001,customers!$I$1:$I$1001,,0)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6">
        <f>_xlfn.XLOOKUP(D322,products!$A$1:$A$49,products!$D$1:$D$49,,0)</f>
        <v>0.2</v>
      </c>
      <c r="L322" s="7">
        <f>_xlfn.XLOOKUP($D322,products!$A$1:$A$49,products!$E$1:$E$49,,0)</f>
        <v>3.8849999999999998</v>
      </c>
      <c r="M322" s="7">
        <f t="shared" si="12"/>
        <v>19.424999999999997</v>
      </c>
      <c r="N322" t="str">
        <f t="shared" si="13"/>
        <v>Arabica</v>
      </c>
      <c r="O322" t="str">
        <f t="shared" si="14"/>
        <v>Large</v>
      </c>
      <c r="P322" t="str">
        <f>_xlfn.XLOOKUP(C322,customers!$A$1:$A$1001,customers!$I$1:$I$1001,,0)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6">
        <f>_xlfn.XLOOKUP(D323,products!$A$1:$A$49,products!$D$1:$D$49,,0)</f>
        <v>0.2</v>
      </c>
      <c r="L323" s="7">
        <f>_xlfn.XLOOKUP($D323,products!$A$1:$A$49,products!$E$1:$E$49,,0)</f>
        <v>3.375</v>
      </c>
      <c r="M323" s="7">
        <f t="shared" ref="M323:M386" si="15">L323*E323</f>
        <v>20.25</v>
      </c>
      <c r="N323" t="str">
        <f t="shared" ref="N323:N386" si="16">IF(I323="Rob","Robusta",IF(I323="Exc","Excelsa",IF(I323="Ara","Arabica","Liberica")))</f>
        <v>Arabica</v>
      </c>
      <c r="O323" t="str">
        <f t="shared" ref="O323:O386" si="17">IF(J323="M","Medium",IF(J323="L","Large","Dark"))</f>
        <v>Medium</v>
      </c>
      <c r="P323" t="str">
        <f>_xlfn.XLOOKUP(C323,customers!$A$1:$A$1001,customers!$I$1:$I$1001,,0)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6">
        <f>_xlfn.XLOOKUP(D324,products!$A$1:$A$49,products!$D$1:$D$49,,0)</f>
        <v>0.5</v>
      </c>
      <c r="L324" s="7">
        <f>_xlfn.XLOOKUP($D324,products!$A$1:$A$49,products!$E$1:$E$49,,0)</f>
        <v>7.77</v>
      </c>
      <c r="M324" s="7">
        <f t="shared" si="15"/>
        <v>23.31</v>
      </c>
      <c r="N324" t="str">
        <f t="shared" si="16"/>
        <v>Liberica</v>
      </c>
      <c r="O324" t="str">
        <f t="shared" si="17"/>
        <v>Dark</v>
      </c>
      <c r="P324" t="str">
        <f>_xlfn.XLOOKUP(C324,customers!$A$1:$A$1001,customers!$I$1:$I$1001,,0)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6">
        <f>_xlfn.XLOOKUP(D325,products!$A$1:$A$49,products!$D$1:$D$49,,0)</f>
        <v>0.2</v>
      </c>
      <c r="L325" s="7">
        <f>_xlfn.XLOOKUP($D325,products!$A$1:$A$49,products!$E$1:$E$49,,0)</f>
        <v>3.645</v>
      </c>
      <c r="M325" s="7">
        <f t="shared" si="15"/>
        <v>18.225000000000001</v>
      </c>
      <c r="N325" t="str">
        <f t="shared" si="16"/>
        <v>Excelsa</v>
      </c>
      <c r="O325" t="str">
        <f t="shared" si="17"/>
        <v>Dark</v>
      </c>
      <c r="P325" t="str">
        <f>_xlfn.XLOOKUP(C325,customers!$A$1:$A$1001,customers!$I$1:$I$1001,,0)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6">
        <f>_xlfn.XLOOKUP(D326,products!$A$1:$A$49,products!$D$1:$D$49,,0)</f>
        <v>1</v>
      </c>
      <c r="L326" s="7">
        <f>_xlfn.XLOOKUP($D326,products!$A$1:$A$49,products!$E$1:$E$49,,0)</f>
        <v>13.75</v>
      </c>
      <c r="M326" s="7">
        <f t="shared" si="15"/>
        <v>13.75</v>
      </c>
      <c r="N326" t="str">
        <f t="shared" si="16"/>
        <v>Excelsa</v>
      </c>
      <c r="O326" t="str">
        <f t="shared" si="17"/>
        <v>Medium</v>
      </c>
      <c r="P326" t="str">
        <f>_xlfn.XLOOKUP(C326,customers!$A$1:$A$1001,customers!$I$1:$I$1001,,0)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6">
        <f>_xlfn.XLOOKUP(D327,products!$A$1:$A$49,products!$D$1:$D$49,,0)</f>
        <v>2.5</v>
      </c>
      <c r="L327" s="7">
        <f>_xlfn.XLOOKUP($D327,products!$A$1:$A$49,products!$E$1:$E$49,,0)</f>
        <v>29.784999999999997</v>
      </c>
      <c r="M327" s="7">
        <f t="shared" si="15"/>
        <v>29.784999999999997</v>
      </c>
      <c r="N327" t="str">
        <f t="shared" si="16"/>
        <v>Arabica</v>
      </c>
      <c r="O327" t="str">
        <f t="shared" si="17"/>
        <v>Large</v>
      </c>
      <c r="P327" t="str">
        <f>_xlfn.XLOOKUP(C327,customers!$A$1:$A$1001,customers!$I$1:$I$1001,,0)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6">
        <f>_xlfn.XLOOKUP(D328,products!$A$1:$A$49,products!$D$1:$D$49,,0)</f>
        <v>1</v>
      </c>
      <c r="L328" s="7">
        <f>_xlfn.XLOOKUP($D328,products!$A$1:$A$49,products!$E$1:$E$49,,0)</f>
        <v>8.9499999999999993</v>
      </c>
      <c r="M328" s="7">
        <f t="shared" si="15"/>
        <v>44.75</v>
      </c>
      <c r="N328" t="str">
        <f t="shared" si="16"/>
        <v>Robusta</v>
      </c>
      <c r="O328" t="str">
        <f t="shared" si="17"/>
        <v>Dark</v>
      </c>
      <c r="P328" t="str">
        <f>_xlfn.XLOOKUP(C328,customers!$A$1:$A$1001,customers!$I$1:$I$1001,,0)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6">
        <f>_xlfn.XLOOKUP(D329,products!$A$1:$A$49,products!$D$1:$D$49,,0)</f>
        <v>1</v>
      </c>
      <c r="L329" s="7">
        <f>_xlfn.XLOOKUP($D329,products!$A$1:$A$49,products!$E$1:$E$49,,0)</f>
        <v>8.9499999999999993</v>
      </c>
      <c r="M329" s="7">
        <f t="shared" si="15"/>
        <v>44.75</v>
      </c>
      <c r="N329" t="str">
        <f t="shared" si="16"/>
        <v>Robusta</v>
      </c>
      <c r="O329" t="str">
        <f t="shared" si="17"/>
        <v>Dark</v>
      </c>
      <c r="P329" t="str">
        <f>_xlfn.XLOOKUP(C329,customers!$A$1:$A$1001,customers!$I$1:$I$1001,,0)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6">
        <f>_xlfn.XLOOKUP(D330,products!$A$1:$A$49,products!$D$1:$D$49,,0)</f>
        <v>0.5</v>
      </c>
      <c r="L330" s="7">
        <f>_xlfn.XLOOKUP($D330,products!$A$1:$A$49,products!$E$1:$E$49,,0)</f>
        <v>9.51</v>
      </c>
      <c r="M330" s="7">
        <f t="shared" si="15"/>
        <v>38.04</v>
      </c>
      <c r="N330" t="str">
        <f t="shared" si="16"/>
        <v>Liberica</v>
      </c>
      <c r="O330" t="str">
        <f t="shared" si="17"/>
        <v>Large</v>
      </c>
      <c r="P330" t="str">
        <f>_xlfn.XLOOKUP(C330,customers!$A$1:$A$1001,customers!$I$1:$I$1001,,0)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6">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_xlfn.XLOOKUP(C331,customers!$A$1:$A$1001,customers!$I$1:$I$1001,,0)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6">
        <f>_xlfn.XLOOKUP(D332,products!$A$1:$A$49,products!$D$1:$D$49,,0)</f>
        <v>0.5</v>
      </c>
      <c r="L332" s="7">
        <f>_xlfn.XLOOKUP($D332,products!$A$1:$A$49,products!$E$1:$E$49,,0)</f>
        <v>5.3699999999999992</v>
      </c>
      <c r="M332" s="7">
        <f t="shared" si="15"/>
        <v>16.11</v>
      </c>
      <c r="N332" t="str">
        <f t="shared" si="16"/>
        <v>Robusta</v>
      </c>
      <c r="O332" t="str">
        <f t="shared" si="17"/>
        <v>Dark</v>
      </c>
      <c r="P332" t="str">
        <f>_xlfn.XLOOKUP(C332,customers!$A$1:$A$1001,customers!$I$1:$I$1001,,0)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6">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_xlfn.XLOOKUP(C333,customers!$A$1:$A$1001,customers!$I$1:$I$1001,,0)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6">
        <f>_xlfn.XLOOKUP(D334,products!$A$1:$A$49,products!$D$1:$D$49,,0)</f>
        <v>0.5</v>
      </c>
      <c r="L334" s="7">
        <f>_xlfn.XLOOKUP($D334,products!$A$1:$A$49,products!$E$1:$E$49,,0)</f>
        <v>5.97</v>
      </c>
      <c r="M334" s="7">
        <f t="shared" si="15"/>
        <v>17.91</v>
      </c>
      <c r="N334" t="str">
        <f t="shared" si="16"/>
        <v>Arabica</v>
      </c>
      <c r="O334" t="str">
        <f t="shared" si="17"/>
        <v>Dark</v>
      </c>
      <c r="P334" t="str">
        <f>_xlfn.XLOOKUP(C334,customers!$A$1:$A$1001,customers!$I$1:$I$1001,,0)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6">
        <f>_xlfn.XLOOKUP(D335,products!$A$1:$A$49,products!$D$1:$D$49,,0)</f>
        <v>0.5</v>
      </c>
      <c r="L335" s="7">
        <f>_xlfn.XLOOKUP($D335,products!$A$1:$A$49,products!$E$1:$E$49,,0)</f>
        <v>5.97</v>
      </c>
      <c r="M335" s="7">
        <f t="shared" si="15"/>
        <v>23.88</v>
      </c>
      <c r="N335" t="str">
        <f t="shared" si="16"/>
        <v>Robusta</v>
      </c>
      <c r="O335" t="str">
        <f t="shared" si="17"/>
        <v>Medium</v>
      </c>
      <c r="P335" t="str">
        <f>_xlfn.XLOOKUP(C335,customers!$A$1:$A$1001,customers!$I$1:$I$1001,,0)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6">
        <f>_xlfn.XLOOKUP(D336,products!$A$1:$A$49,products!$D$1:$D$49,,0)</f>
        <v>1</v>
      </c>
      <c r="L336" s="7">
        <f>_xlfn.XLOOKUP($D336,products!$A$1:$A$49,products!$E$1:$E$49,,0)</f>
        <v>11.95</v>
      </c>
      <c r="M336" s="7">
        <f t="shared" si="15"/>
        <v>59.75</v>
      </c>
      <c r="N336" t="str">
        <f t="shared" si="16"/>
        <v>Robusta</v>
      </c>
      <c r="O336" t="str">
        <f t="shared" si="17"/>
        <v>Large</v>
      </c>
      <c r="P336" t="str">
        <f>_xlfn.XLOOKUP(C336,customers!$A$1:$A$1001,customers!$I$1:$I$1001,,0)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6">
        <f>_xlfn.XLOOKUP(D337,products!$A$1:$A$49,products!$D$1:$D$49,,0)</f>
        <v>0.2</v>
      </c>
      <c r="L337" s="7">
        <f>_xlfn.XLOOKUP($D337,products!$A$1:$A$49,products!$E$1:$E$49,,0)</f>
        <v>4.7549999999999999</v>
      </c>
      <c r="M337" s="7">
        <f t="shared" si="15"/>
        <v>28.53</v>
      </c>
      <c r="N337" t="str">
        <f t="shared" si="16"/>
        <v>Liberica</v>
      </c>
      <c r="O337" t="str">
        <f t="shared" si="17"/>
        <v>Large</v>
      </c>
      <c r="P337" t="str">
        <f>_xlfn.XLOOKUP(C337,customers!$A$1:$A$1001,customers!$I$1:$I$1001,,0)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6">
        <f>_xlfn.XLOOKUP(D338,products!$A$1:$A$49,products!$D$1:$D$49,,0)</f>
        <v>1</v>
      </c>
      <c r="L338" s="7">
        <f>_xlfn.XLOOKUP($D338,products!$A$1:$A$49,products!$E$1:$E$49,,0)</f>
        <v>11.25</v>
      </c>
      <c r="M338" s="7">
        <f t="shared" si="15"/>
        <v>45</v>
      </c>
      <c r="N338" t="str">
        <f t="shared" si="16"/>
        <v>Arabica</v>
      </c>
      <c r="O338" t="str">
        <f t="shared" si="17"/>
        <v>Medium</v>
      </c>
      <c r="P338" t="str">
        <f>_xlfn.XLOOKUP(C338,customers!$A$1:$A$1001,customers!$I$1:$I$1001,,0)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6">
        <f>_xlfn.XLOOKUP(D339,products!$A$1:$A$49,products!$D$1:$D$49,,0)</f>
        <v>2.5</v>
      </c>
      <c r="L339" s="7">
        <f>_xlfn.XLOOKUP($D339,products!$A$1:$A$49,products!$E$1:$E$49,,0)</f>
        <v>27.945</v>
      </c>
      <c r="M339" s="7">
        <f t="shared" si="15"/>
        <v>55.89</v>
      </c>
      <c r="N339" t="str">
        <f t="shared" si="16"/>
        <v>Excelsa</v>
      </c>
      <c r="O339" t="str">
        <f t="shared" si="17"/>
        <v>Dark</v>
      </c>
      <c r="P339" t="str">
        <f>_xlfn.XLOOKUP(C339,customers!$A$1:$A$1001,customers!$I$1:$I$1001,,0)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6">
        <f>_xlfn.XLOOKUP(D340,products!$A$1:$A$49,products!$D$1:$D$49,,0)</f>
        <v>1</v>
      </c>
      <c r="L340" s="7">
        <f>_xlfn.XLOOKUP($D340,products!$A$1:$A$49,products!$E$1:$E$49,,0)</f>
        <v>14.85</v>
      </c>
      <c r="M340" s="7">
        <f t="shared" si="15"/>
        <v>59.4</v>
      </c>
      <c r="N340" t="str">
        <f t="shared" si="16"/>
        <v>Excelsa</v>
      </c>
      <c r="O340" t="str">
        <f t="shared" si="17"/>
        <v>Large</v>
      </c>
      <c r="P340" t="str">
        <f>_xlfn.XLOOKUP(C340,customers!$A$1:$A$1001,customers!$I$1:$I$1001,,0)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6">
        <f>_xlfn.XLOOKUP(D341,products!$A$1:$A$49,products!$D$1:$D$49,,0)</f>
        <v>0.2</v>
      </c>
      <c r="L341" s="7">
        <f>_xlfn.XLOOKUP($D341,products!$A$1:$A$49,products!$E$1:$E$49,,0)</f>
        <v>3.645</v>
      </c>
      <c r="M341" s="7">
        <f t="shared" si="15"/>
        <v>7.29</v>
      </c>
      <c r="N341" t="str">
        <f t="shared" si="16"/>
        <v>Excelsa</v>
      </c>
      <c r="O341" t="str">
        <f t="shared" si="17"/>
        <v>Dark</v>
      </c>
      <c r="P341" t="str">
        <f>_xlfn.XLOOKUP(C341,customers!$A$1:$A$1001,customers!$I$1:$I$1001,,0)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6">
        <f>_xlfn.XLOOKUP(D342,products!$A$1:$A$49,products!$D$1:$D$49,,0)</f>
        <v>0.5</v>
      </c>
      <c r="L342" s="7">
        <f>_xlfn.XLOOKUP($D342,products!$A$1:$A$49,products!$E$1:$E$49,,0)</f>
        <v>7.29</v>
      </c>
      <c r="M342" s="7">
        <f t="shared" si="15"/>
        <v>7.29</v>
      </c>
      <c r="N342" t="str">
        <f t="shared" si="16"/>
        <v>Excelsa</v>
      </c>
      <c r="O342" t="str">
        <f t="shared" si="17"/>
        <v>Dark</v>
      </c>
      <c r="P342" t="str">
        <f>_xlfn.XLOOKUP(C342,customers!$A$1:$A$1001,customers!$I$1:$I$1001,,0)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6">
        <f>_xlfn.XLOOKUP(D343,products!$A$1:$A$49,products!$D$1:$D$49,,0)</f>
        <v>0.5</v>
      </c>
      <c r="L343" s="7">
        <f>_xlfn.XLOOKUP($D343,products!$A$1:$A$49,products!$E$1:$E$49,,0)</f>
        <v>8.91</v>
      </c>
      <c r="M343" s="7">
        <f t="shared" si="15"/>
        <v>17.82</v>
      </c>
      <c r="N343" t="str">
        <f t="shared" si="16"/>
        <v>Excelsa</v>
      </c>
      <c r="O343" t="str">
        <f t="shared" si="17"/>
        <v>Large</v>
      </c>
      <c r="P343" t="str">
        <f>_xlfn.XLOOKUP(C343,customers!$A$1:$A$1001,customers!$I$1:$I$1001,,0)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6">
        <f>_xlfn.XLOOKUP(D344,products!$A$1:$A$49,products!$D$1:$D$49,,0)</f>
        <v>0.5</v>
      </c>
      <c r="L344" s="7">
        <f>_xlfn.XLOOKUP($D344,products!$A$1:$A$49,products!$E$1:$E$49,,0)</f>
        <v>7.77</v>
      </c>
      <c r="M344" s="7">
        <f t="shared" si="15"/>
        <v>38.849999999999994</v>
      </c>
      <c r="N344" t="str">
        <f t="shared" si="16"/>
        <v>Liberica</v>
      </c>
      <c r="O344" t="str">
        <f t="shared" si="17"/>
        <v>Dark</v>
      </c>
      <c r="P344" t="str">
        <f>_xlfn.XLOOKUP(C344,customers!$A$1:$A$1001,customers!$I$1:$I$1001,,0)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6">
        <f>_xlfn.XLOOKUP(D345,products!$A$1:$A$49,products!$D$1:$D$49,,0)</f>
        <v>0.5</v>
      </c>
      <c r="L345" s="7">
        <f>_xlfn.XLOOKUP($D345,products!$A$1:$A$49,products!$E$1:$E$49,,0)</f>
        <v>5.3699999999999992</v>
      </c>
      <c r="M345" s="7">
        <f t="shared" si="15"/>
        <v>32.22</v>
      </c>
      <c r="N345" t="str">
        <f t="shared" si="16"/>
        <v>Robusta</v>
      </c>
      <c r="O345" t="str">
        <f t="shared" si="17"/>
        <v>Dark</v>
      </c>
      <c r="P345" t="str">
        <f>_xlfn.XLOOKUP(C345,customers!$A$1:$A$1001,customers!$I$1:$I$1001,,0)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6">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_xlfn.XLOOKUP(C346,customers!$A$1:$A$1001,customers!$I$1:$I$1001,,0)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6">
        <f>_xlfn.XLOOKUP(D347,products!$A$1:$A$49,products!$D$1:$D$49,,0)</f>
        <v>1</v>
      </c>
      <c r="L347" s="7">
        <f>_xlfn.XLOOKUP($D347,products!$A$1:$A$49,products!$E$1:$E$49,,0)</f>
        <v>11.95</v>
      </c>
      <c r="M347" s="7">
        <f t="shared" si="15"/>
        <v>59.75</v>
      </c>
      <c r="N347" t="str">
        <f t="shared" si="16"/>
        <v>Robusta</v>
      </c>
      <c r="O347" t="str">
        <f t="shared" si="17"/>
        <v>Large</v>
      </c>
      <c r="P347" t="str">
        <f>_xlfn.XLOOKUP(C347,customers!$A$1:$A$1001,customers!$I$1:$I$1001,,0)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6">
        <f>_xlfn.XLOOKUP(D348,products!$A$1:$A$49,products!$D$1:$D$49,,0)</f>
        <v>0.5</v>
      </c>
      <c r="L348" s="7">
        <f>_xlfn.XLOOKUP($D348,products!$A$1:$A$49,products!$E$1:$E$49,,0)</f>
        <v>7.77</v>
      </c>
      <c r="M348" s="7">
        <f t="shared" si="15"/>
        <v>23.31</v>
      </c>
      <c r="N348" t="str">
        <f t="shared" si="16"/>
        <v>Arabica</v>
      </c>
      <c r="O348" t="str">
        <f t="shared" si="17"/>
        <v>Large</v>
      </c>
      <c r="P348" t="str">
        <f>_xlfn.XLOOKUP(C348,customers!$A$1:$A$1001,customers!$I$1:$I$1001,,0)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6">
        <f>_xlfn.XLOOKUP(D349,products!$A$1:$A$49,products!$D$1:$D$49,,0)</f>
        <v>1</v>
      </c>
      <c r="L349" s="7">
        <f>_xlfn.XLOOKUP($D349,products!$A$1:$A$49,products!$E$1:$E$49,,0)</f>
        <v>14.55</v>
      </c>
      <c r="M349" s="7">
        <f t="shared" si="15"/>
        <v>43.650000000000006</v>
      </c>
      <c r="N349" t="str">
        <f t="shared" si="16"/>
        <v>Liberica</v>
      </c>
      <c r="O349" t="str">
        <f t="shared" si="17"/>
        <v>Medium</v>
      </c>
      <c r="P349" t="str">
        <f>_xlfn.XLOOKUP(C349,customers!$A$1:$A$1001,customers!$I$1:$I$1001,,0)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6">
        <f>_xlfn.XLOOKUP(D350,products!$A$1:$A$49,products!$D$1:$D$49,,0)</f>
        <v>2.5</v>
      </c>
      <c r="L350" s="7">
        <f>_xlfn.XLOOKUP($D350,products!$A$1:$A$49,products!$E$1:$E$49,,0)</f>
        <v>34.154999999999994</v>
      </c>
      <c r="M350" s="7">
        <f t="shared" si="15"/>
        <v>204.92999999999995</v>
      </c>
      <c r="N350" t="str">
        <f t="shared" si="16"/>
        <v>Excelsa</v>
      </c>
      <c r="O350" t="str">
        <f t="shared" si="17"/>
        <v>Large</v>
      </c>
      <c r="P350" t="str">
        <f>_xlfn.XLOOKUP(C350,customers!$A$1:$A$1001,customers!$I$1:$I$1001,,0)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6">
        <f>_xlfn.XLOOKUP(D351,products!$A$1:$A$49,products!$D$1:$D$49,,0)</f>
        <v>0.2</v>
      </c>
      <c r="L351" s="7">
        <f>_xlfn.XLOOKUP($D351,products!$A$1:$A$49,products!$E$1:$E$49,,0)</f>
        <v>3.5849999999999995</v>
      </c>
      <c r="M351" s="7">
        <f t="shared" si="15"/>
        <v>14.339999999999998</v>
      </c>
      <c r="N351" t="str">
        <f t="shared" si="16"/>
        <v>Robusta</v>
      </c>
      <c r="O351" t="str">
        <f t="shared" si="17"/>
        <v>Large</v>
      </c>
      <c r="P351" t="str">
        <f>_xlfn.XLOOKUP(C351,customers!$A$1:$A$1001,customers!$I$1:$I$1001,,0)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6">
        <f>_xlfn.XLOOKUP(D352,products!$A$1:$A$49,products!$D$1:$D$49,,0)</f>
        <v>0.5</v>
      </c>
      <c r="L352" s="7">
        <f>_xlfn.XLOOKUP($D352,products!$A$1:$A$49,products!$E$1:$E$49,,0)</f>
        <v>5.97</v>
      </c>
      <c r="M352" s="7">
        <f t="shared" si="15"/>
        <v>23.88</v>
      </c>
      <c r="N352" t="str">
        <f t="shared" si="16"/>
        <v>Arabica</v>
      </c>
      <c r="O352" t="str">
        <f t="shared" si="17"/>
        <v>Dark</v>
      </c>
      <c r="P352" t="str">
        <f>_xlfn.XLOOKUP(C352,customers!$A$1:$A$1001,customers!$I$1:$I$1001,,0)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6">
        <f>_xlfn.XLOOKUP(D353,products!$A$1:$A$49,products!$D$1:$D$49,,0)</f>
        <v>1</v>
      </c>
      <c r="L353" s="7">
        <f>_xlfn.XLOOKUP($D353,products!$A$1:$A$49,products!$E$1:$E$49,,0)</f>
        <v>11.25</v>
      </c>
      <c r="M353" s="7">
        <f t="shared" si="15"/>
        <v>22.5</v>
      </c>
      <c r="N353" t="str">
        <f t="shared" si="16"/>
        <v>Arabica</v>
      </c>
      <c r="O353" t="str">
        <f t="shared" si="17"/>
        <v>Medium</v>
      </c>
      <c r="P353" t="str">
        <f>_xlfn.XLOOKUP(C353,customers!$A$1:$A$1001,customers!$I$1:$I$1001,,0)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6">
        <f>_xlfn.XLOOKUP(D354,products!$A$1:$A$49,products!$D$1:$D$49,,0)</f>
        <v>0.5</v>
      </c>
      <c r="L354" s="7">
        <f>_xlfn.XLOOKUP($D354,products!$A$1:$A$49,products!$E$1:$E$49,,0)</f>
        <v>7.29</v>
      </c>
      <c r="M354" s="7">
        <f t="shared" si="15"/>
        <v>36.450000000000003</v>
      </c>
      <c r="N354" t="str">
        <f t="shared" si="16"/>
        <v>Excelsa</v>
      </c>
      <c r="O354" t="str">
        <f t="shared" si="17"/>
        <v>Dark</v>
      </c>
      <c r="P354" t="str">
        <f>_xlfn.XLOOKUP(C354,customers!$A$1:$A$1001,customers!$I$1:$I$1001,,0)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6">
        <f>_xlfn.XLOOKUP(D355,products!$A$1:$A$49,products!$D$1:$D$49,,0)</f>
        <v>0.5</v>
      </c>
      <c r="L355" s="7">
        <f>_xlfn.XLOOKUP($D355,products!$A$1:$A$49,products!$E$1:$E$49,,0)</f>
        <v>6.75</v>
      </c>
      <c r="M355" s="7">
        <f t="shared" si="15"/>
        <v>27</v>
      </c>
      <c r="N355" t="str">
        <f t="shared" si="16"/>
        <v>Arabica</v>
      </c>
      <c r="O355" t="str">
        <f t="shared" si="17"/>
        <v>Medium</v>
      </c>
      <c r="P355" t="str">
        <f>_xlfn.XLOOKUP(C355,customers!$A$1:$A$1001,customers!$I$1:$I$1001,,0)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6">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_xlfn.XLOOKUP(C356,customers!$A$1:$A$1001,customers!$I$1:$I$1001,,0)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6">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_xlfn.XLOOKUP(C357,customers!$A$1:$A$1001,customers!$I$1:$I$1001,,0)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6">
        <f>_xlfn.XLOOKUP(D358,products!$A$1:$A$49,products!$D$1:$D$49,,0)</f>
        <v>1</v>
      </c>
      <c r="L358" s="7">
        <f>_xlfn.XLOOKUP($D358,products!$A$1:$A$49,products!$E$1:$E$49,,0)</f>
        <v>12.95</v>
      </c>
      <c r="M358" s="7">
        <f t="shared" si="15"/>
        <v>51.8</v>
      </c>
      <c r="N358" t="str">
        <f t="shared" si="16"/>
        <v>Liberica</v>
      </c>
      <c r="O358" t="str">
        <f t="shared" si="17"/>
        <v>Dark</v>
      </c>
      <c r="P358" t="str">
        <f>_xlfn.XLOOKUP(C358,customers!$A$1:$A$1001,customers!$I$1:$I$1001,,0)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6">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_xlfn.XLOOKUP(C359,customers!$A$1:$A$1001,customers!$I$1:$I$1001,,0)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6">
        <f>_xlfn.XLOOKUP(D360,products!$A$1:$A$49,products!$D$1:$D$49,,0)</f>
        <v>2.5</v>
      </c>
      <c r="L360" s="7">
        <f>_xlfn.XLOOKUP($D360,products!$A$1:$A$49,products!$E$1:$E$49,,0)</f>
        <v>29.784999999999997</v>
      </c>
      <c r="M360" s="7">
        <f t="shared" si="15"/>
        <v>29.784999999999997</v>
      </c>
      <c r="N360" t="str">
        <f t="shared" si="16"/>
        <v>Arabica</v>
      </c>
      <c r="O360" t="str">
        <f t="shared" si="17"/>
        <v>Large</v>
      </c>
      <c r="P360" t="str">
        <f>_xlfn.XLOOKUP(C360,customers!$A$1:$A$1001,customers!$I$1:$I$1001,,0)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6">
        <f>_xlfn.XLOOKUP(D361,products!$A$1:$A$49,products!$D$1:$D$49,,0)</f>
        <v>0.2</v>
      </c>
      <c r="L361" s="7">
        <f>_xlfn.XLOOKUP($D361,products!$A$1:$A$49,products!$E$1:$E$49,,0)</f>
        <v>3.5849999999999995</v>
      </c>
      <c r="M361" s="7">
        <f t="shared" si="15"/>
        <v>21.509999999999998</v>
      </c>
      <c r="N361" t="str">
        <f t="shared" si="16"/>
        <v>Robusta</v>
      </c>
      <c r="O361" t="str">
        <f t="shared" si="17"/>
        <v>Large</v>
      </c>
      <c r="P361" t="str">
        <f>_xlfn.XLOOKUP(C361,customers!$A$1:$A$1001,customers!$I$1:$I$1001,,0)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6">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_xlfn.XLOOKUP(C362,customers!$A$1:$A$1001,customers!$I$1:$I$1001,,0)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6">
        <f>_xlfn.XLOOKUP(D363,products!$A$1:$A$49,products!$D$1:$D$49,,0)</f>
        <v>0.5</v>
      </c>
      <c r="L363" s="7">
        <f>_xlfn.XLOOKUP($D363,products!$A$1:$A$49,products!$E$1:$E$49,,0)</f>
        <v>5.97</v>
      </c>
      <c r="M363" s="7">
        <f t="shared" si="15"/>
        <v>5.97</v>
      </c>
      <c r="N363" t="str">
        <f t="shared" si="16"/>
        <v>Robusta</v>
      </c>
      <c r="O363" t="str">
        <f t="shared" si="17"/>
        <v>Medium</v>
      </c>
      <c r="P363" t="str">
        <f>_xlfn.XLOOKUP(C363,customers!$A$1:$A$1001,customers!$I$1:$I$1001,,0)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6">
        <f>_xlfn.XLOOKUP(D364,products!$A$1:$A$49,products!$D$1:$D$49,,0)</f>
        <v>1</v>
      </c>
      <c r="L364" s="7">
        <f>_xlfn.XLOOKUP($D364,products!$A$1:$A$49,products!$E$1:$E$49,,0)</f>
        <v>14.85</v>
      </c>
      <c r="M364" s="7">
        <f t="shared" si="15"/>
        <v>74.25</v>
      </c>
      <c r="N364" t="str">
        <f t="shared" si="16"/>
        <v>Excelsa</v>
      </c>
      <c r="O364" t="str">
        <f t="shared" si="17"/>
        <v>Large</v>
      </c>
      <c r="P364" t="str">
        <f>_xlfn.XLOOKUP(C364,customers!$A$1:$A$1001,customers!$I$1:$I$1001,,0)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6">
        <f>_xlfn.XLOOKUP(D365,products!$A$1:$A$49,products!$D$1:$D$49,,0)</f>
        <v>1</v>
      </c>
      <c r="L365" s="7">
        <f>_xlfn.XLOOKUP($D365,products!$A$1:$A$49,products!$E$1:$E$49,,0)</f>
        <v>14.55</v>
      </c>
      <c r="M365" s="7">
        <f t="shared" si="15"/>
        <v>87.300000000000011</v>
      </c>
      <c r="N365" t="str">
        <f t="shared" si="16"/>
        <v>Liberica</v>
      </c>
      <c r="O365" t="str">
        <f t="shared" si="17"/>
        <v>Medium</v>
      </c>
      <c r="P365" t="str">
        <f>_xlfn.XLOOKUP(C365,customers!$A$1:$A$1001,customers!$I$1:$I$1001,,0)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6">
        <f>_xlfn.XLOOKUP(D366,products!$A$1:$A$49,products!$D$1:$D$49,,0)</f>
        <v>1</v>
      </c>
      <c r="L366" s="7">
        <f>_xlfn.XLOOKUP($D366,products!$A$1:$A$49,products!$E$1:$E$49,,0)</f>
        <v>12.15</v>
      </c>
      <c r="M366" s="7">
        <f t="shared" si="15"/>
        <v>72.900000000000006</v>
      </c>
      <c r="N366" t="str">
        <f t="shared" si="16"/>
        <v>Excelsa</v>
      </c>
      <c r="O366" t="str">
        <f t="shared" si="17"/>
        <v>Dark</v>
      </c>
      <c r="P366" t="str">
        <f>_xlfn.XLOOKUP(C366,customers!$A$1:$A$1001,customers!$I$1:$I$1001,,0)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6">
        <f>_xlfn.XLOOKUP(D367,products!$A$1:$A$49,products!$D$1:$D$49,,0)</f>
        <v>0.5</v>
      </c>
      <c r="L367" s="7">
        <f>_xlfn.XLOOKUP($D367,products!$A$1:$A$49,products!$E$1:$E$49,,0)</f>
        <v>7.77</v>
      </c>
      <c r="M367" s="7">
        <f t="shared" si="15"/>
        <v>7.77</v>
      </c>
      <c r="N367" t="str">
        <f t="shared" si="16"/>
        <v>Liberica</v>
      </c>
      <c r="O367" t="str">
        <f t="shared" si="17"/>
        <v>Dark</v>
      </c>
      <c r="P367" t="str">
        <f>_xlfn.XLOOKUP(C367,customers!$A$1:$A$1001,customers!$I$1:$I$1001,,0)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6">
        <f>_xlfn.XLOOKUP(D368,products!$A$1:$A$49,products!$D$1:$D$49,,0)</f>
        <v>0.5</v>
      </c>
      <c r="L368" s="7">
        <f>_xlfn.XLOOKUP($D368,products!$A$1:$A$49,products!$E$1:$E$49,,0)</f>
        <v>7.29</v>
      </c>
      <c r="M368" s="7">
        <f t="shared" si="15"/>
        <v>43.74</v>
      </c>
      <c r="N368" t="str">
        <f t="shared" si="16"/>
        <v>Excelsa</v>
      </c>
      <c r="O368" t="str">
        <f t="shared" si="17"/>
        <v>Dark</v>
      </c>
      <c r="P368" t="str">
        <f>_xlfn.XLOOKUP(C368,customers!$A$1:$A$1001,customers!$I$1:$I$1001,,0)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6">
        <f>_xlfn.XLOOKUP(D369,products!$A$1:$A$49,products!$D$1:$D$49,,0)</f>
        <v>0.2</v>
      </c>
      <c r="L369" s="7">
        <f>_xlfn.XLOOKUP($D369,products!$A$1:$A$49,products!$E$1:$E$49,,0)</f>
        <v>4.3650000000000002</v>
      </c>
      <c r="M369" s="7">
        <f t="shared" si="15"/>
        <v>8.73</v>
      </c>
      <c r="N369" t="str">
        <f t="shared" si="16"/>
        <v>Liberica</v>
      </c>
      <c r="O369" t="str">
        <f t="shared" si="17"/>
        <v>Medium</v>
      </c>
      <c r="P369" t="str">
        <f>_xlfn.XLOOKUP(C369,customers!$A$1:$A$1001,customers!$I$1:$I$1001,,0)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6">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_xlfn.XLOOKUP(C370,customers!$A$1:$A$1001,customers!$I$1:$I$1001,,0)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6">
        <f>_xlfn.XLOOKUP(D371,products!$A$1:$A$49,products!$D$1:$D$49,,0)</f>
        <v>0.5</v>
      </c>
      <c r="L371" s="7">
        <f>_xlfn.XLOOKUP($D371,products!$A$1:$A$49,products!$E$1:$E$49,,0)</f>
        <v>8.91</v>
      </c>
      <c r="M371" s="7">
        <f t="shared" si="15"/>
        <v>8.91</v>
      </c>
      <c r="N371" t="str">
        <f t="shared" si="16"/>
        <v>Excelsa</v>
      </c>
      <c r="O371" t="str">
        <f t="shared" si="17"/>
        <v>Large</v>
      </c>
      <c r="P371" t="str">
        <f>_xlfn.XLOOKUP(C371,customers!$A$1:$A$1001,customers!$I$1:$I$1001,,0)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6">
        <f>_xlfn.XLOOKUP(D372,products!$A$1:$A$49,products!$D$1:$D$49,,0)</f>
        <v>1</v>
      </c>
      <c r="L372" s="7">
        <f>_xlfn.XLOOKUP($D372,products!$A$1:$A$49,products!$E$1:$E$49,,0)</f>
        <v>12.15</v>
      </c>
      <c r="M372" s="7">
        <f t="shared" si="15"/>
        <v>24.3</v>
      </c>
      <c r="N372" t="str">
        <f t="shared" si="16"/>
        <v>Excelsa</v>
      </c>
      <c r="O372" t="str">
        <f t="shared" si="17"/>
        <v>Dark</v>
      </c>
      <c r="P372" t="str">
        <f>_xlfn.XLOOKUP(C372,customers!$A$1:$A$1001,customers!$I$1:$I$1001,,0)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6">
        <f>_xlfn.XLOOKUP(D373,products!$A$1:$A$49,products!$D$1:$D$49,,0)</f>
        <v>0.5</v>
      </c>
      <c r="L373" s="7">
        <f>_xlfn.XLOOKUP($D373,products!$A$1:$A$49,products!$E$1:$E$49,,0)</f>
        <v>7.77</v>
      </c>
      <c r="M373" s="7">
        <f t="shared" si="15"/>
        <v>46.62</v>
      </c>
      <c r="N373" t="str">
        <f t="shared" si="16"/>
        <v>Arabica</v>
      </c>
      <c r="O373" t="str">
        <f t="shared" si="17"/>
        <v>Large</v>
      </c>
      <c r="P373" t="str">
        <f>_xlfn.XLOOKUP(C373,customers!$A$1:$A$1001,customers!$I$1:$I$1001,,0)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6">
        <f>_xlfn.XLOOKUP(D374,products!$A$1:$A$49,products!$D$1:$D$49,,0)</f>
        <v>0.5</v>
      </c>
      <c r="L374" s="7">
        <f>_xlfn.XLOOKUP($D374,products!$A$1:$A$49,products!$E$1:$E$49,,0)</f>
        <v>7.169999999999999</v>
      </c>
      <c r="M374" s="7">
        <f t="shared" si="15"/>
        <v>43.019999999999996</v>
      </c>
      <c r="N374" t="str">
        <f t="shared" si="16"/>
        <v>Robusta</v>
      </c>
      <c r="O374" t="str">
        <f t="shared" si="17"/>
        <v>Large</v>
      </c>
      <c r="P374" t="str">
        <f>_xlfn.XLOOKUP(C374,customers!$A$1:$A$1001,customers!$I$1:$I$1001,,0)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6">
        <f>_xlfn.XLOOKUP(D375,products!$A$1:$A$49,products!$D$1:$D$49,,0)</f>
        <v>0.5</v>
      </c>
      <c r="L375" s="7">
        <f>_xlfn.XLOOKUP($D375,products!$A$1:$A$49,products!$E$1:$E$49,,0)</f>
        <v>5.97</v>
      </c>
      <c r="M375" s="7">
        <f t="shared" si="15"/>
        <v>17.91</v>
      </c>
      <c r="N375" t="str">
        <f t="shared" si="16"/>
        <v>Arabica</v>
      </c>
      <c r="O375" t="str">
        <f t="shared" si="17"/>
        <v>Dark</v>
      </c>
      <c r="P375" t="str">
        <f>_xlfn.XLOOKUP(C375,customers!$A$1:$A$1001,customers!$I$1:$I$1001,,0)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6">
        <f>_xlfn.XLOOKUP(D376,products!$A$1:$A$49,products!$D$1:$D$49,,0)</f>
        <v>0.5</v>
      </c>
      <c r="L376" s="7">
        <f>_xlfn.XLOOKUP($D376,products!$A$1:$A$49,products!$E$1:$E$49,,0)</f>
        <v>9.51</v>
      </c>
      <c r="M376" s="7">
        <f t="shared" si="15"/>
        <v>38.04</v>
      </c>
      <c r="N376" t="str">
        <f t="shared" si="16"/>
        <v>Liberica</v>
      </c>
      <c r="O376" t="str">
        <f t="shared" si="17"/>
        <v>Large</v>
      </c>
      <c r="P376" t="str">
        <f>_xlfn.XLOOKUP(C376,customers!$A$1:$A$1001,customers!$I$1:$I$1001,,0)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6">
        <f>_xlfn.XLOOKUP(D377,products!$A$1:$A$49,products!$D$1:$D$49,,0)</f>
        <v>0.2</v>
      </c>
      <c r="L377" s="7">
        <f>_xlfn.XLOOKUP($D377,products!$A$1:$A$49,products!$E$1:$E$49,,0)</f>
        <v>3.375</v>
      </c>
      <c r="M377" s="7">
        <f t="shared" si="15"/>
        <v>6.75</v>
      </c>
      <c r="N377" t="str">
        <f t="shared" si="16"/>
        <v>Arabica</v>
      </c>
      <c r="O377" t="str">
        <f t="shared" si="17"/>
        <v>Medium</v>
      </c>
      <c r="P377" t="str">
        <f>_xlfn.XLOOKUP(C377,customers!$A$1:$A$1001,customers!$I$1:$I$1001,,0)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6">
        <f>_xlfn.XLOOKUP(D378,products!$A$1:$A$49,products!$D$1:$D$49,,0)</f>
        <v>0.5</v>
      </c>
      <c r="L378" s="7">
        <f>_xlfn.XLOOKUP($D378,products!$A$1:$A$49,products!$E$1:$E$49,,0)</f>
        <v>5.97</v>
      </c>
      <c r="M378" s="7">
        <f t="shared" si="15"/>
        <v>5.97</v>
      </c>
      <c r="N378" t="str">
        <f t="shared" si="16"/>
        <v>Robusta</v>
      </c>
      <c r="O378" t="str">
        <f t="shared" si="17"/>
        <v>Medium</v>
      </c>
      <c r="P378" t="str">
        <f>_xlfn.XLOOKUP(C378,customers!$A$1:$A$1001,customers!$I$1:$I$1001,,0)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6">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_xlfn.XLOOKUP(C379,customers!$A$1:$A$1001,customers!$I$1:$I$1001,,0)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6">
        <f>_xlfn.XLOOKUP(D380,products!$A$1:$A$49,products!$D$1:$D$49,,0)</f>
        <v>0.5</v>
      </c>
      <c r="L380" s="7">
        <f>_xlfn.XLOOKUP($D380,products!$A$1:$A$49,products!$E$1:$E$49,,0)</f>
        <v>7.77</v>
      </c>
      <c r="M380" s="7">
        <f t="shared" si="15"/>
        <v>23.31</v>
      </c>
      <c r="N380" t="str">
        <f t="shared" si="16"/>
        <v>Arabica</v>
      </c>
      <c r="O380" t="str">
        <f t="shared" si="17"/>
        <v>Large</v>
      </c>
      <c r="P380" t="str">
        <f>_xlfn.XLOOKUP(C380,customers!$A$1:$A$1001,customers!$I$1:$I$1001,,0)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6">
        <f>_xlfn.XLOOKUP(D381,products!$A$1:$A$49,products!$D$1:$D$49,,0)</f>
        <v>0.5</v>
      </c>
      <c r="L381" s="7">
        <f>_xlfn.XLOOKUP($D381,products!$A$1:$A$49,products!$E$1:$E$49,,0)</f>
        <v>7.169999999999999</v>
      </c>
      <c r="M381" s="7">
        <f t="shared" si="15"/>
        <v>43.019999999999996</v>
      </c>
      <c r="N381" t="str">
        <f t="shared" si="16"/>
        <v>Robusta</v>
      </c>
      <c r="O381" t="str">
        <f t="shared" si="17"/>
        <v>Large</v>
      </c>
      <c r="P381" t="str">
        <f>_xlfn.XLOOKUP(C381,customers!$A$1:$A$1001,customers!$I$1:$I$1001,,0)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6">
        <f>_xlfn.XLOOKUP(D382,products!$A$1:$A$49,products!$D$1:$D$49,,0)</f>
        <v>0.5</v>
      </c>
      <c r="L382" s="7">
        <f>_xlfn.XLOOKUP($D382,products!$A$1:$A$49,products!$E$1:$E$49,,0)</f>
        <v>7.77</v>
      </c>
      <c r="M382" s="7">
        <f t="shared" si="15"/>
        <v>23.31</v>
      </c>
      <c r="N382" t="str">
        <f t="shared" si="16"/>
        <v>Liberica</v>
      </c>
      <c r="O382" t="str">
        <f t="shared" si="17"/>
        <v>Dark</v>
      </c>
      <c r="P382" t="str">
        <f>_xlfn.XLOOKUP(C382,customers!$A$1:$A$1001,customers!$I$1:$I$1001,,0)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6">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_xlfn.XLOOKUP(C383,customers!$A$1:$A$1001,customers!$I$1:$I$1001,,0)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6">
        <f>_xlfn.XLOOKUP(D384,products!$A$1:$A$49,products!$D$1:$D$49,,0)</f>
        <v>0.5</v>
      </c>
      <c r="L384" s="7">
        <f>_xlfn.XLOOKUP($D384,products!$A$1:$A$49,products!$E$1:$E$49,,0)</f>
        <v>7.29</v>
      </c>
      <c r="M384" s="7">
        <f t="shared" si="15"/>
        <v>21.87</v>
      </c>
      <c r="N384" t="str">
        <f t="shared" si="16"/>
        <v>Excelsa</v>
      </c>
      <c r="O384" t="str">
        <f t="shared" si="17"/>
        <v>Dark</v>
      </c>
      <c r="P384" t="str">
        <f>_xlfn.XLOOKUP(C384,customers!$A$1:$A$1001,customers!$I$1:$I$1001,,0)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6">
        <f>_xlfn.XLOOKUP(D385,products!$A$1:$A$49,products!$D$1:$D$49,,0)</f>
        <v>0.5</v>
      </c>
      <c r="L385" s="7">
        <f>_xlfn.XLOOKUP($D385,products!$A$1:$A$49,products!$E$1:$E$49,,0)</f>
        <v>8.91</v>
      </c>
      <c r="M385" s="7">
        <f t="shared" si="15"/>
        <v>53.46</v>
      </c>
      <c r="N385" t="str">
        <f t="shared" si="16"/>
        <v>Excelsa</v>
      </c>
      <c r="O385" t="str">
        <f t="shared" si="17"/>
        <v>Large</v>
      </c>
      <c r="P385" t="str">
        <f>_xlfn.XLOOKUP(C385,customers!$A$1:$A$1001,customers!$I$1:$I$1001,,0)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6">
        <f>_xlfn.XLOOKUP(D386,products!$A$1:$A$49,products!$D$1:$D$49,,0)</f>
        <v>2.5</v>
      </c>
      <c r="L386" s="7">
        <f>_xlfn.XLOOKUP($D386,products!$A$1:$A$49,products!$E$1:$E$49,,0)</f>
        <v>29.784999999999997</v>
      </c>
      <c r="M386" s="7">
        <f t="shared" si="15"/>
        <v>119.13999999999999</v>
      </c>
      <c r="N386" t="str">
        <f t="shared" si="16"/>
        <v>Arabica</v>
      </c>
      <c r="O386" t="str">
        <f t="shared" si="17"/>
        <v>Large</v>
      </c>
      <c r="P386" t="str">
        <f>_xlfn.XLOOKUP(C386,customers!$A$1:$A$1001,customers!$I$1:$I$1001,,0)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6">
        <f>_xlfn.XLOOKUP(D387,products!$A$1:$A$49,products!$D$1:$D$49,,0)</f>
        <v>0.5</v>
      </c>
      <c r="L387" s="7">
        <f>_xlfn.XLOOKUP($D387,products!$A$1:$A$49,products!$E$1:$E$49,,0)</f>
        <v>8.73</v>
      </c>
      <c r="M387" s="7">
        <f t="shared" ref="M387:M450" si="18">L387*E387</f>
        <v>43.650000000000006</v>
      </c>
      <c r="N387" t="str">
        <f t="shared" ref="N387:N450" si="19">IF(I387="Rob","Robusta",IF(I387="Exc","Excelsa",IF(I387="Ara","Arabica","Liberica")))</f>
        <v>Liberica</v>
      </c>
      <c r="O387" t="str">
        <f t="shared" ref="O387:O450" si="20">IF(J387="M","Medium",IF(J387="L","Large","Dark"))</f>
        <v>Medium</v>
      </c>
      <c r="P387" t="str">
        <f>_xlfn.XLOOKUP(C387,customers!$A$1:$A$1001,customers!$I$1:$I$1001,,0)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6">
        <f>_xlfn.XLOOKUP(D388,products!$A$1:$A$49,products!$D$1:$D$49,,0)</f>
        <v>0.2</v>
      </c>
      <c r="L388" s="7">
        <f>_xlfn.XLOOKUP($D388,products!$A$1:$A$49,products!$E$1:$E$49,,0)</f>
        <v>2.9849999999999999</v>
      </c>
      <c r="M388" s="7">
        <f t="shared" si="18"/>
        <v>17.91</v>
      </c>
      <c r="N388" t="str">
        <f t="shared" si="19"/>
        <v>Arabica</v>
      </c>
      <c r="O388" t="str">
        <f t="shared" si="20"/>
        <v>Dark</v>
      </c>
      <c r="P388" t="str">
        <f>_xlfn.XLOOKUP(C388,customers!$A$1:$A$1001,customers!$I$1:$I$1001,,0)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6">
        <f>_xlfn.XLOOKUP(D389,products!$A$1:$A$49,products!$D$1:$D$49,,0)</f>
        <v>1</v>
      </c>
      <c r="L389" s="7">
        <f>_xlfn.XLOOKUP($D389,products!$A$1:$A$49,products!$E$1:$E$49,,0)</f>
        <v>14.85</v>
      </c>
      <c r="M389" s="7">
        <f t="shared" si="18"/>
        <v>74.25</v>
      </c>
      <c r="N389" t="str">
        <f t="shared" si="19"/>
        <v>Excelsa</v>
      </c>
      <c r="O389" t="str">
        <f t="shared" si="20"/>
        <v>Large</v>
      </c>
      <c r="P389" t="str">
        <f>_xlfn.XLOOKUP(C389,customers!$A$1:$A$1001,customers!$I$1:$I$1001,,0)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6">
        <f>_xlfn.XLOOKUP(D390,products!$A$1:$A$49,products!$D$1:$D$49,,0)</f>
        <v>0.2</v>
      </c>
      <c r="L390" s="7">
        <f>_xlfn.XLOOKUP($D390,products!$A$1:$A$49,products!$E$1:$E$49,,0)</f>
        <v>3.8849999999999998</v>
      </c>
      <c r="M390" s="7">
        <f t="shared" si="18"/>
        <v>11.654999999999999</v>
      </c>
      <c r="N390" t="str">
        <f t="shared" si="19"/>
        <v>Liberica</v>
      </c>
      <c r="O390" t="str">
        <f t="shared" si="20"/>
        <v>Dark</v>
      </c>
      <c r="P390" t="str">
        <f>_xlfn.XLOOKUP(C390,customers!$A$1:$A$1001,customers!$I$1:$I$1001,,0)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6">
        <f>_xlfn.XLOOKUP(D391,products!$A$1:$A$49,products!$D$1:$D$49,,0)</f>
        <v>0.5</v>
      </c>
      <c r="L391" s="7">
        <f>_xlfn.XLOOKUP($D391,products!$A$1:$A$49,products!$E$1:$E$49,,0)</f>
        <v>7.77</v>
      </c>
      <c r="M391" s="7">
        <f t="shared" si="18"/>
        <v>23.31</v>
      </c>
      <c r="N391" t="str">
        <f t="shared" si="19"/>
        <v>Liberica</v>
      </c>
      <c r="O391" t="str">
        <f t="shared" si="20"/>
        <v>Dark</v>
      </c>
      <c r="P391" t="str">
        <f>_xlfn.XLOOKUP(C391,customers!$A$1:$A$1001,customers!$I$1:$I$1001,,0)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6">
        <f>_xlfn.XLOOKUP(D392,products!$A$1:$A$49,products!$D$1:$D$49,,0)</f>
        <v>0.5</v>
      </c>
      <c r="L392" s="7">
        <f>_xlfn.XLOOKUP($D392,products!$A$1:$A$49,products!$E$1:$E$49,,0)</f>
        <v>7.29</v>
      </c>
      <c r="M392" s="7">
        <f t="shared" si="18"/>
        <v>14.58</v>
      </c>
      <c r="N392" t="str">
        <f t="shared" si="19"/>
        <v>Excelsa</v>
      </c>
      <c r="O392" t="str">
        <f t="shared" si="20"/>
        <v>Dark</v>
      </c>
      <c r="P392" t="str">
        <f>_xlfn.XLOOKUP(C392,customers!$A$1:$A$1001,customers!$I$1:$I$1001,,0)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6">
        <f>_xlfn.XLOOKUP(D393,products!$A$1:$A$49,products!$D$1:$D$49,,0)</f>
        <v>0.5</v>
      </c>
      <c r="L393" s="7">
        <f>_xlfn.XLOOKUP($D393,products!$A$1:$A$49,products!$E$1:$E$49,,0)</f>
        <v>6.75</v>
      </c>
      <c r="M393" s="7">
        <f t="shared" si="18"/>
        <v>13.5</v>
      </c>
      <c r="N393" t="str">
        <f t="shared" si="19"/>
        <v>Arabica</v>
      </c>
      <c r="O393" t="str">
        <f t="shared" si="20"/>
        <v>Medium</v>
      </c>
      <c r="P393" t="str">
        <f>_xlfn.XLOOKUP(C393,customers!$A$1:$A$1001,customers!$I$1:$I$1001,,0)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6">
        <f>_xlfn.XLOOKUP(D394,products!$A$1:$A$49,products!$D$1:$D$49,,0)</f>
        <v>1</v>
      </c>
      <c r="L394" s="7">
        <f>_xlfn.XLOOKUP($D394,products!$A$1:$A$49,products!$E$1:$E$49,,0)</f>
        <v>14.85</v>
      </c>
      <c r="M394" s="7">
        <f t="shared" si="18"/>
        <v>89.1</v>
      </c>
      <c r="N394" t="str">
        <f t="shared" si="19"/>
        <v>Excelsa</v>
      </c>
      <c r="O394" t="str">
        <f t="shared" si="20"/>
        <v>Large</v>
      </c>
      <c r="P394" t="str">
        <f>_xlfn.XLOOKUP(C394,customers!$A$1:$A$1001,customers!$I$1:$I$1001,,0)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6">
        <f>_xlfn.XLOOKUP(D395,products!$A$1:$A$49,products!$D$1:$D$49,,0)</f>
        <v>0.2</v>
      </c>
      <c r="L395" s="7">
        <f>_xlfn.XLOOKUP($D395,products!$A$1:$A$49,products!$E$1:$E$49,,0)</f>
        <v>3.8849999999999998</v>
      </c>
      <c r="M395" s="7">
        <f t="shared" si="18"/>
        <v>3.8849999999999998</v>
      </c>
      <c r="N395" t="str">
        <f t="shared" si="19"/>
        <v>Arabica</v>
      </c>
      <c r="O395" t="str">
        <f t="shared" si="20"/>
        <v>Large</v>
      </c>
      <c r="P395" t="str">
        <f>_xlfn.XLOOKUP(C395,customers!$A$1:$A$1001,customers!$I$1:$I$1001,,0)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6">
        <f>_xlfn.XLOOKUP(D396,products!$A$1:$A$49,products!$D$1:$D$49,,0)</f>
        <v>2.5</v>
      </c>
      <c r="L396" s="7">
        <f>_xlfn.XLOOKUP($D396,products!$A$1:$A$49,products!$E$1:$E$49,,0)</f>
        <v>27.484999999999996</v>
      </c>
      <c r="M396" s="7">
        <f t="shared" si="18"/>
        <v>109.93999999999998</v>
      </c>
      <c r="N396" t="str">
        <f t="shared" si="19"/>
        <v>Robusta</v>
      </c>
      <c r="O396" t="str">
        <f t="shared" si="20"/>
        <v>Large</v>
      </c>
      <c r="P396" t="str">
        <f>_xlfn.XLOOKUP(C396,customers!$A$1:$A$1001,customers!$I$1:$I$1001,,0)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6">
        <f>_xlfn.XLOOKUP(D397,products!$A$1:$A$49,products!$D$1:$D$49,,0)</f>
        <v>0.5</v>
      </c>
      <c r="L397" s="7">
        <f>_xlfn.XLOOKUP($D397,products!$A$1:$A$49,products!$E$1:$E$49,,0)</f>
        <v>7.77</v>
      </c>
      <c r="M397" s="7">
        <f t="shared" si="18"/>
        <v>46.62</v>
      </c>
      <c r="N397" t="str">
        <f t="shared" si="19"/>
        <v>Liberica</v>
      </c>
      <c r="O397" t="str">
        <f t="shared" si="20"/>
        <v>Dark</v>
      </c>
      <c r="P397" t="str">
        <f>_xlfn.XLOOKUP(C397,customers!$A$1:$A$1001,customers!$I$1:$I$1001,,0)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6">
        <f>_xlfn.XLOOKUP(D398,products!$A$1:$A$49,products!$D$1:$D$49,,0)</f>
        <v>0.5</v>
      </c>
      <c r="L398" s="7">
        <f>_xlfn.XLOOKUP($D398,products!$A$1:$A$49,products!$E$1:$E$49,,0)</f>
        <v>7.77</v>
      </c>
      <c r="M398" s="7">
        <f t="shared" si="18"/>
        <v>38.849999999999994</v>
      </c>
      <c r="N398" t="str">
        <f t="shared" si="19"/>
        <v>Arabica</v>
      </c>
      <c r="O398" t="str">
        <f t="shared" si="20"/>
        <v>Large</v>
      </c>
      <c r="P398" t="str">
        <f>_xlfn.XLOOKUP(C398,customers!$A$1:$A$1001,customers!$I$1:$I$1001,,0)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6">
        <f>_xlfn.XLOOKUP(D399,products!$A$1:$A$49,products!$D$1:$D$49,,0)</f>
        <v>0.5</v>
      </c>
      <c r="L399" s="7">
        <f>_xlfn.XLOOKUP($D399,products!$A$1:$A$49,products!$E$1:$E$49,,0)</f>
        <v>7.77</v>
      </c>
      <c r="M399" s="7">
        <f t="shared" si="18"/>
        <v>31.08</v>
      </c>
      <c r="N399" t="str">
        <f t="shared" si="19"/>
        <v>Liberica</v>
      </c>
      <c r="O399" t="str">
        <f t="shared" si="20"/>
        <v>Dark</v>
      </c>
      <c r="P399" t="str">
        <f>_xlfn.XLOOKUP(C399,customers!$A$1:$A$1001,customers!$I$1:$I$1001,,0)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6">
        <f>_xlfn.XLOOKUP(D400,products!$A$1:$A$49,products!$D$1:$D$49,,0)</f>
        <v>0.2</v>
      </c>
      <c r="L400" s="7">
        <f>_xlfn.XLOOKUP($D400,products!$A$1:$A$49,products!$E$1:$E$49,,0)</f>
        <v>2.9849999999999999</v>
      </c>
      <c r="M400" s="7">
        <f t="shared" si="18"/>
        <v>17.91</v>
      </c>
      <c r="N400" t="str">
        <f t="shared" si="19"/>
        <v>Arabica</v>
      </c>
      <c r="O400" t="str">
        <f t="shared" si="20"/>
        <v>Dark</v>
      </c>
      <c r="P400" t="str">
        <f>_xlfn.XLOOKUP(C400,customers!$A$1:$A$1001,customers!$I$1:$I$1001,,0)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6">
        <f>_xlfn.XLOOKUP(D401,products!$A$1:$A$49,products!$D$1:$D$49,,0)</f>
        <v>2.5</v>
      </c>
      <c r="L401" s="7">
        <f>_xlfn.XLOOKUP($D401,products!$A$1:$A$49,products!$E$1:$E$49,,0)</f>
        <v>27.945</v>
      </c>
      <c r="M401" s="7">
        <f t="shared" si="18"/>
        <v>167.67000000000002</v>
      </c>
      <c r="N401" t="str">
        <f t="shared" si="19"/>
        <v>Excelsa</v>
      </c>
      <c r="O401" t="str">
        <f t="shared" si="20"/>
        <v>Dark</v>
      </c>
      <c r="P401" t="str">
        <f>_xlfn.XLOOKUP(C401,customers!$A$1:$A$1001,customers!$I$1:$I$1001,,0)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6">
        <f>_xlfn.XLOOKUP(D402,products!$A$1:$A$49,products!$D$1:$D$49,,0)</f>
        <v>1</v>
      </c>
      <c r="L402" s="7">
        <f>_xlfn.XLOOKUP($D402,products!$A$1:$A$49,products!$E$1:$E$49,,0)</f>
        <v>15.85</v>
      </c>
      <c r="M402" s="7">
        <f t="shared" si="18"/>
        <v>63.4</v>
      </c>
      <c r="N402" t="str">
        <f t="shared" si="19"/>
        <v>Liberica</v>
      </c>
      <c r="O402" t="str">
        <f t="shared" si="20"/>
        <v>Large</v>
      </c>
      <c r="P402" t="str">
        <f>_xlfn.XLOOKUP(C402,customers!$A$1:$A$1001,customers!$I$1:$I$1001,,0)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6">
        <f>_xlfn.XLOOKUP(D403,products!$A$1:$A$49,products!$D$1:$D$49,,0)</f>
        <v>0.2</v>
      </c>
      <c r="L403" s="7">
        <f>_xlfn.XLOOKUP($D403,products!$A$1:$A$49,products!$E$1:$E$49,,0)</f>
        <v>4.3650000000000002</v>
      </c>
      <c r="M403" s="7">
        <f t="shared" si="18"/>
        <v>8.73</v>
      </c>
      <c r="N403" t="str">
        <f t="shared" si="19"/>
        <v>Liberica</v>
      </c>
      <c r="O403" t="str">
        <f t="shared" si="20"/>
        <v>Medium</v>
      </c>
      <c r="P403" t="str">
        <f>_xlfn.XLOOKUP(C403,customers!$A$1:$A$1001,customers!$I$1:$I$1001,,0)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6">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_xlfn.XLOOKUP(C404,customers!$A$1:$A$1001,customers!$I$1:$I$1001,,0)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6">
        <f>_xlfn.XLOOKUP(D405,products!$A$1:$A$49,products!$D$1:$D$49,,0)</f>
        <v>0.2</v>
      </c>
      <c r="L405" s="7">
        <f>_xlfn.XLOOKUP($D405,products!$A$1:$A$49,products!$E$1:$E$49,,0)</f>
        <v>4.7549999999999999</v>
      </c>
      <c r="M405" s="7">
        <f t="shared" si="18"/>
        <v>9.51</v>
      </c>
      <c r="N405" t="str">
        <f t="shared" si="19"/>
        <v>Liberica</v>
      </c>
      <c r="O405" t="str">
        <f t="shared" si="20"/>
        <v>Large</v>
      </c>
      <c r="P405" t="str">
        <f>_xlfn.XLOOKUP(C405,customers!$A$1:$A$1001,customers!$I$1:$I$1001,,0)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6">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_xlfn.XLOOKUP(C406,customers!$A$1:$A$1001,customers!$I$1:$I$1001,,0)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6">
        <f>_xlfn.XLOOKUP(D407,products!$A$1:$A$49,products!$D$1:$D$49,,0)</f>
        <v>0.5</v>
      </c>
      <c r="L407" s="7">
        <f>_xlfn.XLOOKUP($D407,products!$A$1:$A$49,products!$E$1:$E$49,,0)</f>
        <v>8.25</v>
      </c>
      <c r="M407" s="7">
        <f t="shared" si="18"/>
        <v>24.75</v>
      </c>
      <c r="N407" t="str">
        <f t="shared" si="19"/>
        <v>Excelsa</v>
      </c>
      <c r="O407" t="str">
        <f t="shared" si="20"/>
        <v>Medium</v>
      </c>
      <c r="P407" t="str">
        <f>_xlfn.XLOOKUP(C407,customers!$A$1:$A$1001,customers!$I$1:$I$1001,,0)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6">
        <f>_xlfn.XLOOKUP(D408,products!$A$1:$A$49,products!$D$1:$D$49,,0)</f>
        <v>1</v>
      </c>
      <c r="L408" s="7">
        <f>_xlfn.XLOOKUP($D408,products!$A$1:$A$49,products!$E$1:$E$49,,0)</f>
        <v>13.75</v>
      </c>
      <c r="M408" s="7">
        <f t="shared" si="18"/>
        <v>68.75</v>
      </c>
      <c r="N408" t="str">
        <f t="shared" si="19"/>
        <v>Excelsa</v>
      </c>
      <c r="O408" t="str">
        <f t="shared" si="20"/>
        <v>Medium</v>
      </c>
      <c r="P408" t="str">
        <f>_xlfn.XLOOKUP(C408,customers!$A$1:$A$1001,customers!$I$1:$I$1001,,0)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6">
        <f>_xlfn.XLOOKUP(D409,products!$A$1:$A$49,products!$D$1:$D$49,,0)</f>
        <v>0.5</v>
      </c>
      <c r="L409" s="7">
        <f>_xlfn.XLOOKUP($D409,products!$A$1:$A$49,products!$E$1:$E$49,,0)</f>
        <v>8.25</v>
      </c>
      <c r="M409" s="7">
        <f t="shared" si="18"/>
        <v>49.5</v>
      </c>
      <c r="N409" t="str">
        <f t="shared" si="19"/>
        <v>Excelsa</v>
      </c>
      <c r="O409" t="str">
        <f t="shared" si="20"/>
        <v>Medium</v>
      </c>
      <c r="P409" t="str">
        <f>_xlfn.XLOOKUP(C409,customers!$A$1:$A$1001,customers!$I$1:$I$1001,,0)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6">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_xlfn.XLOOKUP(C410,customers!$A$1:$A$1001,customers!$I$1:$I$1001,,0)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6">
        <f>_xlfn.XLOOKUP(D411,products!$A$1:$A$49,products!$D$1:$D$49,,0)</f>
        <v>1</v>
      </c>
      <c r="L411" s="7">
        <f>_xlfn.XLOOKUP($D411,products!$A$1:$A$49,products!$E$1:$E$49,,0)</f>
        <v>15.85</v>
      </c>
      <c r="M411" s="7">
        <f t="shared" si="18"/>
        <v>47.55</v>
      </c>
      <c r="N411" t="str">
        <f t="shared" si="19"/>
        <v>Liberica</v>
      </c>
      <c r="O411" t="str">
        <f t="shared" si="20"/>
        <v>Large</v>
      </c>
      <c r="P411" t="str">
        <f>_xlfn.XLOOKUP(C411,customers!$A$1:$A$1001,customers!$I$1:$I$1001,,0)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6">
        <f>_xlfn.XLOOKUP(D412,products!$A$1:$A$49,products!$D$1:$D$49,,0)</f>
        <v>0.2</v>
      </c>
      <c r="L412" s="7">
        <f>_xlfn.XLOOKUP($D412,products!$A$1:$A$49,products!$E$1:$E$49,,0)</f>
        <v>3.8849999999999998</v>
      </c>
      <c r="M412" s="7">
        <f t="shared" si="18"/>
        <v>15.54</v>
      </c>
      <c r="N412" t="str">
        <f t="shared" si="19"/>
        <v>Arabica</v>
      </c>
      <c r="O412" t="str">
        <f t="shared" si="20"/>
        <v>Large</v>
      </c>
      <c r="P412" t="str">
        <f>_xlfn.XLOOKUP(C412,customers!$A$1:$A$1001,customers!$I$1:$I$1001,,0)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6">
        <f>_xlfn.XLOOKUP(D413,products!$A$1:$A$49,products!$D$1:$D$49,,0)</f>
        <v>1</v>
      </c>
      <c r="L413" s="7">
        <f>_xlfn.XLOOKUP($D413,products!$A$1:$A$49,products!$E$1:$E$49,,0)</f>
        <v>14.55</v>
      </c>
      <c r="M413" s="7">
        <f t="shared" si="18"/>
        <v>87.300000000000011</v>
      </c>
      <c r="N413" t="str">
        <f t="shared" si="19"/>
        <v>Liberica</v>
      </c>
      <c r="O413" t="str">
        <f t="shared" si="20"/>
        <v>Medium</v>
      </c>
      <c r="P413" t="str">
        <f>_xlfn.XLOOKUP(C413,customers!$A$1:$A$1001,customers!$I$1:$I$1001,,0)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6">
        <f>_xlfn.XLOOKUP(D414,products!$A$1:$A$49,products!$D$1:$D$49,,0)</f>
        <v>1</v>
      </c>
      <c r="L414" s="7">
        <f>_xlfn.XLOOKUP($D414,products!$A$1:$A$49,products!$E$1:$E$49,,0)</f>
        <v>11.25</v>
      </c>
      <c r="M414" s="7">
        <f t="shared" si="18"/>
        <v>56.25</v>
      </c>
      <c r="N414" t="str">
        <f t="shared" si="19"/>
        <v>Arabica</v>
      </c>
      <c r="O414" t="str">
        <f t="shared" si="20"/>
        <v>Medium</v>
      </c>
      <c r="P414" t="str">
        <f>_xlfn.XLOOKUP(C414,customers!$A$1:$A$1001,customers!$I$1:$I$1001,,0)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6">
        <f>_xlfn.XLOOKUP(D415,products!$A$1:$A$49,products!$D$1:$D$49,,0)</f>
        <v>2.5</v>
      </c>
      <c r="L415" s="7">
        <f>_xlfn.XLOOKUP($D415,products!$A$1:$A$49,products!$E$1:$E$49,,0)</f>
        <v>36.454999999999998</v>
      </c>
      <c r="M415" s="7">
        <f t="shared" si="18"/>
        <v>36.454999999999998</v>
      </c>
      <c r="N415" t="str">
        <f t="shared" si="19"/>
        <v>Liberica</v>
      </c>
      <c r="O415" t="str">
        <f t="shared" si="20"/>
        <v>Large</v>
      </c>
      <c r="P415" t="str">
        <f>_xlfn.XLOOKUP(C415,customers!$A$1:$A$1001,customers!$I$1:$I$1001,,0)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6">
        <f>_xlfn.XLOOKUP(D416,products!$A$1:$A$49,products!$D$1:$D$49,,0)</f>
        <v>0.2</v>
      </c>
      <c r="L416" s="7">
        <f>_xlfn.XLOOKUP($D416,products!$A$1:$A$49,products!$E$1:$E$49,,0)</f>
        <v>3.5849999999999995</v>
      </c>
      <c r="M416" s="7">
        <f t="shared" si="18"/>
        <v>10.754999999999999</v>
      </c>
      <c r="N416" t="str">
        <f t="shared" si="19"/>
        <v>Robusta</v>
      </c>
      <c r="O416" t="str">
        <f t="shared" si="20"/>
        <v>Large</v>
      </c>
      <c r="P416" t="str">
        <f>_xlfn.XLOOKUP(C416,customers!$A$1:$A$1001,customers!$I$1:$I$1001,,0)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6">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_xlfn.XLOOKUP(C417,customers!$A$1:$A$1001,customers!$I$1:$I$1001,,0)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6">
        <f>_xlfn.XLOOKUP(D418,products!$A$1:$A$49,products!$D$1:$D$49,,0)</f>
        <v>0.5</v>
      </c>
      <c r="L418" s="7">
        <f>_xlfn.XLOOKUP($D418,products!$A$1:$A$49,products!$E$1:$E$49,,0)</f>
        <v>7.77</v>
      </c>
      <c r="M418" s="7">
        <f t="shared" si="18"/>
        <v>23.31</v>
      </c>
      <c r="N418" t="str">
        <f t="shared" si="19"/>
        <v>Arabica</v>
      </c>
      <c r="O418" t="str">
        <f t="shared" si="20"/>
        <v>Large</v>
      </c>
      <c r="P418" t="str">
        <f>_xlfn.XLOOKUP(C418,customers!$A$1:$A$1001,customers!$I$1:$I$1001,,0)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6">
        <f>_xlfn.XLOOKUP(D419,products!$A$1:$A$49,products!$D$1:$D$49,,0)</f>
        <v>2.5</v>
      </c>
      <c r="L419" s="7">
        <f>_xlfn.XLOOKUP($D419,products!$A$1:$A$49,products!$E$1:$E$49,,0)</f>
        <v>29.784999999999997</v>
      </c>
      <c r="M419" s="7">
        <f t="shared" si="18"/>
        <v>29.784999999999997</v>
      </c>
      <c r="N419" t="str">
        <f t="shared" si="19"/>
        <v>Arabica</v>
      </c>
      <c r="O419" t="str">
        <f t="shared" si="20"/>
        <v>Large</v>
      </c>
      <c r="P419" t="str">
        <f>_xlfn.XLOOKUP(C419,customers!$A$1:$A$1001,customers!$I$1:$I$1001,,0)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6">
        <f>_xlfn.XLOOKUP(D420,products!$A$1:$A$49,products!$D$1:$D$49,,0)</f>
        <v>2.5</v>
      </c>
      <c r="L420" s="7">
        <f>_xlfn.XLOOKUP($D420,products!$A$1:$A$49,products!$E$1:$E$49,,0)</f>
        <v>29.784999999999997</v>
      </c>
      <c r="M420" s="7">
        <f t="shared" si="18"/>
        <v>148.92499999999998</v>
      </c>
      <c r="N420" t="str">
        <f t="shared" si="19"/>
        <v>Arabica</v>
      </c>
      <c r="O420" t="str">
        <f t="shared" si="20"/>
        <v>Large</v>
      </c>
      <c r="P420" t="str">
        <f>_xlfn.XLOOKUP(C420,customers!$A$1:$A$1001,customers!$I$1:$I$1001,,0)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6">
        <f>_xlfn.XLOOKUP(D421,products!$A$1:$A$49,products!$D$1:$D$49,,0)</f>
        <v>0.5</v>
      </c>
      <c r="L421" s="7">
        <f>_xlfn.XLOOKUP($D421,products!$A$1:$A$49,products!$E$1:$E$49,,0)</f>
        <v>8.73</v>
      </c>
      <c r="M421" s="7">
        <f t="shared" si="18"/>
        <v>8.73</v>
      </c>
      <c r="N421" t="str">
        <f t="shared" si="19"/>
        <v>Liberica</v>
      </c>
      <c r="O421" t="str">
        <f t="shared" si="20"/>
        <v>Medium</v>
      </c>
      <c r="P421" t="str">
        <f>_xlfn.XLOOKUP(C421,customers!$A$1:$A$1001,customers!$I$1:$I$1001,,0)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6">
        <f>_xlfn.XLOOKUP(D422,products!$A$1:$A$49,products!$D$1:$D$49,,0)</f>
        <v>0.5</v>
      </c>
      <c r="L422" s="7">
        <f>_xlfn.XLOOKUP($D422,products!$A$1:$A$49,products!$E$1:$E$49,,0)</f>
        <v>7.77</v>
      </c>
      <c r="M422" s="7">
        <f t="shared" si="18"/>
        <v>31.08</v>
      </c>
      <c r="N422" t="str">
        <f t="shared" si="19"/>
        <v>Liberica</v>
      </c>
      <c r="O422" t="str">
        <f t="shared" si="20"/>
        <v>Dark</v>
      </c>
      <c r="P422" t="str">
        <f>_xlfn.XLOOKUP(C422,customers!$A$1:$A$1001,customers!$I$1:$I$1001,,0)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6">
        <f>_xlfn.XLOOKUP(D423,products!$A$1:$A$49,products!$D$1:$D$49,,0)</f>
        <v>2.5</v>
      </c>
      <c r="L423" s="7">
        <f>_xlfn.XLOOKUP($D423,products!$A$1:$A$49,products!$E$1:$E$49,,0)</f>
        <v>22.884999999999998</v>
      </c>
      <c r="M423" s="7">
        <f t="shared" si="18"/>
        <v>137.31</v>
      </c>
      <c r="N423" t="str">
        <f t="shared" si="19"/>
        <v>Arabica</v>
      </c>
      <c r="O423" t="str">
        <f t="shared" si="20"/>
        <v>Dark</v>
      </c>
      <c r="P423" t="str">
        <f>_xlfn.XLOOKUP(C423,customers!$A$1:$A$1001,customers!$I$1:$I$1001,,0)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6">
        <f>_xlfn.XLOOKUP(D424,products!$A$1:$A$49,products!$D$1:$D$49,,0)</f>
        <v>0.5</v>
      </c>
      <c r="L424" s="7">
        <f>_xlfn.XLOOKUP($D424,products!$A$1:$A$49,products!$E$1:$E$49,,0)</f>
        <v>5.97</v>
      </c>
      <c r="M424" s="7">
        <f t="shared" si="18"/>
        <v>29.849999999999998</v>
      </c>
      <c r="N424" t="str">
        <f t="shared" si="19"/>
        <v>Arabica</v>
      </c>
      <c r="O424" t="str">
        <f t="shared" si="20"/>
        <v>Dark</v>
      </c>
      <c r="P424" t="str">
        <f>_xlfn.XLOOKUP(C424,customers!$A$1:$A$1001,customers!$I$1:$I$1001,,0)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6">
        <f>_xlfn.XLOOKUP(D425,products!$A$1:$A$49,products!$D$1:$D$49,,0)</f>
        <v>0.5</v>
      </c>
      <c r="L425" s="7">
        <f>_xlfn.XLOOKUP($D425,products!$A$1:$A$49,products!$E$1:$E$49,,0)</f>
        <v>5.97</v>
      </c>
      <c r="M425" s="7">
        <f t="shared" si="18"/>
        <v>17.91</v>
      </c>
      <c r="N425" t="str">
        <f t="shared" si="19"/>
        <v>Robusta</v>
      </c>
      <c r="O425" t="str">
        <f t="shared" si="20"/>
        <v>Medium</v>
      </c>
      <c r="P425" t="str">
        <f>_xlfn.XLOOKUP(C425,customers!$A$1:$A$1001,customers!$I$1:$I$1001,,0)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6">
        <f>_xlfn.XLOOKUP(D426,products!$A$1:$A$49,products!$D$1:$D$49,,0)</f>
        <v>0.5</v>
      </c>
      <c r="L426" s="7">
        <f>_xlfn.XLOOKUP($D426,products!$A$1:$A$49,products!$E$1:$E$49,,0)</f>
        <v>8.91</v>
      </c>
      <c r="M426" s="7">
        <f t="shared" si="18"/>
        <v>26.73</v>
      </c>
      <c r="N426" t="str">
        <f t="shared" si="19"/>
        <v>Excelsa</v>
      </c>
      <c r="O426" t="str">
        <f t="shared" si="20"/>
        <v>Large</v>
      </c>
      <c r="P426" t="str">
        <f>_xlfn.XLOOKUP(C426,customers!$A$1:$A$1001,customers!$I$1:$I$1001,,0)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6">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_xlfn.XLOOKUP(C427,customers!$A$1:$A$1001,customers!$I$1:$I$1001,,0)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6">
        <f>_xlfn.XLOOKUP(D428,products!$A$1:$A$49,products!$D$1:$D$49,,0)</f>
        <v>0.2</v>
      </c>
      <c r="L428" s="7">
        <f>_xlfn.XLOOKUP($D428,products!$A$1:$A$49,products!$E$1:$E$49,,0)</f>
        <v>3.5849999999999995</v>
      </c>
      <c r="M428" s="7">
        <f t="shared" si="18"/>
        <v>14.339999999999998</v>
      </c>
      <c r="N428" t="str">
        <f t="shared" si="19"/>
        <v>Robusta</v>
      </c>
      <c r="O428" t="str">
        <f t="shared" si="20"/>
        <v>Large</v>
      </c>
      <c r="P428" t="str">
        <f>_xlfn.XLOOKUP(C428,customers!$A$1:$A$1001,customers!$I$1:$I$1001,,0)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6">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_xlfn.XLOOKUP(C429,customers!$A$1:$A$1001,customers!$I$1:$I$1001,,0)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6">
        <f>_xlfn.XLOOKUP(D430,products!$A$1:$A$49,products!$D$1:$D$49,,0)</f>
        <v>1</v>
      </c>
      <c r="L430" s="7">
        <f>_xlfn.XLOOKUP($D430,products!$A$1:$A$49,products!$E$1:$E$49,,0)</f>
        <v>11.95</v>
      </c>
      <c r="M430" s="7">
        <f t="shared" si="18"/>
        <v>59.75</v>
      </c>
      <c r="N430" t="str">
        <f t="shared" si="19"/>
        <v>Robusta</v>
      </c>
      <c r="O430" t="str">
        <f t="shared" si="20"/>
        <v>Large</v>
      </c>
      <c r="P430" t="str">
        <f>_xlfn.XLOOKUP(C430,customers!$A$1:$A$1001,customers!$I$1:$I$1001,,0)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6">
        <f>_xlfn.XLOOKUP(D431,products!$A$1:$A$49,products!$D$1:$D$49,,0)</f>
        <v>1</v>
      </c>
      <c r="L431" s="7">
        <f>_xlfn.XLOOKUP($D431,products!$A$1:$A$49,products!$E$1:$E$49,,0)</f>
        <v>12.95</v>
      </c>
      <c r="M431" s="7">
        <f t="shared" si="18"/>
        <v>77.699999999999989</v>
      </c>
      <c r="N431" t="str">
        <f t="shared" si="19"/>
        <v>Arabica</v>
      </c>
      <c r="O431" t="str">
        <f t="shared" si="20"/>
        <v>Large</v>
      </c>
      <c r="P431" t="str">
        <f>_xlfn.XLOOKUP(C431,customers!$A$1:$A$1001,customers!$I$1:$I$1001,,0)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6">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_xlfn.XLOOKUP(C432,customers!$A$1:$A$1001,customers!$I$1:$I$1001,,0)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6">
        <f>_xlfn.XLOOKUP(D433,products!$A$1:$A$49,products!$D$1:$D$49,,0)</f>
        <v>2.5</v>
      </c>
      <c r="L433" s="7">
        <f>_xlfn.XLOOKUP($D433,products!$A$1:$A$49,products!$E$1:$E$49,,0)</f>
        <v>27.945</v>
      </c>
      <c r="M433" s="7">
        <f t="shared" si="18"/>
        <v>83.835000000000008</v>
      </c>
      <c r="N433" t="str">
        <f t="shared" si="19"/>
        <v>Excelsa</v>
      </c>
      <c r="O433" t="str">
        <f t="shared" si="20"/>
        <v>Dark</v>
      </c>
      <c r="P433" t="str">
        <f>_xlfn.XLOOKUP(C433,customers!$A$1:$A$1001,customers!$I$1:$I$1001,,0)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6">
        <f>_xlfn.XLOOKUP(D434,products!$A$1:$A$49,products!$D$1:$D$49,,0)</f>
        <v>1</v>
      </c>
      <c r="L434" s="7">
        <f>_xlfn.XLOOKUP($D434,products!$A$1:$A$49,products!$E$1:$E$49,,0)</f>
        <v>11.25</v>
      </c>
      <c r="M434" s="7">
        <f t="shared" si="18"/>
        <v>22.5</v>
      </c>
      <c r="N434" t="str">
        <f t="shared" si="19"/>
        <v>Arabica</v>
      </c>
      <c r="O434" t="str">
        <f t="shared" si="20"/>
        <v>Medium</v>
      </c>
      <c r="P434" t="str">
        <f>_xlfn.XLOOKUP(C434,customers!$A$1:$A$1001,customers!$I$1:$I$1001,,0)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6">
        <f>_xlfn.XLOOKUP(D435,products!$A$1:$A$49,products!$D$1:$D$49,,0)</f>
        <v>2.5</v>
      </c>
      <c r="L435" s="7">
        <f>_xlfn.XLOOKUP($D435,products!$A$1:$A$49,products!$E$1:$E$49,,0)</f>
        <v>33.464999999999996</v>
      </c>
      <c r="M435" s="7">
        <f t="shared" si="18"/>
        <v>200.78999999999996</v>
      </c>
      <c r="N435" t="str">
        <f t="shared" si="19"/>
        <v>Liberica</v>
      </c>
      <c r="O435" t="str">
        <f t="shared" si="20"/>
        <v>Medium</v>
      </c>
      <c r="P435" t="str">
        <f>_xlfn.XLOOKUP(C435,customers!$A$1:$A$1001,customers!$I$1:$I$1001,,0)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6">
        <f>_xlfn.XLOOKUP(D436,products!$A$1:$A$49,products!$D$1:$D$49,,0)</f>
        <v>1</v>
      </c>
      <c r="L436" s="7">
        <f>_xlfn.XLOOKUP($D436,products!$A$1:$A$49,products!$E$1:$E$49,,0)</f>
        <v>11.25</v>
      </c>
      <c r="M436" s="7">
        <f t="shared" si="18"/>
        <v>67.5</v>
      </c>
      <c r="N436" t="str">
        <f t="shared" si="19"/>
        <v>Arabica</v>
      </c>
      <c r="O436" t="str">
        <f t="shared" si="20"/>
        <v>Medium</v>
      </c>
      <c r="P436" t="str">
        <f>_xlfn.XLOOKUP(C436,customers!$A$1:$A$1001,customers!$I$1:$I$1001,,0)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6">
        <f>_xlfn.XLOOKUP(D437,products!$A$1:$A$49,products!$D$1:$D$49,,0)</f>
        <v>0.5</v>
      </c>
      <c r="L437" s="7">
        <f>_xlfn.XLOOKUP($D437,products!$A$1:$A$49,products!$E$1:$E$49,,0)</f>
        <v>8.25</v>
      </c>
      <c r="M437" s="7">
        <f t="shared" si="18"/>
        <v>8.25</v>
      </c>
      <c r="N437" t="str">
        <f t="shared" si="19"/>
        <v>Excelsa</v>
      </c>
      <c r="O437" t="str">
        <f t="shared" si="20"/>
        <v>Medium</v>
      </c>
      <c r="P437" t="str">
        <f>_xlfn.XLOOKUP(C437,customers!$A$1:$A$1001,customers!$I$1:$I$1001,,0)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6">
        <f>_xlfn.XLOOKUP(D438,products!$A$1:$A$49,products!$D$1:$D$49,,0)</f>
        <v>0.2</v>
      </c>
      <c r="L438" s="7">
        <f>_xlfn.XLOOKUP($D438,products!$A$1:$A$49,products!$E$1:$E$49,,0)</f>
        <v>4.7549999999999999</v>
      </c>
      <c r="M438" s="7">
        <f t="shared" si="18"/>
        <v>9.51</v>
      </c>
      <c r="N438" t="str">
        <f t="shared" si="19"/>
        <v>Liberica</v>
      </c>
      <c r="O438" t="str">
        <f t="shared" si="20"/>
        <v>Large</v>
      </c>
      <c r="P438" t="str">
        <f>_xlfn.XLOOKUP(C438,customers!$A$1:$A$1001,customers!$I$1:$I$1001,,0)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6">
        <f>_xlfn.XLOOKUP(D439,products!$A$1:$A$49,products!$D$1:$D$49,,0)</f>
        <v>2.5</v>
      </c>
      <c r="L439" s="7">
        <f>_xlfn.XLOOKUP($D439,products!$A$1:$A$49,products!$E$1:$E$49,,0)</f>
        <v>29.784999999999997</v>
      </c>
      <c r="M439" s="7">
        <f t="shared" si="18"/>
        <v>29.784999999999997</v>
      </c>
      <c r="N439" t="str">
        <f t="shared" si="19"/>
        <v>Liberica</v>
      </c>
      <c r="O439" t="str">
        <f t="shared" si="20"/>
        <v>Dark</v>
      </c>
      <c r="P439" t="str">
        <f>_xlfn.XLOOKUP(C439,customers!$A$1:$A$1001,customers!$I$1:$I$1001,,0)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6">
        <f>_xlfn.XLOOKUP(D440,products!$A$1:$A$49,products!$D$1:$D$49,,0)</f>
        <v>0.5</v>
      </c>
      <c r="L440" s="7">
        <f>_xlfn.XLOOKUP($D440,products!$A$1:$A$49,products!$E$1:$E$49,,0)</f>
        <v>7.77</v>
      </c>
      <c r="M440" s="7">
        <f t="shared" si="18"/>
        <v>15.54</v>
      </c>
      <c r="N440" t="str">
        <f t="shared" si="19"/>
        <v>Liberica</v>
      </c>
      <c r="O440" t="str">
        <f t="shared" si="20"/>
        <v>Dark</v>
      </c>
      <c r="P440" t="str">
        <f>_xlfn.XLOOKUP(C440,customers!$A$1:$A$1001,customers!$I$1:$I$1001,,0)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6">
        <f>_xlfn.XLOOKUP(D441,products!$A$1:$A$49,products!$D$1:$D$49,,0)</f>
        <v>0.5</v>
      </c>
      <c r="L441" s="7">
        <f>_xlfn.XLOOKUP($D441,products!$A$1:$A$49,products!$E$1:$E$49,,0)</f>
        <v>8.91</v>
      </c>
      <c r="M441" s="7">
        <f t="shared" si="18"/>
        <v>35.64</v>
      </c>
      <c r="N441" t="str">
        <f t="shared" si="19"/>
        <v>Excelsa</v>
      </c>
      <c r="O441" t="str">
        <f t="shared" si="20"/>
        <v>Large</v>
      </c>
      <c r="P441" t="str">
        <f>_xlfn.XLOOKUP(C441,customers!$A$1:$A$1001,customers!$I$1:$I$1001,,0)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6">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_xlfn.XLOOKUP(C442,customers!$A$1:$A$1001,customers!$I$1:$I$1001,,0)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6">
        <f>_xlfn.XLOOKUP(D443,products!$A$1:$A$49,products!$D$1:$D$49,,0)</f>
        <v>1</v>
      </c>
      <c r="L443" s="7">
        <f>_xlfn.XLOOKUP($D443,products!$A$1:$A$49,products!$E$1:$E$49,,0)</f>
        <v>12.15</v>
      </c>
      <c r="M443" s="7">
        <f t="shared" si="18"/>
        <v>36.450000000000003</v>
      </c>
      <c r="N443" t="str">
        <f t="shared" si="19"/>
        <v>Excelsa</v>
      </c>
      <c r="O443" t="str">
        <f t="shared" si="20"/>
        <v>Dark</v>
      </c>
      <c r="P443" t="str">
        <f>_xlfn.XLOOKUP(C443,customers!$A$1:$A$1001,customers!$I$1:$I$1001,,0)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6">
        <f>_xlfn.XLOOKUP(D444,products!$A$1:$A$49,products!$D$1:$D$49,,0)</f>
        <v>0.5</v>
      </c>
      <c r="L444" s="7">
        <f>_xlfn.XLOOKUP($D444,products!$A$1:$A$49,products!$E$1:$E$49,,0)</f>
        <v>7.169999999999999</v>
      </c>
      <c r="M444" s="7">
        <f t="shared" si="18"/>
        <v>35.849999999999994</v>
      </c>
      <c r="N444" t="str">
        <f t="shared" si="19"/>
        <v>Robusta</v>
      </c>
      <c r="O444" t="str">
        <f t="shared" si="20"/>
        <v>Large</v>
      </c>
      <c r="P444" t="str">
        <f>_xlfn.XLOOKUP(C444,customers!$A$1:$A$1001,customers!$I$1:$I$1001,,0)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6">
        <f>_xlfn.XLOOKUP(D445,products!$A$1:$A$49,products!$D$1:$D$49,,0)</f>
        <v>0.2</v>
      </c>
      <c r="L445" s="7">
        <f>_xlfn.XLOOKUP($D445,products!$A$1:$A$49,products!$E$1:$E$49,,0)</f>
        <v>4.4550000000000001</v>
      </c>
      <c r="M445" s="7">
        <f t="shared" si="18"/>
        <v>22.274999999999999</v>
      </c>
      <c r="N445" t="str">
        <f t="shared" si="19"/>
        <v>Excelsa</v>
      </c>
      <c r="O445" t="str">
        <f t="shared" si="20"/>
        <v>Large</v>
      </c>
      <c r="P445" t="str">
        <f>_xlfn.XLOOKUP(C445,customers!$A$1:$A$1001,customers!$I$1:$I$1001,,0)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6">
        <f>_xlfn.XLOOKUP(D446,products!$A$1:$A$49,products!$D$1:$D$49,,0)</f>
        <v>0.2</v>
      </c>
      <c r="L446" s="7">
        <f>_xlfn.XLOOKUP($D446,products!$A$1:$A$49,products!$E$1:$E$49,,0)</f>
        <v>4.125</v>
      </c>
      <c r="M446" s="7">
        <f t="shared" si="18"/>
        <v>24.75</v>
      </c>
      <c r="N446" t="str">
        <f t="shared" si="19"/>
        <v>Excelsa</v>
      </c>
      <c r="O446" t="str">
        <f t="shared" si="20"/>
        <v>Medium</v>
      </c>
      <c r="P446" t="str">
        <f>_xlfn.XLOOKUP(C446,customers!$A$1:$A$1001,customers!$I$1:$I$1001,,0)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6">
        <f>_xlfn.XLOOKUP(D447,products!$A$1:$A$49,products!$D$1:$D$49,,0)</f>
        <v>2.5</v>
      </c>
      <c r="L447" s="7">
        <f>_xlfn.XLOOKUP($D447,products!$A$1:$A$49,products!$E$1:$E$49,,0)</f>
        <v>33.464999999999996</v>
      </c>
      <c r="M447" s="7">
        <f t="shared" si="18"/>
        <v>66.929999999999993</v>
      </c>
      <c r="N447" t="str">
        <f t="shared" si="19"/>
        <v>Liberica</v>
      </c>
      <c r="O447" t="str">
        <f t="shared" si="20"/>
        <v>Medium</v>
      </c>
      <c r="P447" t="str">
        <f>_xlfn.XLOOKUP(C447,customers!$A$1:$A$1001,customers!$I$1:$I$1001,,0)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6">
        <f>_xlfn.XLOOKUP(D448,products!$A$1:$A$49,products!$D$1:$D$49,,0)</f>
        <v>0.5</v>
      </c>
      <c r="L448" s="7">
        <f>_xlfn.XLOOKUP($D448,products!$A$1:$A$49,products!$E$1:$E$49,,0)</f>
        <v>8.73</v>
      </c>
      <c r="M448" s="7">
        <f t="shared" si="18"/>
        <v>8.73</v>
      </c>
      <c r="N448" t="str">
        <f t="shared" si="19"/>
        <v>Liberica</v>
      </c>
      <c r="O448" t="str">
        <f t="shared" si="20"/>
        <v>Medium</v>
      </c>
      <c r="P448" t="str">
        <f>_xlfn.XLOOKUP(C448,customers!$A$1:$A$1001,customers!$I$1:$I$1001,,0)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6">
        <f>_xlfn.XLOOKUP(D449,products!$A$1:$A$49,products!$D$1:$D$49,,0)</f>
        <v>0.5</v>
      </c>
      <c r="L449" s="7">
        <f>_xlfn.XLOOKUP($D449,products!$A$1:$A$49,products!$E$1:$E$49,,0)</f>
        <v>5.97</v>
      </c>
      <c r="M449" s="7">
        <f t="shared" si="18"/>
        <v>17.91</v>
      </c>
      <c r="N449" t="str">
        <f t="shared" si="19"/>
        <v>Robusta</v>
      </c>
      <c r="O449" t="str">
        <f t="shared" si="20"/>
        <v>Medium</v>
      </c>
      <c r="P449" t="str">
        <f>_xlfn.XLOOKUP(C449,customers!$A$1:$A$1001,customers!$I$1:$I$1001,,0)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6">
        <f>_xlfn.XLOOKUP(D450,products!$A$1:$A$49,products!$D$1:$D$49,,0)</f>
        <v>0.5</v>
      </c>
      <c r="L450" s="7">
        <f>_xlfn.XLOOKUP($D450,products!$A$1:$A$49,products!$E$1:$E$49,,0)</f>
        <v>7.169999999999999</v>
      </c>
      <c r="M450" s="7">
        <f t="shared" si="18"/>
        <v>7.169999999999999</v>
      </c>
      <c r="N450" t="str">
        <f t="shared" si="19"/>
        <v>Robusta</v>
      </c>
      <c r="O450" t="str">
        <f t="shared" si="20"/>
        <v>Large</v>
      </c>
      <c r="P450" t="str">
        <f>_xlfn.XLOOKUP(C450,customers!$A$1:$A$1001,customers!$I$1:$I$1001,,0)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6">
        <f>_xlfn.XLOOKUP(D451,products!$A$1:$A$49,products!$D$1:$D$49,,0)</f>
        <v>0.2</v>
      </c>
      <c r="L451" s="7">
        <f>_xlfn.XLOOKUP($D451,products!$A$1:$A$49,products!$E$1:$E$49,,0)</f>
        <v>2.6849999999999996</v>
      </c>
      <c r="M451" s="7">
        <f t="shared" ref="M451:M514" si="21">L451*E451</f>
        <v>5.3699999999999992</v>
      </c>
      <c r="N451" t="str">
        <f t="shared" ref="N451:N514" si="22">IF(I451="Rob","Robusta",IF(I451="Exc","Excelsa",IF(I451="Ara","Arabica","Liberica")))</f>
        <v>Robusta</v>
      </c>
      <c r="O451" t="str">
        <f t="shared" ref="O451:O514" si="23">IF(J451="M","Medium",IF(J451="L","Large","Dark"))</f>
        <v>Dark</v>
      </c>
      <c r="P451" t="str">
        <f>_xlfn.XLOOKUP(C451,customers!$A$1:$A$1001,customers!$I$1:$I$1001,,0)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6">
        <f>_xlfn.XLOOKUP(D452,products!$A$1:$A$49,products!$D$1:$D$49,,0)</f>
        <v>0.2</v>
      </c>
      <c r="L452" s="7">
        <f>_xlfn.XLOOKUP($D452,products!$A$1:$A$49,products!$E$1:$E$49,,0)</f>
        <v>4.7549999999999999</v>
      </c>
      <c r="M452" s="7">
        <f t="shared" si="21"/>
        <v>23.774999999999999</v>
      </c>
      <c r="N452" t="str">
        <f t="shared" si="22"/>
        <v>Liberica</v>
      </c>
      <c r="O452" t="str">
        <f t="shared" si="23"/>
        <v>Large</v>
      </c>
      <c r="P452" t="str">
        <f>_xlfn.XLOOKUP(C452,customers!$A$1:$A$1001,customers!$I$1:$I$1001,,0)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6">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_xlfn.XLOOKUP(C453,customers!$A$1:$A$1001,customers!$I$1:$I$1001,,0)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6">
        <f>_xlfn.XLOOKUP(D454,products!$A$1:$A$49,products!$D$1:$D$49,,0)</f>
        <v>0.2</v>
      </c>
      <c r="L454" s="7">
        <f>_xlfn.XLOOKUP($D454,products!$A$1:$A$49,products!$E$1:$E$49,,0)</f>
        <v>3.8849999999999998</v>
      </c>
      <c r="M454" s="7">
        <f t="shared" si="21"/>
        <v>11.654999999999999</v>
      </c>
      <c r="N454" t="str">
        <f t="shared" si="22"/>
        <v>Arabica</v>
      </c>
      <c r="O454" t="str">
        <f t="shared" si="23"/>
        <v>Large</v>
      </c>
      <c r="P454" t="str">
        <f>_xlfn.XLOOKUP(C454,customers!$A$1:$A$1001,customers!$I$1:$I$1001,,0)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6">
        <f>_xlfn.XLOOKUP(D455,products!$A$1:$A$49,products!$D$1:$D$49,,0)</f>
        <v>0.5</v>
      </c>
      <c r="L455" s="7">
        <f>_xlfn.XLOOKUP($D455,products!$A$1:$A$49,products!$E$1:$E$49,,0)</f>
        <v>9.51</v>
      </c>
      <c r="M455" s="7">
        <f t="shared" si="21"/>
        <v>38.04</v>
      </c>
      <c r="N455" t="str">
        <f t="shared" si="22"/>
        <v>Liberica</v>
      </c>
      <c r="O455" t="str">
        <f t="shared" si="23"/>
        <v>Large</v>
      </c>
      <c r="P455" t="str">
        <f>_xlfn.XLOOKUP(C455,customers!$A$1:$A$1001,customers!$I$1:$I$1001,,0)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6">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_xlfn.XLOOKUP(C456,customers!$A$1:$A$1001,customers!$I$1:$I$1001,,0)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6">
        <f>_xlfn.XLOOKUP(D457,products!$A$1:$A$49,products!$D$1:$D$49,,0)</f>
        <v>0.2</v>
      </c>
      <c r="L457" s="7">
        <f>_xlfn.XLOOKUP($D457,products!$A$1:$A$49,products!$E$1:$E$49,,0)</f>
        <v>4.7549999999999999</v>
      </c>
      <c r="M457" s="7">
        <f t="shared" si="21"/>
        <v>9.51</v>
      </c>
      <c r="N457" t="str">
        <f t="shared" si="22"/>
        <v>Liberica</v>
      </c>
      <c r="O457" t="str">
        <f t="shared" si="23"/>
        <v>Large</v>
      </c>
      <c r="P457" t="str">
        <f>_xlfn.XLOOKUP(C457,customers!$A$1:$A$1001,customers!$I$1:$I$1001,,0)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6">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_xlfn.XLOOKUP(C458,customers!$A$1:$A$1001,customers!$I$1:$I$1001,,0)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6">
        <f>_xlfn.XLOOKUP(D459,products!$A$1:$A$49,products!$D$1:$D$49,,0)</f>
        <v>0.5</v>
      </c>
      <c r="L459" s="7">
        <f>_xlfn.XLOOKUP($D459,products!$A$1:$A$49,products!$E$1:$E$49,,0)</f>
        <v>9.51</v>
      </c>
      <c r="M459" s="7">
        <f t="shared" si="21"/>
        <v>47.55</v>
      </c>
      <c r="N459" t="str">
        <f t="shared" si="22"/>
        <v>Liberica</v>
      </c>
      <c r="O459" t="str">
        <f t="shared" si="23"/>
        <v>Large</v>
      </c>
      <c r="P459" t="str">
        <f>_xlfn.XLOOKUP(C459,customers!$A$1:$A$1001,customers!$I$1:$I$1001,,0)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6">
        <f>_xlfn.XLOOKUP(D460,products!$A$1:$A$49,products!$D$1:$D$49,,0)</f>
        <v>1</v>
      </c>
      <c r="L460" s="7">
        <f>_xlfn.XLOOKUP($D460,products!$A$1:$A$49,products!$E$1:$E$49,,0)</f>
        <v>11.25</v>
      </c>
      <c r="M460" s="7">
        <f t="shared" si="21"/>
        <v>45</v>
      </c>
      <c r="N460" t="str">
        <f t="shared" si="22"/>
        <v>Arabica</v>
      </c>
      <c r="O460" t="str">
        <f t="shared" si="23"/>
        <v>Medium</v>
      </c>
      <c r="P460" t="str">
        <f>_xlfn.XLOOKUP(C460,customers!$A$1:$A$1001,customers!$I$1:$I$1001,,0)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6">
        <f>_xlfn.XLOOKUP(D461,products!$A$1:$A$49,products!$D$1:$D$49,,0)</f>
        <v>0.2</v>
      </c>
      <c r="L461" s="7">
        <f>_xlfn.XLOOKUP($D461,products!$A$1:$A$49,products!$E$1:$E$49,,0)</f>
        <v>4.7549999999999999</v>
      </c>
      <c r="M461" s="7">
        <f t="shared" si="21"/>
        <v>23.774999999999999</v>
      </c>
      <c r="N461" t="str">
        <f t="shared" si="22"/>
        <v>Liberica</v>
      </c>
      <c r="O461" t="str">
        <f t="shared" si="23"/>
        <v>Large</v>
      </c>
      <c r="P461" t="str">
        <f>_xlfn.XLOOKUP(C461,customers!$A$1:$A$1001,customers!$I$1:$I$1001,,0)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6">
        <f>_xlfn.XLOOKUP(D462,products!$A$1:$A$49,products!$D$1:$D$49,,0)</f>
        <v>0.5</v>
      </c>
      <c r="L462" s="7">
        <f>_xlfn.XLOOKUP($D462,products!$A$1:$A$49,products!$E$1:$E$49,,0)</f>
        <v>5.3699999999999992</v>
      </c>
      <c r="M462" s="7">
        <f t="shared" si="21"/>
        <v>16.11</v>
      </c>
      <c r="N462" t="str">
        <f t="shared" si="22"/>
        <v>Robusta</v>
      </c>
      <c r="O462" t="str">
        <f t="shared" si="23"/>
        <v>Dark</v>
      </c>
      <c r="P462" t="str">
        <f>_xlfn.XLOOKUP(C462,customers!$A$1:$A$1001,customers!$I$1:$I$1001,,0)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6">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_xlfn.XLOOKUP(C463,customers!$A$1:$A$1001,customers!$I$1:$I$1001,,0)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6">
        <f>_xlfn.XLOOKUP(D464,products!$A$1:$A$49,products!$D$1:$D$49,,0)</f>
        <v>1</v>
      </c>
      <c r="L464" s="7">
        <f>_xlfn.XLOOKUP($D464,products!$A$1:$A$49,products!$E$1:$E$49,,0)</f>
        <v>9.9499999999999993</v>
      </c>
      <c r="M464" s="7">
        <f t="shared" si="21"/>
        <v>49.75</v>
      </c>
      <c r="N464" t="str">
        <f t="shared" si="22"/>
        <v>Arabica</v>
      </c>
      <c r="O464" t="str">
        <f t="shared" si="23"/>
        <v>Dark</v>
      </c>
      <c r="P464" t="str">
        <f>_xlfn.XLOOKUP(C464,customers!$A$1:$A$1001,customers!$I$1:$I$1001,,0)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6">
        <f>_xlfn.XLOOKUP(D465,products!$A$1:$A$49,products!$D$1:$D$49,,0)</f>
        <v>1</v>
      </c>
      <c r="L465" s="7">
        <f>_xlfn.XLOOKUP($D465,products!$A$1:$A$49,products!$E$1:$E$49,,0)</f>
        <v>13.75</v>
      </c>
      <c r="M465" s="7">
        <f t="shared" si="21"/>
        <v>27.5</v>
      </c>
      <c r="N465" t="str">
        <f t="shared" si="22"/>
        <v>Excelsa</v>
      </c>
      <c r="O465" t="str">
        <f t="shared" si="23"/>
        <v>Medium</v>
      </c>
      <c r="P465" t="str">
        <f>_xlfn.XLOOKUP(C465,customers!$A$1:$A$1001,customers!$I$1:$I$1001,,0)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6">
        <f>_xlfn.XLOOKUP(D466,products!$A$1:$A$49,products!$D$1:$D$49,,0)</f>
        <v>2.5</v>
      </c>
      <c r="L466" s="7">
        <f>_xlfn.XLOOKUP($D466,products!$A$1:$A$49,products!$E$1:$E$49,,0)</f>
        <v>29.784999999999997</v>
      </c>
      <c r="M466" s="7">
        <f t="shared" si="21"/>
        <v>119.13999999999999</v>
      </c>
      <c r="N466" t="str">
        <f t="shared" si="22"/>
        <v>Liberica</v>
      </c>
      <c r="O466" t="str">
        <f t="shared" si="23"/>
        <v>Dark</v>
      </c>
      <c r="P466" t="str">
        <f>_xlfn.XLOOKUP(C466,customers!$A$1:$A$1001,customers!$I$1:$I$1001,,0)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6">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_xlfn.XLOOKUP(C467,customers!$A$1:$A$1001,customers!$I$1:$I$1001,,0)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6">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_xlfn.XLOOKUP(C468,customers!$A$1:$A$1001,customers!$I$1:$I$1001,,0)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6">
        <f>_xlfn.XLOOKUP(D469,products!$A$1:$A$49,products!$D$1:$D$49,,0)</f>
        <v>0.5</v>
      </c>
      <c r="L469" s="7">
        <f>_xlfn.XLOOKUP($D469,products!$A$1:$A$49,products!$E$1:$E$49,,0)</f>
        <v>5.97</v>
      </c>
      <c r="M469" s="7">
        <f t="shared" si="21"/>
        <v>5.97</v>
      </c>
      <c r="N469" t="str">
        <f t="shared" si="22"/>
        <v>Arabica</v>
      </c>
      <c r="O469" t="str">
        <f t="shared" si="23"/>
        <v>Dark</v>
      </c>
      <c r="P469" t="str">
        <f>_xlfn.XLOOKUP(C469,customers!$A$1:$A$1001,customers!$I$1:$I$1001,,0)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6">
        <f>_xlfn.XLOOKUP(D470,products!$A$1:$A$49,products!$D$1:$D$49,,0)</f>
        <v>1</v>
      </c>
      <c r="L470" s="7">
        <f>_xlfn.XLOOKUP($D470,products!$A$1:$A$49,products!$E$1:$E$49,,0)</f>
        <v>13.75</v>
      </c>
      <c r="M470" s="7">
        <f t="shared" si="21"/>
        <v>41.25</v>
      </c>
      <c r="N470" t="str">
        <f t="shared" si="22"/>
        <v>Excelsa</v>
      </c>
      <c r="O470" t="str">
        <f t="shared" si="23"/>
        <v>Medium</v>
      </c>
      <c r="P470" t="str">
        <f>_xlfn.XLOOKUP(C470,customers!$A$1:$A$1001,customers!$I$1:$I$1001,,0)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6">
        <f>_xlfn.XLOOKUP(D471,products!$A$1:$A$49,products!$D$1:$D$49,,0)</f>
        <v>0.2</v>
      </c>
      <c r="L471" s="7">
        <f>_xlfn.XLOOKUP($D471,products!$A$1:$A$49,products!$E$1:$E$49,,0)</f>
        <v>4.4550000000000001</v>
      </c>
      <c r="M471" s="7">
        <f t="shared" si="21"/>
        <v>22.274999999999999</v>
      </c>
      <c r="N471" t="str">
        <f t="shared" si="22"/>
        <v>Excelsa</v>
      </c>
      <c r="O471" t="str">
        <f t="shared" si="23"/>
        <v>Large</v>
      </c>
      <c r="P471" t="str">
        <f>_xlfn.XLOOKUP(C471,customers!$A$1:$A$1001,customers!$I$1:$I$1001,,0)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6">
        <f>_xlfn.XLOOKUP(D472,products!$A$1:$A$49,products!$D$1:$D$49,,0)</f>
        <v>0.5</v>
      </c>
      <c r="L472" s="7">
        <f>_xlfn.XLOOKUP($D472,products!$A$1:$A$49,products!$E$1:$E$49,,0)</f>
        <v>6.75</v>
      </c>
      <c r="M472" s="7">
        <f t="shared" si="21"/>
        <v>6.75</v>
      </c>
      <c r="N472" t="str">
        <f t="shared" si="22"/>
        <v>Arabica</v>
      </c>
      <c r="O472" t="str">
        <f t="shared" si="23"/>
        <v>Medium</v>
      </c>
      <c r="P472" t="str">
        <f>_xlfn.XLOOKUP(C472,customers!$A$1:$A$1001,customers!$I$1:$I$1001,,0)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6">
        <f>_xlfn.XLOOKUP(D473,products!$A$1:$A$49,products!$D$1:$D$49,,0)</f>
        <v>2.5</v>
      </c>
      <c r="L473" s="7">
        <f>_xlfn.XLOOKUP($D473,products!$A$1:$A$49,products!$E$1:$E$49,,0)</f>
        <v>33.464999999999996</v>
      </c>
      <c r="M473" s="7">
        <f t="shared" si="21"/>
        <v>133.85999999999999</v>
      </c>
      <c r="N473" t="str">
        <f t="shared" si="22"/>
        <v>Liberica</v>
      </c>
      <c r="O473" t="str">
        <f t="shared" si="23"/>
        <v>Medium</v>
      </c>
      <c r="P473" t="str">
        <f>_xlfn.XLOOKUP(C473,customers!$A$1:$A$1001,customers!$I$1:$I$1001,,0)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6">
        <f>_xlfn.XLOOKUP(D474,products!$A$1:$A$49,products!$D$1:$D$49,,0)</f>
        <v>0.2</v>
      </c>
      <c r="L474" s="7">
        <f>_xlfn.XLOOKUP($D474,products!$A$1:$A$49,products!$E$1:$E$49,,0)</f>
        <v>2.9849999999999999</v>
      </c>
      <c r="M474" s="7">
        <f t="shared" si="21"/>
        <v>5.97</v>
      </c>
      <c r="N474" t="str">
        <f t="shared" si="22"/>
        <v>Arabica</v>
      </c>
      <c r="O474" t="str">
        <f t="shared" si="23"/>
        <v>Dark</v>
      </c>
      <c r="P474" t="str">
        <f>_xlfn.XLOOKUP(C474,customers!$A$1:$A$1001,customers!$I$1:$I$1001,,0)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6">
        <f>_xlfn.XLOOKUP(D475,products!$A$1:$A$49,products!$D$1:$D$49,,0)</f>
        <v>1</v>
      </c>
      <c r="L475" s="7">
        <f>_xlfn.XLOOKUP($D475,products!$A$1:$A$49,products!$E$1:$E$49,,0)</f>
        <v>12.95</v>
      </c>
      <c r="M475" s="7">
        <f t="shared" si="21"/>
        <v>25.9</v>
      </c>
      <c r="N475" t="str">
        <f t="shared" si="22"/>
        <v>Arabica</v>
      </c>
      <c r="O475" t="str">
        <f t="shared" si="23"/>
        <v>Large</v>
      </c>
      <c r="P475" t="str">
        <f>_xlfn.XLOOKUP(C475,customers!$A$1:$A$1001,customers!$I$1:$I$1001,,0)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6">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_xlfn.XLOOKUP(C476,customers!$A$1:$A$1001,customers!$I$1:$I$1001,,0)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6">
        <f>_xlfn.XLOOKUP(D477,products!$A$1:$A$49,products!$D$1:$D$49,,0)</f>
        <v>0.2</v>
      </c>
      <c r="L477" s="7">
        <f>_xlfn.XLOOKUP($D477,products!$A$1:$A$49,products!$E$1:$E$49,,0)</f>
        <v>4.3650000000000002</v>
      </c>
      <c r="M477" s="7">
        <f t="shared" si="21"/>
        <v>8.73</v>
      </c>
      <c r="N477" t="str">
        <f t="shared" si="22"/>
        <v>Liberica</v>
      </c>
      <c r="O477" t="str">
        <f t="shared" si="23"/>
        <v>Medium</v>
      </c>
      <c r="P477" t="str">
        <f>_xlfn.XLOOKUP(C477,customers!$A$1:$A$1001,customers!$I$1:$I$1001,,0)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6">
        <f>_xlfn.XLOOKUP(D478,products!$A$1:$A$49,products!$D$1:$D$49,,0)</f>
        <v>0.2</v>
      </c>
      <c r="L478" s="7">
        <f>_xlfn.XLOOKUP($D478,products!$A$1:$A$49,products!$E$1:$E$49,,0)</f>
        <v>4.4550000000000001</v>
      </c>
      <c r="M478" s="7">
        <f t="shared" si="21"/>
        <v>26.73</v>
      </c>
      <c r="N478" t="str">
        <f t="shared" si="22"/>
        <v>Excelsa</v>
      </c>
      <c r="O478" t="str">
        <f t="shared" si="23"/>
        <v>Large</v>
      </c>
      <c r="P478" t="str">
        <f>_xlfn.XLOOKUP(C478,customers!$A$1:$A$1001,customers!$I$1:$I$1001,,0)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6">
        <f>_xlfn.XLOOKUP(D479,products!$A$1:$A$49,products!$D$1:$D$49,,0)</f>
        <v>0.2</v>
      </c>
      <c r="L479" s="7">
        <f>_xlfn.XLOOKUP($D479,products!$A$1:$A$49,products!$E$1:$E$49,,0)</f>
        <v>4.3650000000000002</v>
      </c>
      <c r="M479" s="7">
        <f t="shared" si="21"/>
        <v>26.19</v>
      </c>
      <c r="N479" t="str">
        <f t="shared" si="22"/>
        <v>Liberica</v>
      </c>
      <c r="O479" t="str">
        <f t="shared" si="23"/>
        <v>Medium</v>
      </c>
      <c r="P479" t="str">
        <f>_xlfn.XLOOKUP(C479,customers!$A$1:$A$1001,customers!$I$1:$I$1001,,0)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6">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_xlfn.XLOOKUP(C480,customers!$A$1:$A$1001,customers!$I$1:$I$1001,,0)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6">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_xlfn.XLOOKUP(C481,customers!$A$1:$A$1001,customers!$I$1:$I$1001,,0)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6">
        <f>_xlfn.XLOOKUP(D482,products!$A$1:$A$49,products!$D$1:$D$49,,0)</f>
        <v>0.2</v>
      </c>
      <c r="L482" s="7">
        <f>_xlfn.XLOOKUP($D482,products!$A$1:$A$49,products!$E$1:$E$49,,0)</f>
        <v>4.125</v>
      </c>
      <c r="M482" s="7">
        <f t="shared" si="21"/>
        <v>4.125</v>
      </c>
      <c r="N482" t="str">
        <f t="shared" si="22"/>
        <v>Excelsa</v>
      </c>
      <c r="O482" t="str">
        <f t="shared" si="23"/>
        <v>Medium</v>
      </c>
      <c r="P482" t="str">
        <f>_xlfn.XLOOKUP(C482,customers!$A$1:$A$1001,customers!$I$1:$I$1001,,0)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6">
        <f>_xlfn.XLOOKUP(D483,products!$A$1:$A$49,products!$D$1:$D$49,,0)</f>
        <v>1</v>
      </c>
      <c r="L483" s="7">
        <f>_xlfn.XLOOKUP($D483,products!$A$1:$A$49,products!$E$1:$E$49,,0)</f>
        <v>11.95</v>
      </c>
      <c r="M483" s="7">
        <f t="shared" si="21"/>
        <v>23.9</v>
      </c>
      <c r="N483" t="str">
        <f t="shared" si="22"/>
        <v>Robusta</v>
      </c>
      <c r="O483" t="str">
        <f t="shared" si="23"/>
        <v>Large</v>
      </c>
      <c r="P483" t="str">
        <f>_xlfn.XLOOKUP(C483,customers!$A$1:$A$1001,customers!$I$1:$I$1001,,0)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6">
        <f>_xlfn.XLOOKUP(D484,products!$A$1:$A$49,products!$D$1:$D$49,,0)</f>
        <v>2.5</v>
      </c>
      <c r="L484" s="7">
        <f>_xlfn.XLOOKUP($D484,products!$A$1:$A$49,products!$E$1:$E$49,,0)</f>
        <v>27.945</v>
      </c>
      <c r="M484" s="7">
        <f t="shared" si="21"/>
        <v>139.72499999999999</v>
      </c>
      <c r="N484" t="str">
        <f t="shared" si="22"/>
        <v>Excelsa</v>
      </c>
      <c r="O484" t="str">
        <f t="shared" si="23"/>
        <v>Dark</v>
      </c>
      <c r="P484" t="str">
        <f>_xlfn.XLOOKUP(C484,customers!$A$1:$A$1001,customers!$I$1:$I$1001,,0)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6">
        <f>_xlfn.XLOOKUP(D485,products!$A$1:$A$49,products!$D$1:$D$49,,0)</f>
        <v>2.5</v>
      </c>
      <c r="L485" s="7">
        <f>_xlfn.XLOOKUP($D485,products!$A$1:$A$49,products!$E$1:$E$49,,0)</f>
        <v>29.784999999999997</v>
      </c>
      <c r="M485" s="7">
        <f t="shared" si="21"/>
        <v>59.569999999999993</v>
      </c>
      <c r="N485" t="str">
        <f t="shared" si="22"/>
        <v>Liberica</v>
      </c>
      <c r="O485" t="str">
        <f t="shared" si="23"/>
        <v>Dark</v>
      </c>
      <c r="P485" t="str">
        <f>_xlfn.XLOOKUP(C485,customers!$A$1:$A$1001,customers!$I$1:$I$1001,,0)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6">
        <f>_xlfn.XLOOKUP(D486,products!$A$1:$A$49,products!$D$1:$D$49,,0)</f>
        <v>0.5</v>
      </c>
      <c r="L486" s="7">
        <f>_xlfn.XLOOKUP($D486,products!$A$1:$A$49,products!$E$1:$E$49,,0)</f>
        <v>9.51</v>
      </c>
      <c r="M486" s="7">
        <f t="shared" si="21"/>
        <v>57.06</v>
      </c>
      <c r="N486" t="str">
        <f t="shared" si="22"/>
        <v>Liberica</v>
      </c>
      <c r="O486" t="str">
        <f t="shared" si="23"/>
        <v>Large</v>
      </c>
      <c r="P486" t="str">
        <f>_xlfn.XLOOKUP(C486,customers!$A$1:$A$1001,customers!$I$1:$I$1001,,0)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6">
        <f>_xlfn.XLOOKUP(D487,products!$A$1:$A$49,products!$D$1:$D$49,,0)</f>
        <v>0.2</v>
      </c>
      <c r="L487" s="7">
        <f>_xlfn.XLOOKUP($D487,products!$A$1:$A$49,products!$E$1:$E$49,,0)</f>
        <v>3.5849999999999995</v>
      </c>
      <c r="M487" s="7">
        <f t="shared" si="21"/>
        <v>21.509999999999998</v>
      </c>
      <c r="N487" t="str">
        <f t="shared" si="22"/>
        <v>Robusta</v>
      </c>
      <c r="O487" t="str">
        <f t="shared" si="23"/>
        <v>Large</v>
      </c>
      <c r="P487" t="str">
        <f>_xlfn.XLOOKUP(C487,customers!$A$1:$A$1001,customers!$I$1:$I$1001,,0)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6">
        <f>_xlfn.XLOOKUP(D488,products!$A$1:$A$49,products!$D$1:$D$49,,0)</f>
        <v>0.5</v>
      </c>
      <c r="L488" s="7">
        <f>_xlfn.XLOOKUP($D488,products!$A$1:$A$49,products!$E$1:$E$49,,0)</f>
        <v>8.73</v>
      </c>
      <c r="M488" s="7">
        <f t="shared" si="21"/>
        <v>52.38</v>
      </c>
      <c r="N488" t="str">
        <f t="shared" si="22"/>
        <v>Liberica</v>
      </c>
      <c r="O488" t="str">
        <f t="shared" si="23"/>
        <v>Medium</v>
      </c>
      <c r="P488" t="str">
        <f>_xlfn.XLOOKUP(C488,customers!$A$1:$A$1001,customers!$I$1:$I$1001,,0)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6">
        <f>_xlfn.XLOOKUP(D489,products!$A$1:$A$49,products!$D$1:$D$49,,0)</f>
        <v>1</v>
      </c>
      <c r="L489" s="7">
        <f>_xlfn.XLOOKUP($D489,products!$A$1:$A$49,products!$E$1:$E$49,,0)</f>
        <v>12.15</v>
      </c>
      <c r="M489" s="7">
        <f t="shared" si="21"/>
        <v>72.900000000000006</v>
      </c>
      <c r="N489" t="str">
        <f t="shared" si="22"/>
        <v>Excelsa</v>
      </c>
      <c r="O489" t="str">
        <f t="shared" si="23"/>
        <v>Dark</v>
      </c>
      <c r="P489" t="str">
        <f>_xlfn.XLOOKUP(C489,customers!$A$1:$A$1001,customers!$I$1:$I$1001,,0)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6">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_xlfn.XLOOKUP(C490,customers!$A$1:$A$1001,customers!$I$1:$I$1001,,0)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6">
        <f>_xlfn.XLOOKUP(D491,products!$A$1:$A$49,products!$D$1:$D$49,,0)</f>
        <v>1</v>
      </c>
      <c r="L491" s="7">
        <f>_xlfn.XLOOKUP($D491,products!$A$1:$A$49,products!$E$1:$E$49,,0)</f>
        <v>15.85</v>
      </c>
      <c r="M491" s="7">
        <f t="shared" si="21"/>
        <v>95.1</v>
      </c>
      <c r="N491" t="str">
        <f t="shared" si="22"/>
        <v>Liberica</v>
      </c>
      <c r="O491" t="str">
        <f t="shared" si="23"/>
        <v>Large</v>
      </c>
      <c r="P491" t="str">
        <f>_xlfn.XLOOKUP(C491,customers!$A$1:$A$1001,customers!$I$1:$I$1001,,0)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6">
        <f>_xlfn.XLOOKUP(D492,products!$A$1:$A$49,products!$D$1:$D$49,,0)</f>
        <v>0.5</v>
      </c>
      <c r="L492" s="7">
        <f>_xlfn.XLOOKUP($D492,products!$A$1:$A$49,products!$E$1:$E$49,,0)</f>
        <v>7.77</v>
      </c>
      <c r="M492" s="7">
        <f t="shared" si="21"/>
        <v>15.54</v>
      </c>
      <c r="N492" t="str">
        <f t="shared" si="22"/>
        <v>Liberica</v>
      </c>
      <c r="O492" t="str">
        <f t="shared" si="23"/>
        <v>Dark</v>
      </c>
      <c r="P492" t="str">
        <f>_xlfn.XLOOKUP(C492,customers!$A$1:$A$1001,customers!$I$1:$I$1001,,0)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6">
        <f>_xlfn.XLOOKUP(D493,products!$A$1:$A$49,products!$D$1:$D$49,,0)</f>
        <v>0.2</v>
      </c>
      <c r="L493" s="7">
        <f>_xlfn.XLOOKUP($D493,products!$A$1:$A$49,products!$E$1:$E$49,,0)</f>
        <v>3.8849999999999998</v>
      </c>
      <c r="M493" s="7">
        <f t="shared" si="21"/>
        <v>23.31</v>
      </c>
      <c r="N493" t="str">
        <f t="shared" si="22"/>
        <v>Liberica</v>
      </c>
      <c r="O493" t="str">
        <f t="shared" si="23"/>
        <v>Dark</v>
      </c>
      <c r="P493" t="str">
        <f>_xlfn.XLOOKUP(C493,customers!$A$1:$A$1001,customers!$I$1:$I$1001,,0)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6">
        <f>_xlfn.XLOOKUP(D494,products!$A$1:$A$49,products!$D$1:$D$49,,0)</f>
        <v>0.2</v>
      </c>
      <c r="L494" s="7">
        <f>_xlfn.XLOOKUP($D494,products!$A$1:$A$49,products!$E$1:$E$49,,0)</f>
        <v>4.125</v>
      </c>
      <c r="M494" s="7">
        <f t="shared" si="21"/>
        <v>4.125</v>
      </c>
      <c r="N494" t="str">
        <f t="shared" si="22"/>
        <v>Excelsa</v>
      </c>
      <c r="O494" t="str">
        <f t="shared" si="23"/>
        <v>Medium</v>
      </c>
      <c r="P494" t="str">
        <f>_xlfn.XLOOKUP(C494,customers!$A$1:$A$1001,customers!$I$1:$I$1001,,0)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6">
        <f>_xlfn.XLOOKUP(D495,products!$A$1:$A$49,products!$D$1:$D$49,,0)</f>
        <v>0.5</v>
      </c>
      <c r="L495" s="7">
        <f>_xlfn.XLOOKUP($D495,products!$A$1:$A$49,products!$E$1:$E$49,,0)</f>
        <v>5.97</v>
      </c>
      <c r="M495" s="7">
        <f t="shared" si="21"/>
        <v>35.82</v>
      </c>
      <c r="N495" t="str">
        <f t="shared" si="22"/>
        <v>Robusta</v>
      </c>
      <c r="O495" t="str">
        <f t="shared" si="23"/>
        <v>Medium</v>
      </c>
      <c r="P495" t="str">
        <f>_xlfn.XLOOKUP(C495,customers!$A$1:$A$1001,customers!$I$1:$I$1001,,0)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6">
        <f>_xlfn.XLOOKUP(D496,products!$A$1:$A$49,products!$D$1:$D$49,,0)</f>
        <v>1</v>
      </c>
      <c r="L496" s="7">
        <f>_xlfn.XLOOKUP($D496,products!$A$1:$A$49,products!$E$1:$E$49,,0)</f>
        <v>15.85</v>
      </c>
      <c r="M496" s="7">
        <f t="shared" si="21"/>
        <v>31.7</v>
      </c>
      <c r="N496" t="str">
        <f t="shared" si="22"/>
        <v>Liberica</v>
      </c>
      <c r="O496" t="str">
        <f t="shared" si="23"/>
        <v>Large</v>
      </c>
      <c r="P496" t="str">
        <f>_xlfn.XLOOKUP(C496,customers!$A$1:$A$1001,customers!$I$1:$I$1001,,0)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6">
        <f>_xlfn.XLOOKUP(D497,products!$A$1:$A$49,products!$D$1:$D$49,,0)</f>
        <v>1</v>
      </c>
      <c r="L497" s="7">
        <f>_xlfn.XLOOKUP($D497,products!$A$1:$A$49,products!$E$1:$E$49,,0)</f>
        <v>15.85</v>
      </c>
      <c r="M497" s="7">
        <f t="shared" si="21"/>
        <v>79.25</v>
      </c>
      <c r="N497" t="str">
        <f t="shared" si="22"/>
        <v>Liberica</v>
      </c>
      <c r="O497" t="str">
        <f t="shared" si="23"/>
        <v>Large</v>
      </c>
      <c r="P497" t="str">
        <f>_xlfn.XLOOKUP(C497,customers!$A$1:$A$1001,customers!$I$1:$I$1001,,0)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6">
        <f>_xlfn.XLOOKUP(D498,products!$A$1:$A$49,products!$D$1:$D$49,,0)</f>
        <v>0.2</v>
      </c>
      <c r="L498" s="7">
        <f>_xlfn.XLOOKUP($D498,products!$A$1:$A$49,products!$E$1:$E$49,,0)</f>
        <v>3.645</v>
      </c>
      <c r="M498" s="7">
        <f t="shared" si="21"/>
        <v>10.935</v>
      </c>
      <c r="N498" t="str">
        <f t="shared" si="22"/>
        <v>Excelsa</v>
      </c>
      <c r="O498" t="str">
        <f t="shared" si="23"/>
        <v>Dark</v>
      </c>
      <c r="P498" t="str">
        <f>_xlfn.XLOOKUP(C498,customers!$A$1:$A$1001,customers!$I$1:$I$1001,,0)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6">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_xlfn.XLOOKUP(C499,customers!$A$1:$A$1001,customers!$I$1:$I$1001,,0)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6">
        <f>_xlfn.XLOOKUP(D500,products!$A$1:$A$49,products!$D$1:$D$49,,0)</f>
        <v>1</v>
      </c>
      <c r="L500" s="7">
        <f>_xlfn.XLOOKUP($D500,products!$A$1:$A$49,products!$E$1:$E$49,,0)</f>
        <v>9.9499999999999993</v>
      </c>
      <c r="M500" s="7">
        <f t="shared" si="21"/>
        <v>49.75</v>
      </c>
      <c r="N500" t="str">
        <f t="shared" si="22"/>
        <v>Robusta</v>
      </c>
      <c r="O500" t="str">
        <f t="shared" si="23"/>
        <v>Medium</v>
      </c>
      <c r="P500" t="str">
        <f>_xlfn.XLOOKUP(C500,customers!$A$1:$A$1001,customers!$I$1:$I$1001,,0)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6">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_xlfn.XLOOKUP(C501,customers!$A$1:$A$1001,customers!$I$1:$I$1001,,0)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6">
        <f>_xlfn.XLOOKUP(D502,products!$A$1:$A$49,products!$D$1:$D$49,,0)</f>
        <v>1</v>
      </c>
      <c r="L502" s="7">
        <f>_xlfn.XLOOKUP($D502,products!$A$1:$A$49,products!$E$1:$E$49,,0)</f>
        <v>11.95</v>
      </c>
      <c r="M502" s="7">
        <f t="shared" si="21"/>
        <v>47.8</v>
      </c>
      <c r="N502" t="str">
        <f t="shared" si="22"/>
        <v>Robusta</v>
      </c>
      <c r="O502" t="str">
        <f t="shared" si="23"/>
        <v>Large</v>
      </c>
      <c r="P502" t="str">
        <f>_xlfn.XLOOKUP(C502,customers!$A$1:$A$1001,customers!$I$1:$I$1001,,0)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6">
        <f>_xlfn.XLOOKUP(D503,products!$A$1:$A$49,products!$D$1:$D$49,,0)</f>
        <v>0.2</v>
      </c>
      <c r="L503" s="7">
        <f>_xlfn.XLOOKUP($D503,products!$A$1:$A$49,products!$E$1:$E$49,,0)</f>
        <v>2.9849999999999999</v>
      </c>
      <c r="M503" s="7">
        <f t="shared" si="21"/>
        <v>11.94</v>
      </c>
      <c r="N503" t="str">
        <f t="shared" si="22"/>
        <v>Robusta</v>
      </c>
      <c r="O503" t="str">
        <f t="shared" si="23"/>
        <v>Medium</v>
      </c>
      <c r="P503" t="str">
        <f>_xlfn.XLOOKUP(C503,customers!$A$1:$A$1001,customers!$I$1:$I$1001,,0)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6">
        <f>_xlfn.XLOOKUP(D504,products!$A$1:$A$49,products!$D$1:$D$49,,0)</f>
        <v>0.2</v>
      </c>
      <c r="L504" s="7">
        <f>_xlfn.XLOOKUP($D504,products!$A$1:$A$49,products!$E$1:$E$49,,0)</f>
        <v>4.125</v>
      </c>
      <c r="M504" s="7">
        <f t="shared" si="21"/>
        <v>16.5</v>
      </c>
      <c r="N504" t="str">
        <f t="shared" si="22"/>
        <v>Excelsa</v>
      </c>
      <c r="O504" t="str">
        <f t="shared" si="23"/>
        <v>Medium</v>
      </c>
      <c r="P504" t="str">
        <f>_xlfn.XLOOKUP(C504,customers!$A$1:$A$1001,customers!$I$1:$I$1001,,0)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6">
        <f>_xlfn.XLOOKUP(D505,products!$A$1:$A$49,products!$D$1:$D$49,,0)</f>
        <v>1</v>
      </c>
      <c r="L505" s="7">
        <f>_xlfn.XLOOKUP($D505,products!$A$1:$A$49,products!$E$1:$E$49,,0)</f>
        <v>12.95</v>
      </c>
      <c r="M505" s="7">
        <f t="shared" si="21"/>
        <v>51.8</v>
      </c>
      <c r="N505" t="str">
        <f t="shared" si="22"/>
        <v>Liberica</v>
      </c>
      <c r="O505" t="str">
        <f t="shared" si="23"/>
        <v>Dark</v>
      </c>
      <c r="P505" t="str">
        <f>_xlfn.XLOOKUP(C505,customers!$A$1:$A$1001,customers!$I$1:$I$1001,,0)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6">
        <f>_xlfn.XLOOKUP(D506,products!$A$1:$A$49,products!$D$1:$D$49,,0)</f>
        <v>0.2</v>
      </c>
      <c r="L506" s="7">
        <f>_xlfn.XLOOKUP($D506,products!$A$1:$A$49,products!$E$1:$E$49,,0)</f>
        <v>4.7549999999999999</v>
      </c>
      <c r="M506" s="7">
        <f t="shared" si="21"/>
        <v>14.265000000000001</v>
      </c>
      <c r="N506" t="str">
        <f t="shared" si="22"/>
        <v>Liberica</v>
      </c>
      <c r="O506" t="str">
        <f t="shared" si="23"/>
        <v>Large</v>
      </c>
      <c r="P506" t="str">
        <f>_xlfn.XLOOKUP(C506,customers!$A$1:$A$1001,customers!$I$1:$I$1001,,0)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6">
        <f>_xlfn.XLOOKUP(D507,products!$A$1:$A$49,products!$D$1:$D$49,,0)</f>
        <v>0.2</v>
      </c>
      <c r="L507" s="7">
        <f>_xlfn.XLOOKUP($D507,products!$A$1:$A$49,products!$E$1:$E$49,,0)</f>
        <v>4.3650000000000002</v>
      </c>
      <c r="M507" s="7">
        <f t="shared" si="21"/>
        <v>26.19</v>
      </c>
      <c r="N507" t="str">
        <f t="shared" si="22"/>
        <v>Liberica</v>
      </c>
      <c r="O507" t="str">
        <f t="shared" si="23"/>
        <v>Medium</v>
      </c>
      <c r="P507" t="str">
        <f>_xlfn.XLOOKUP(C507,customers!$A$1:$A$1001,customers!$I$1:$I$1001,,0)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6">
        <f>_xlfn.XLOOKUP(D508,products!$A$1:$A$49,products!$D$1:$D$49,,0)</f>
        <v>1</v>
      </c>
      <c r="L508" s="7">
        <f>_xlfn.XLOOKUP($D508,products!$A$1:$A$49,products!$E$1:$E$49,,0)</f>
        <v>12.95</v>
      </c>
      <c r="M508" s="7">
        <f t="shared" si="21"/>
        <v>25.9</v>
      </c>
      <c r="N508" t="str">
        <f t="shared" si="22"/>
        <v>Arabica</v>
      </c>
      <c r="O508" t="str">
        <f t="shared" si="23"/>
        <v>Large</v>
      </c>
      <c r="P508" t="str">
        <f>_xlfn.XLOOKUP(C508,customers!$A$1:$A$1001,customers!$I$1:$I$1001,,0)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6">
        <f>_xlfn.XLOOKUP(D509,products!$A$1:$A$49,products!$D$1:$D$49,,0)</f>
        <v>2.5</v>
      </c>
      <c r="L509" s="7">
        <f>_xlfn.XLOOKUP($D509,products!$A$1:$A$49,products!$E$1:$E$49,,0)</f>
        <v>29.784999999999997</v>
      </c>
      <c r="M509" s="7">
        <f t="shared" si="21"/>
        <v>89.35499999999999</v>
      </c>
      <c r="N509" t="str">
        <f t="shared" si="22"/>
        <v>Arabica</v>
      </c>
      <c r="O509" t="str">
        <f t="shared" si="23"/>
        <v>Large</v>
      </c>
      <c r="P509" t="str">
        <f>_xlfn.XLOOKUP(C509,customers!$A$1:$A$1001,customers!$I$1:$I$1001,,0)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6">
        <f>_xlfn.XLOOKUP(D510,products!$A$1:$A$49,products!$D$1:$D$49,,0)</f>
        <v>0.5</v>
      </c>
      <c r="L510" s="7">
        <f>_xlfn.XLOOKUP($D510,products!$A$1:$A$49,products!$E$1:$E$49,,0)</f>
        <v>7.77</v>
      </c>
      <c r="M510" s="7">
        <f t="shared" si="21"/>
        <v>46.62</v>
      </c>
      <c r="N510" t="str">
        <f t="shared" si="22"/>
        <v>Liberica</v>
      </c>
      <c r="O510" t="str">
        <f t="shared" si="23"/>
        <v>Dark</v>
      </c>
      <c r="P510" t="str">
        <f>_xlfn.XLOOKUP(C510,customers!$A$1:$A$1001,customers!$I$1:$I$1001,,0)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6">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_xlfn.XLOOKUP(C511,customers!$A$1:$A$1001,customers!$I$1:$I$1001,,0)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6">
        <f>_xlfn.XLOOKUP(D512,products!$A$1:$A$49,products!$D$1:$D$49,,0)</f>
        <v>0.2</v>
      </c>
      <c r="L512" s="7">
        <f>_xlfn.XLOOKUP($D512,products!$A$1:$A$49,products!$E$1:$E$49,,0)</f>
        <v>3.5849999999999995</v>
      </c>
      <c r="M512" s="7">
        <f t="shared" si="21"/>
        <v>10.754999999999999</v>
      </c>
      <c r="N512" t="str">
        <f t="shared" si="22"/>
        <v>Robusta</v>
      </c>
      <c r="O512" t="str">
        <f t="shared" si="23"/>
        <v>Large</v>
      </c>
      <c r="P512" t="str">
        <f>_xlfn.XLOOKUP(C512,customers!$A$1:$A$1001,customers!$I$1:$I$1001,,0)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6">
        <f>_xlfn.XLOOKUP(D513,products!$A$1:$A$49,products!$D$1:$D$49,,0)</f>
        <v>0.2</v>
      </c>
      <c r="L513" s="7">
        <f>_xlfn.XLOOKUP($D513,products!$A$1:$A$49,products!$E$1:$E$49,,0)</f>
        <v>3.375</v>
      </c>
      <c r="M513" s="7">
        <f t="shared" si="21"/>
        <v>13.5</v>
      </c>
      <c r="N513" t="str">
        <f t="shared" si="22"/>
        <v>Arabica</v>
      </c>
      <c r="O513" t="str">
        <f t="shared" si="23"/>
        <v>Medium</v>
      </c>
      <c r="P513" t="str">
        <f>_xlfn.XLOOKUP(C513,customers!$A$1:$A$1001,customers!$I$1:$I$1001,,0)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6">
        <f>_xlfn.XLOOKUP(D514,products!$A$1:$A$49,products!$D$1:$D$49,,0)</f>
        <v>1</v>
      </c>
      <c r="L514" s="7">
        <f>_xlfn.XLOOKUP($D514,products!$A$1:$A$49,products!$E$1:$E$49,,0)</f>
        <v>15.85</v>
      </c>
      <c r="M514" s="7">
        <f t="shared" si="21"/>
        <v>47.55</v>
      </c>
      <c r="N514" t="str">
        <f t="shared" si="22"/>
        <v>Liberica</v>
      </c>
      <c r="O514" t="str">
        <f t="shared" si="23"/>
        <v>Large</v>
      </c>
      <c r="P514" t="str">
        <f>_xlfn.XLOOKUP(C514,customers!$A$1:$A$1001,customers!$I$1:$I$1001,,0)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6">
        <f>_xlfn.XLOOKUP(D515,products!$A$1:$A$49,products!$D$1:$D$49,,0)</f>
        <v>1</v>
      </c>
      <c r="L515" s="7">
        <f>_xlfn.XLOOKUP($D515,products!$A$1:$A$49,products!$E$1:$E$49,,0)</f>
        <v>15.85</v>
      </c>
      <c r="M515" s="7">
        <f t="shared" ref="M515:M578" si="24">L515*E515</f>
        <v>79.25</v>
      </c>
      <c r="N515" t="str">
        <f t="shared" ref="N515:N578" si="25">IF(I515="Rob","Robusta",IF(I515="Exc","Excelsa",IF(I515="Ara","Arabica","Liberica")))</f>
        <v>Liberica</v>
      </c>
      <c r="O515" t="str">
        <f t="shared" ref="O515:O578" si="26">IF(J515="M","Medium",IF(J515="L","Large","Dark"))</f>
        <v>Large</v>
      </c>
      <c r="P515" t="str">
        <f>_xlfn.XLOOKUP(C515,customers!$A$1:$A$1001,customers!$I$1:$I$1001,,0)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6">
        <f>_xlfn.XLOOKUP(D516,products!$A$1:$A$49,products!$D$1:$D$49,,0)</f>
        <v>0.2</v>
      </c>
      <c r="L516" s="7">
        <f>_xlfn.XLOOKUP($D516,products!$A$1:$A$49,products!$E$1:$E$49,,0)</f>
        <v>4.3650000000000002</v>
      </c>
      <c r="M516" s="7">
        <f t="shared" si="24"/>
        <v>26.19</v>
      </c>
      <c r="N516" t="str">
        <f t="shared" si="25"/>
        <v>Liberica</v>
      </c>
      <c r="O516" t="str">
        <f t="shared" si="26"/>
        <v>Medium</v>
      </c>
      <c r="P516" t="str">
        <f>_xlfn.XLOOKUP(C516,customers!$A$1:$A$1001,customers!$I$1:$I$1001,,0)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6">
        <f>_xlfn.XLOOKUP(D517,products!$A$1:$A$49,products!$D$1:$D$49,,0)</f>
        <v>0.5</v>
      </c>
      <c r="L517" s="7">
        <f>_xlfn.XLOOKUP($D517,products!$A$1:$A$49,products!$E$1:$E$49,,0)</f>
        <v>7.169999999999999</v>
      </c>
      <c r="M517" s="7">
        <f t="shared" si="24"/>
        <v>21.509999999999998</v>
      </c>
      <c r="N517" t="str">
        <f t="shared" si="25"/>
        <v>Robusta</v>
      </c>
      <c r="O517" t="str">
        <f t="shared" si="26"/>
        <v>Large</v>
      </c>
      <c r="P517" t="str">
        <f>_xlfn.XLOOKUP(C517,customers!$A$1:$A$1001,customers!$I$1:$I$1001,,0)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6">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_xlfn.XLOOKUP(C518,customers!$A$1:$A$1001,customers!$I$1:$I$1001,,0)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6">
        <f>_xlfn.XLOOKUP(D519,products!$A$1:$A$49,products!$D$1:$D$49,,0)</f>
        <v>0.2</v>
      </c>
      <c r="L519" s="7">
        <f>_xlfn.XLOOKUP($D519,products!$A$1:$A$49,products!$E$1:$E$49,,0)</f>
        <v>3.8849999999999998</v>
      </c>
      <c r="M519" s="7">
        <f t="shared" si="24"/>
        <v>7.77</v>
      </c>
      <c r="N519" t="str">
        <f t="shared" si="25"/>
        <v>Liberica</v>
      </c>
      <c r="O519" t="str">
        <f t="shared" si="26"/>
        <v>Dark</v>
      </c>
      <c r="P519" t="str">
        <f>_xlfn.XLOOKUP(C519,customers!$A$1:$A$1001,customers!$I$1:$I$1001,,0)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6">
        <f>_xlfn.XLOOKUP(D520,products!$A$1:$A$49,products!$D$1:$D$49,,0)</f>
        <v>2.5</v>
      </c>
      <c r="L520" s="7">
        <f>_xlfn.XLOOKUP($D520,products!$A$1:$A$49,products!$E$1:$E$49,,0)</f>
        <v>27.945</v>
      </c>
      <c r="M520" s="7">
        <f t="shared" si="24"/>
        <v>139.72499999999999</v>
      </c>
      <c r="N520" t="str">
        <f t="shared" si="25"/>
        <v>Excelsa</v>
      </c>
      <c r="O520" t="str">
        <f t="shared" si="26"/>
        <v>Dark</v>
      </c>
      <c r="P520" t="str">
        <f>_xlfn.XLOOKUP(C520,customers!$A$1:$A$1001,customers!$I$1:$I$1001,,0)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6">
        <f>_xlfn.XLOOKUP(D521,products!$A$1:$A$49,products!$D$1:$D$49,,0)</f>
        <v>0.5</v>
      </c>
      <c r="L521" s="7">
        <f>_xlfn.XLOOKUP($D521,products!$A$1:$A$49,products!$E$1:$E$49,,0)</f>
        <v>5.97</v>
      </c>
      <c r="M521" s="7">
        <f t="shared" si="24"/>
        <v>11.94</v>
      </c>
      <c r="N521" t="str">
        <f t="shared" si="25"/>
        <v>Arabica</v>
      </c>
      <c r="O521" t="str">
        <f t="shared" si="26"/>
        <v>Dark</v>
      </c>
      <c r="P521" t="str">
        <f>_xlfn.XLOOKUP(C521,customers!$A$1:$A$1001,customers!$I$1:$I$1001,,0)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6">
        <f>_xlfn.XLOOKUP(D522,products!$A$1:$A$49,products!$D$1:$D$49,,0)</f>
        <v>0.2</v>
      </c>
      <c r="L522" s="7">
        <f>_xlfn.XLOOKUP($D522,products!$A$1:$A$49,products!$E$1:$E$49,,0)</f>
        <v>3.8849999999999998</v>
      </c>
      <c r="M522" s="7">
        <f t="shared" si="24"/>
        <v>3.8849999999999998</v>
      </c>
      <c r="N522" t="str">
        <f t="shared" si="25"/>
        <v>Liberica</v>
      </c>
      <c r="O522" t="str">
        <f t="shared" si="26"/>
        <v>Dark</v>
      </c>
      <c r="P522" t="str">
        <f>_xlfn.XLOOKUP(C522,customers!$A$1:$A$1001,customers!$I$1:$I$1001,,0)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6">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_xlfn.XLOOKUP(C523,customers!$A$1:$A$1001,customers!$I$1:$I$1001,,0)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6">
        <f>_xlfn.XLOOKUP(D524,products!$A$1:$A$49,products!$D$1:$D$49,,0)</f>
        <v>0.5</v>
      </c>
      <c r="L524" s="7">
        <f>_xlfn.XLOOKUP($D524,products!$A$1:$A$49,products!$E$1:$E$49,,0)</f>
        <v>5.97</v>
      </c>
      <c r="M524" s="7">
        <f t="shared" si="24"/>
        <v>29.849999999999998</v>
      </c>
      <c r="N524" t="str">
        <f t="shared" si="25"/>
        <v>Robusta</v>
      </c>
      <c r="O524" t="str">
        <f t="shared" si="26"/>
        <v>Medium</v>
      </c>
      <c r="P524" t="str">
        <f>_xlfn.XLOOKUP(C524,customers!$A$1:$A$1001,customers!$I$1:$I$1001,,0)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6">
        <f>_xlfn.XLOOKUP(D525,products!$A$1:$A$49,products!$D$1:$D$49,,0)</f>
        <v>2.5</v>
      </c>
      <c r="L525" s="7">
        <f>_xlfn.XLOOKUP($D525,products!$A$1:$A$49,products!$E$1:$E$49,,0)</f>
        <v>29.784999999999997</v>
      </c>
      <c r="M525" s="7">
        <f t="shared" si="24"/>
        <v>29.784999999999997</v>
      </c>
      <c r="N525" t="str">
        <f t="shared" si="25"/>
        <v>Liberica</v>
      </c>
      <c r="O525" t="str">
        <f t="shared" si="26"/>
        <v>Dark</v>
      </c>
      <c r="P525" t="str">
        <f>_xlfn.XLOOKUP(C525,customers!$A$1:$A$1001,customers!$I$1:$I$1001,,0)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6">
        <f>_xlfn.XLOOKUP(D526,products!$A$1:$A$49,products!$D$1:$D$49,,0)</f>
        <v>2.5</v>
      </c>
      <c r="L526" s="7">
        <f>_xlfn.XLOOKUP($D526,products!$A$1:$A$49,products!$E$1:$E$49,,0)</f>
        <v>36.454999999999998</v>
      </c>
      <c r="M526" s="7">
        <f t="shared" si="24"/>
        <v>72.91</v>
      </c>
      <c r="N526" t="str">
        <f t="shared" si="25"/>
        <v>Liberica</v>
      </c>
      <c r="O526" t="str">
        <f t="shared" si="26"/>
        <v>Large</v>
      </c>
      <c r="P526" t="str">
        <f>_xlfn.XLOOKUP(C526,customers!$A$1:$A$1001,customers!$I$1:$I$1001,,0)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6">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_xlfn.XLOOKUP(C527,customers!$A$1:$A$1001,customers!$I$1:$I$1001,,0)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6">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_xlfn.XLOOKUP(C528,customers!$A$1:$A$1001,customers!$I$1:$I$1001,,0)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6">
        <f>_xlfn.XLOOKUP(D529,products!$A$1:$A$49,products!$D$1:$D$49,,0)</f>
        <v>0.5</v>
      </c>
      <c r="L529" s="7">
        <f>_xlfn.XLOOKUP($D529,products!$A$1:$A$49,products!$E$1:$E$49,,0)</f>
        <v>8.25</v>
      </c>
      <c r="M529" s="7">
        <f t="shared" si="24"/>
        <v>41.25</v>
      </c>
      <c r="N529" t="str">
        <f t="shared" si="25"/>
        <v>Excelsa</v>
      </c>
      <c r="O529" t="str">
        <f t="shared" si="26"/>
        <v>Medium</v>
      </c>
      <c r="P529" t="str">
        <f>_xlfn.XLOOKUP(C529,customers!$A$1:$A$1001,customers!$I$1:$I$1001,,0)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6">
        <f>_xlfn.XLOOKUP(D530,products!$A$1:$A$49,products!$D$1:$D$49,,0)</f>
        <v>0.5</v>
      </c>
      <c r="L530" s="7">
        <f>_xlfn.XLOOKUP($D530,products!$A$1:$A$49,products!$E$1:$E$49,,0)</f>
        <v>8.91</v>
      </c>
      <c r="M530" s="7">
        <f t="shared" si="24"/>
        <v>53.46</v>
      </c>
      <c r="N530" t="str">
        <f t="shared" si="25"/>
        <v>Excelsa</v>
      </c>
      <c r="O530" t="str">
        <f t="shared" si="26"/>
        <v>Large</v>
      </c>
      <c r="P530" t="str">
        <f>_xlfn.XLOOKUP(C530,customers!$A$1:$A$1001,customers!$I$1:$I$1001,,0)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6">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_xlfn.XLOOKUP(C531,customers!$A$1:$A$1001,customers!$I$1:$I$1001,,0)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6">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_xlfn.XLOOKUP(C532,customers!$A$1:$A$1001,customers!$I$1:$I$1001,,0)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6">
        <f>_xlfn.XLOOKUP(D533,products!$A$1:$A$49,products!$D$1:$D$49,,0)</f>
        <v>1</v>
      </c>
      <c r="L533" s="7">
        <f>_xlfn.XLOOKUP($D533,products!$A$1:$A$49,products!$E$1:$E$49,,0)</f>
        <v>8.9499999999999993</v>
      </c>
      <c r="M533" s="7">
        <f t="shared" si="24"/>
        <v>44.75</v>
      </c>
      <c r="N533" t="str">
        <f t="shared" si="25"/>
        <v>Robusta</v>
      </c>
      <c r="O533" t="str">
        <f t="shared" si="26"/>
        <v>Dark</v>
      </c>
      <c r="P533" t="str">
        <f>_xlfn.XLOOKUP(C533,customers!$A$1:$A$1001,customers!$I$1:$I$1001,,0)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6">
        <f>_xlfn.XLOOKUP(D534,products!$A$1:$A$49,products!$D$1:$D$49,,0)</f>
        <v>0.5</v>
      </c>
      <c r="L534" s="7">
        <f>_xlfn.XLOOKUP($D534,products!$A$1:$A$49,products!$E$1:$E$49,,0)</f>
        <v>8.25</v>
      </c>
      <c r="M534" s="7">
        <f t="shared" si="24"/>
        <v>16.5</v>
      </c>
      <c r="N534" t="str">
        <f t="shared" si="25"/>
        <v>Excelsa</v>
      </c>
      <c r="O534" t="str">
        <f t="shared" si="26"/>
        <v>Medium</v>
      </c>
      <c r="P534" t="str">
        <f>_xlfn.XLOOKUP(C534,customers!$A$1:$A$1001,customers!$I$1:$I$1001,,0)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6">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_xlfn.XLOOKUP(C535,customers!$A$1:$A$1001,customers!$I$1:$I$1001,,0)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6">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_xlfn.XLOOKUP(C536,customers!$A$1:$A$1001,customers!$I$1:$I$1001,,0)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6">
        <f>_xlfn.XLOOKUP(D537,products!$A$1:$A$49,products!$D$1:$D$49,,0)</f>
        <v>0.2</v>
      </c>
      <c r="L537" s="7">
        <f>_xlfn.XLOOKUP($D537,products!$A$1:$A$49,products!$E$1:$E$49,,0)</f>
        <v>4.7549999999999999</v>
      </c>
      <c r="M537" s="7">
        <f t="shared" si="24"/>
        <v>9.51</v>
      </c>
      <c r="N537" t="str">
        <f t="shared" si="25"/>
        <v>Liberica</v>
      </c>
      <c r="O537" t="str">
        <f t="shared" si="26"/>
        <v>Large</v>
      </c>
      <c r="P537" t="str">
        <f>_xlfn.XLOOKUP(C537,customers!$A$1:$A$1001,customers!$I$1:$I$1001,,0)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6">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_xlfn.XLOOKUP(C538,customers!$A$1:$A$1001,customers!$I$1:$I$1001,,0)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6">
        <f>_xlfn.XLOOKUP(D539,products!$A$1:$A$49,products!$D$1:$D$49,,0)</f>
        <v>2.5</v>
      </c>
      <c r="L539" s="7">
        <f>_xlfn.XLOOKUP($D539,products!$A$1:$A$49,products!$E$1:$E$49,,0)</f>
        <v>27.945</v>
      </c>
      <c r="M539" s="7">
        <f t="shared" si="24"/>
        <v>111.78</v>
      </c>
      <c r="N539" t="str">
        <f t="shared" si="25"/>
        <v>Excelsa</v>
      </c>
      <c r="O539" t="str">
        <f t="shared" si="26"/>
        <v>Dark</v>
      </c>
      <c r="P539" t="str">
        <f>_xlfn.XLOOKUP(C539,customers!$A$1:$A$1001,customers!$I$1:$I$1001,,0)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6">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_xlfn.XLOOKUP(C540,customers!$A$1:$A$1001,customers!$I$1:$I$1001,,0)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6">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_xlfn.XLOOKUP(C541,customers!$A$1:$A$1001,customers!$I$1:$I$1001,,0)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6">
        <f>_xlfn.XLOOKUP(D542,products!$A$1:$A$49,products!$D$1:$D$49,,0)</f>
        <v>1</v>
      </c>
      <c r="L542" s="7">
        <f>_xlfn.XLOOKUP($D542,products!$A$1:$A$49,products!$E$1:$E$49,,0)</f>
        <v>15.85</v>
      </c>
      <c r="M542" s="7">
        <f t="shared" si="24"/>
        <v>63.4</v>
      </c>
      <c r="N542" t="str">
        <f t="shared" si="25"/>
        <v>Liberica</v>
      </c>
      <c r="O542" t="str">
        <f t="shared" si="26"/>
        <v>Large</v>
      </c>
      <c r="P542" t="str">
        <f>_xlfn.XLOOKUP(C542,customers!$A$1:$A$1001,customers!$I$1:$I$1001,,0)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6">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_xlfn.XLOOKUP(C543,customers!$A$1:$A$1001,customers!$I$1:$I$1001,,0)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6">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_xlfn.XLOOKUP(C544,customers!$A$1:$A$1001,customers!$I$1:$I$1001,,0)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6">
        <f>_xlfn.XLOOKUP(D545,products!$A$1:$A$49,products!$D$1:$D$49,,0)</f>
        <v>2.5</v>
      </c>
      <c r="L545" s="7">
        <f>_xlfn.XLOOKUP($D545,products!$A$1:$A$49,products!$E$1:$E$49,,0)</f>
        <v>27.484999999999996</v>
      </c>
      <c r="M545" s="7">
        <f t="shared" si="24"/>
        <v>54.969999999999992</v>
      </c>
      <c r="N545" t="str">
        <f t="shared" si="25"/>
        <v>Robusta</v>
      </c>
      <c r="O545" t="str">
        <f t="shared" si="26"/>
        <v>Large</v>
      </c>
      <c r="P545" t="str">
        <f>_xlfn.XLOOKUP(C545,customers!$A$1:$A$1001,customers!$I$1:$I$1001,,0)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6">
        <f>_xlfn.XLOOKUP(D546,products!$A$1:$A$49,products!$D$1:$D$49,,0)</f>
        <v>0.5</v>
      </c>
      <c r="L546" s="7">
        <f>_xlfn.XLOOKUP($D546,products!$A$1:$A$49,products!$E$1:$E$49,,0)</f>
        <v>7.77</v>
      </c>
      <c r="M546" s="7">
        <f t="shared" si="24"/>
        <v>15.54</v>
      </c>
      <c r="N546" t="str">
        <f t="shared" si="25"/>
        <v>Arabica</v>
      </c>
      <c r="O546" t="str">
        <f t="shared" si="26"/>
        <v>Large</v>
      </c>
      <c r="P546" t="str">
        <f>_xlfn.XLOOKUP(C546,customers!$A$1:$A$1001,customers!$I$1:$I$1001,,0)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6">
        <f>_xlfn.XLOOKUP(D547,products!$A$1:$A$49,products!$D$1:$D$49,,0)</f>
        <v>0.2</v>
      </c>
      <c r="L547" s="7">
        <f>_xlfn.XLOOKUP($D547,products!$A$1:$A$49,products!$E$1:$E$49,,0)</f>
        <v>3.8849999999999998</v>
      </c>
      <c r="M547" s="7">
        <f t="shared" si="24"/>
        <v>15.54</v>
      </c>
      <c r="N547" t="str">
        <f t="shared" si="25"/>
        <v>Liberica</v>
      </c>
      <c r="O547" t="str">
        <f t="shared" si="26"/>
        <v>Dark</v>
      </c>
      <c r="P547" t="str">
        <f>_xlfn.XLOOKUP(C547,customers!$A$1:$A$1001,customers!$I$1:$I$1001,,0)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6">
        <f>_xlfn.XLOOKUP(D548,products!$A$1:$A$49,products!$D$1:$D$49,,0)</f>
        <v>2.5</v>
      </c>
      <c r="L548" s="7">
        <f>_xlfn.XLOOKUP($D548,products!$A$1:$A$49,products!$E$1:$E$49,,0)</f>
        <v>27.945</v>
      </c>
      <c r="M548" s="7">
        <f t="shared" si="24"/>
        <v>83.835000000000008</v>
      </c>
      <c r="N548" t="str">
        <f t="shared" si="25"/>
        <v>Excelsa</v>
      </c>
      <c r="O548" t="str">
        <f t="shared" si="26"/>
        <v>Dark</v>
      </c>
      <c r="P548" t="str">
        <f>_xlfn.XLOOKUP(C548,customers!$A$1:$A$1001,customers!$I$1:$I$1001,,0)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6">
        <f>_xlfn.XLOOKUP(D549,products!$A$1:$A$49,products!$D$1:$D$49,,0)</f>
        <v>0.2</v>
      </c>
      <c r="L549" s="7">
        <f>_xlfn.XLOOKUP($D549,products!$A$1:$A$49,products!$E$1:$E$49,,0)</f>
        <v>3.5849999999999995</v>
      </c>
      <c r="M549" s="7">
        <f t="shared" si="24"/>
        <v>10.754999999999999</v>
      </c>
      <c r="N549" t="str">
        <f t="shared" si="25"/>
        <v>Robusta</v>
      </c>
      <c r="O549" t="str">
        <f t="shared" si="26"/>
        <v>Large</v>
      </c>
      <c r="P549" t="str">
        <f>_xlfn.XLOOKUP(C549,customers!$A$1:$A$1001,customers!$I$1:$I$1001,,0)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6">
        <f>_xlfn.XLOOKUP(D550,products!$A$1:$A$49,products!$D$1:$D$49,,0)</f>
        <v>0.2</v>
      </c>
      <c r="L550" s="7">
        <f>_xlfn.XLOOKUP($D550,products!$A$1:$A$49,products!$E$1:$E$49,,0)</f>
        <v>4.4550000000000001</v>
      </c>
      <c r="M550" s="7">
        <f t="shared" si="24"/>
        <v>13.365</v>
      </c>
      <c r="N550" t="str">
        <f t="shared" si="25"/>
        <v>Excelsa</v>
      </c>
      <c r="O550" t="str">
        <f t="shared" si="26"/>
        <v>Large</v>
      </c>
      <c r="P550" t="str">
        <f>_xlfn.XLOOKUP(C550,customers!$A$1:$A$1001,customers!$I$1:$I$1001,,0)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6">
        <f>_xlfn.XLOOKUP(D551,products!$A$1:$A$49,products!$D$1:$D$49,,0)</f>
        <v>0.2</v>
      </c>
      <c r="L551" s="7">
        <f>_xlfn.XLOOKUP($D551,products!$A$1:$A$49,products!$E$1:$E$49,,0)</f>
        <v>4.4550000000000001</v>
      </c>
      <c r="M551" s="7">
        <f t="shared" si="24"/>
        <v>17.82</v>
      </c>
      <c r="N551" t="str">
        <f t="shared" si="25"/>
        <v>Excelsa</v>
      </c>
      <c r="O551" t="str">
        <f t="shared" si="26"/>
        <v>Large</v>
      </c>
      <c r="P551" t="str">
        <f>_xlfn.XLOOKUP(C551,customers!$A$1:$A$1001,customers!$I$1:$I$1001,,0)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6">
        <f>_xlfn.XLOOKUP(D552,products!$A$1:$A$49,products!$D$1:$D$49,,0)</f>
        <v>0.2</v>
      </c>
      <c r="L552" s="7">
        <f>_xlfn.XLOOKUP($D552,products!$A$1:$A$49,products!$E$1:$E$49,,0)</f>
        <v>3.8849999999999998</v>
      </c>
      <c r="M552" s="7">
        <f t="shared" si="24"/>
        <v>23.31</v>
      </c>
      <c r="N552" t="str">
        <f t="shared" si="25"/>
        <v>Liberica</v>
      </c>
      <c r="O552" t="str">
        <f t="shared" si="26"/>
        <v>Dark</v>
      </c>
      <c r="P552" t="str">
        <f>_xlfn.XLOOKUP(C552,customers!$A$1:$A$1001,customers!$I$1:$I$1001,,0)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6">
        <f>_xlfn.XLOOKUP(D553,products!$A$1:$A$49,products!$D$1:$D$49,,0)</f>
        <v>0.2</v>
      </c>
      <c r="L553" s="7">
        <f>_xlfn.XLOOKUP($D553,products!$A$1:$A$49,products!$E$1:$E$49,,0)</f>
        <v>3.645</v>
      </c>
      <c r="M553" s="7">
        <f t="shared" si="24"/>
        <v>7.29</v>
      </c>
      <c r="N553" t="str">
        <f t="shared" si="25"/>
        <v>Excelsa</v>
      </c>
      <c r="O553" t="str">
        <f t="shared" si="26"/>
        <v>Dark</v>
      </c>
      <c r="P553" t="str">
        <f>_xlfn.XLOOKUP(C553,customers!$A$1:$A$1001,customers!$I$1:$I$1001,,0)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6">
        <f>_xlfn.XLOOKUP(D554,products!$A$1:$A$49,products!$D$1:$D$49,,0)</f>
        <v>0.2</v>
      </c>
      <c r="L554" s="7">
        <f>_xlfn.XLOOKUP($D554,products!$A$1:$A$49,products!$E$1:$E$49,,0)</f>
        <v>4.4550000000000001</v>
      </c>
      <c r="M554" s="7">
        <f t="shared" si="24"/>
        <v>17.82</v>
      </c>
      <c r="N554" t="str">
        <f t="shared" si="25"/>
        <v>Excelsa</v>
      </c>
      <c r="O554" t="str">
        <f t="shared" si="26"/>
        <v>Large</v>
      </c>
      <c r="P554" t="str">
        <f>_xlfn.XLOOKUP(C554,customers!$A$1:$A$1001,customers!$I$1:$I$1001,,0)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6">
        <f>_xlfn.XLOOKUP(D555,products!$A$1:$A$49,products!$D$1:$D$49,,0)</f>
        <v>1</v>
      </c>
      <c r="L555" s="7">
        <f>_xlfn.XLOOKUP($D555,products!$A$1:$A$49,products!$E$1:$E$49,,0)</f>
        <v>13.75</v>
      </c>
      <c r="M555" s="7">
        <f t="shared" si="24"/>
        <v>68.75</v>
      </c>
      <c r="N555" t="str">
        <f t="shared" si="25"/>
        <v>Excelsa</v>
      </c>
      <c r="O555" t="str">
        <f t="shared" si="26"/>
        <v>Medium</v>
      </c>
      <c r="P555" t="str">
        <f>_xlfn.XLOOKUP(C555,customers!$A$1:$A$1001,customers!$I$1:$I$1001,,0)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6">
        <f>_xlfn.XLOOKUP(D556,products!$A$1:$A$49,products!$D$1:$D$49,,0)</f>
        <v>2.5</v>
      </c>
      <c r="L556" s="7">
        <f>_xlfn.XLOOKUP($D556,products!$A$1:$A$49,products!$E$1:$E$49,,0)</f>
        <v>27.484999999999996</v>
      </c>
      <c r="M556" s="7">
        <f t="shared" si="24"/>
        <v>54.969999999999992</v>
      </c>
      <c r="N556" t="str">
        <f t="shared" si="25"/>
        <v>Robusta</v>
      </c>
      <c r="O556" t="str">
        <f t="shared" si="26"/>
        <v>Large</v>
      </c>
      <c r="P556" t="str">
        <f>_xlfn.XLOOKUP(C556,customers!$A$1:$A$1001,customers!$I$1:$I$1001,,0)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6">
        <f>_xlfn.XLOOKUP(D557,products!$A$1:$A$49,products!$D$1:$D$49,,0)</f>
        <v>1</v>
      </c>
      <c r="L557" s="7">
        <f>_xlfn.XLOOKUP($D557,products!$A$1:$A$49,products!$E$1:$E$49,,0)</f>
        <v>13.75</v>
      </c>
      <c r="M557" s="7">
        <f t="shared" si="24"/>
        <v>82.5</v>
      </c>
      <c r="N557" t="str">
        <f t="shared" si="25"/>
        <v>Excelsa</v>
      </c>
      <c r="O557" t="str">
        <f t="shared" si="26"/>
        <v>Medium</v>
      </c>
      <c r="P557" t="str">
        <f>_xlfn.XLOOKUP(C557,customers!$A$1:$A$1001,customers!$I$1:$I$1001,,0)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6">
        <f>_xlfn.XLOOKUP(D558,products!$A$1:$A$49,products!$D$1:$D$49,,0)</f>
        <v>0.2</v>
      </c>
      <c r="L558" s="7">
        <f>_xlfn.XLOOKUP($D558,products!$A$1:$A$49,products!$E$1:$E$49,,0)</f>
        <v>4.3650000000000002</v>
      </c>
      <c r="M558" s="7">
        <f t="shared" si="24"/>
        <v>8.73</v>
      </c>
      <c r="N558" t="str">
        <f t="shared" si="25"/>
        <v>Liberica</v>
      </c>
      <c r="O558" t="str">
        <f t="shared" si="26"/>
        <v>Medium</v>
      </c>
      <c r="P558" t="str">
        <f>_xlfn.XLOOKUP(C558,customers!$A$1:$A$1001,customers!$I$1:$I$1001,,0)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6">
        <f>_xlfn.XLOOKUP(D559,products!$A$1:$A$49,products!$D$1:$D$49,,0)</f>
        <v>1</v>
      </c>
      <c r="L559" s="7">
        <f>_xlfn.XLOOKUP($D559,products!$A$1:$A$49,products!$E$1:$E$49,,0)</f>
        <v>14.85</v>
      </c>
      <c r="M559" s="7">
        <f t="shared" si="24"/>
        <v>59.4</v>
      </c>
      <c r="N559" t="str">
        <f t="shared" si="25"/>
        <v>Excelsa</v>
      </c>
      <c r="O559" t="str">
        <f t="shared" si="26"/>
        <v>Large</v>
      </c>
      <c r="P559" t="str">
        <f>_xlfn.XLOOKUP(C559,customers!$A$1:$A$1001,customers!$I$1:$I$1001,,0)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6">
        <f>_xlfn.XLOOKUP(D560,products!$A$1:$A$49,products!$D$1:$D$49,,0)</f>
        <v>0.2</v>
      </c>
      <c r="L560" s="7">
        <f>_xlfn.XLOOKUP($D560,products!$A$1:$A$49,products!$E$1:$E$49,,0)</f>
        <v>3.8849999999999998</v>
      </c>
      <c r="M560" s="7">
        <f t="shared" si="24"/>
        <v>15.54</v>
      </c>
      <c r="N560" t="str">
        <f t="shared" si="25"/>
        <v>Liberica</v>
      </c>
      <c r="O560" t="str">
        <f t="shared" si="26"/>
        <v>Dark</v>
      </c>
      <c r="P560" t="str">
        <f>_xlfn.XLOOKUP(C560,customers!$A$1:$A$1001,customers!$I$1:$I$1001,,0)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6">
        <f>_xlfn.XLOOKUP(D561,products!$A$1:$A$49,products!$D$1:$D$49,,0)</f>
        <v>1</v>
      </c>
      <c r="L561" s="7">
        <f>_xlfn.XLOOKUP($D561,products!$A$1:$A$49,products!$E$1:$E$49,,0)</f>
        <v>12.95</v>
      </c>
      <c r="M561" s="7">
        <f t="shared" si="24"/>
        <v>38.849999999999994</v>
      </c>
      <c r="N561" t="str">
        <f t="shared" si="25"/>
        <v>Arabica</v>
      </c>
      <c r="O561" t="str">
        <f t="shared" si="26"/>
        <v>Large</v>
      </c>
      <c r="P561" t="str">
        <f>_xlfn.XLOOKUP(C561,customers!$A$1:$A$1001,customers!$I$1:$I$1001,,0)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6">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_xlfn.XLOOKUP(C562,customers!$A$1:$A$1001,customers!$I$1:$I$1001,,0)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6">
        <f>_xlfn.XLOOKUP(D563,products!$A$1:$A$49,products!$D$1:$D$49,,0)</f>
        <v>0.2</v>
      </c>
      <c r="L563" s="7">
        <f>_xlfn.XLOOKUP($D563,products!$A$1:$A$49,products!$E$1:$E$49,,0)</f>
        <v>2.9849999999999999</v>
      </c>
      <c r="M563" s="7">
        <f t="shared" si="24"/>
        <v>17.91</v>
      </c>
      <c r="N563" t="str">
        <f t="shared" si="25"/>
        <v>Arabica</v>
      </c>
      <c r="O563" t="str">
        <f t="shared" si="26"/>
        <v>Dark</v>
      </c>
      <c r="P563" t="str">
        <f>_xlfn.XLOOKUP(C563,customers!$A$1:$A$1001,customers!$I$1:$I$1001,,0)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6">
        <f>_xlfn.XLOOKUP(D564,products!$A$1:$A$49,products!$D$1:$D$49,,0)</f>
        <v>0.2</v>
      </c>
      <c r="L564" s="7">
        <f>_xlfn.XLOOKUP($D564,products!$A$1:$A$49,products!$E$1:$E$49,,0)</f>
        <v>4.7549999999999999</v>
      </c>
      <c r="M564" s="7">
        <f t="shared" si="24"/>
        <v>28.53</v>
      </c>
      <c r="N564" t="str">
        <f t="shared" si="25"/>
        <v>Liberica</v>
      </c>
      <c r="O564" t="str">
        <f t="shared" si="26"/>
        <v>Large</v>
      </c>
      <c r="P564" t="str">
        <f>_xlfn.XLOOKUP(C564,customers!$A$1:$A$1001,customers!$I$1:$I$1001,,0)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6">
        <f>_xlfn.XLOOKUP(D565,products!$A$1:$A$49,products!$D$1:$D$49,,0)</f>
        <v>1</v>
      </c>
      <c r="L565" s="7">
        <f>_xlfn.XLOOKUP($D565,products!$A$1:$A$49,products!$E$1:$E$49,,0)</f>
        <v>13.75</v>
      </c>
      <c r="M565" s="7">
        <f t="shared" si="24"/>
        <v>82.5</v>
      </c>
      <c r="N565" t="str">
        <f t="shared" si="25"/>
        <v>Excelsa</v>
      </c>
      <c r="O565" t="str">
        <f t="shared" si="26"/>
        <v>Medium</v>
      </c>
      <c r="P565" t="str">
        <f>_xlfn.XLOOKUP(C565,customers!$A$1:$A$1001,customers!$I$1:$I$1001,,0)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6">
        <f>_xlfn.XLOOKUP(D566,products!$A$1:$A$49,products!$D$1:$D$49,,0)</f>
        <v>0.5</v>
      </c>
      <c r="L566" s="7">
        <f>_xlfn.XLOOKUP($D566,products!$A$1:$A$49,products!$E$1:$E$49,,0)</f>
        <v>7.169999999999999</v>
      </c>
      <c r="M566" s="7">
        <f t="shared" si="24"/>
        <v>14.339999999999998</v>
      </c>
      <c r="N566" t="str">
        <f t="shared" si="25"/>
        <v>Robusta</v>
      </c>
      <c r="O566" t="str">
        <f t="shared" si="26"/>
        <v>Large</v>
      </c>
      <c r="P566" t="str">
        <f>_xlfn.XLOOKUP(C566,customers!$A$1:$A$1001,customers!$I$1:$I$1001,,0)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6">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_xlfn.XLOOKUP(C567,customers!$A$1:$A$1001,customers!$I$1:$I$1001,,0)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6">
        <f>_xlfn.XLOOKUP(D568,products!$A$1:$A$49,products!$D$1:$D$49,,0)</f>
        <v>0.2</v>
      </c>
      <c r="L568" s="7">
        <f>_xlfn.XLOOKUP($D568,products!$A$1:$A$49,products!$E$1:$E$49,,0)</f>
        <v>3.375</v>
      </c>
      <c r="M568" s="7">
        <f t="shared" si="24"/>
        <v>20.25</v>
      </c>
      <c r="N568" t="str">
        <f t="shared" si="25"/>
        <v>Arabica</v>
      </c>
      <c r="O568" t="str">
        <f t="shared" si="26"/>
        <v>Medium</v>
      </c>
      <c r="P568" t="str">
        <f>_xlfn.XLOOKUP(C568,customers!$A$1:$A$1001,customers!$I$1:$I$1001,,0)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6">
        <f>_xlfn.XLOOKUP(D569,products!$A$1:$A$49,products!$D$1:$D$49,,0)</f>
        <v>2.5</v>
      </c>
      <c r="L569" s="7">
        <f>_xlfn.XLOOKUP($D569,products!$A$1:$A$49,products!$E$1:$E$49,,0)</f>
        <v>27.484999999999996</v>
      </c>
      <c r="M569" s="7">
        <f t="shared" si="24"/>
        <v>164.90999999999997</v>
      </c>
      <c r="N569" t="str">
        <f t="shared" si="25"/>
        <v>Robusta</v>
      </c>
      <c r="O569" t="str">
        <f t="shared" si="26"/>
        <v>Large</v>
      </c>
      <c r="P569" t="str">
        <f>_xlfn.XLOOKUP(C569,customers!$A$1:$A$1001,customers!$I$1:$I$1001,,0)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6">
        <f>_xlfn.XLOOKUP(D570,products!$A$1:$A$49,products!$D$1:$D$49,,0)</f>
        <v>0.2</v>
      </c>
      <c r="L570" s="7">
        <f>_xlfn.XLOOKUP($D570,products!$A$1:$A$49,products!$E$1:$E$49,,0)</f>
        <v>4.7549999999999999</v>
      </c>
      <c r="M570" s="7">
        <f t="shared" si="24"/>
        <v>19.02</v>
      </c>
      <c r="N570" t="str">
        <f t="shared" si="25"/>
        <v>Liberica</v>
      </c>
      <c r="O570" t="str">
        <f t="shared" si="26"/>
        <v>Large</v>
      </c>
      <c r="P570" t="str">
        <f>_xlfn.XLOOKUP(C570,customers!$A$1:$A$1001,customers!$I$1:$I$1001,,0)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6">
        <f>_xlfn.XLOOKUP(D571,products!$A$1:$A$49,products!$D$1:$D$49,,0)</f>
        <v>2.5</v>
      </c>
      <c r="L571" s="7">
        <f>_xlfn.XLOOKUP($D571,products!$A$1:$A$49,products!$E$1:$E$49,,0)</f>
        <v>22.884999999999998</v>
      </c>
      <c r="M571" s="7">
        <f t="shared" si="24"/>
        <v>137.31</v>
      </c>
      <c r="N571" t="str">
        <f t="shared" si="25"/>
        <v>Arabica</v>
      </c>
      <c r="O571" t="str">
        <f t="shared" si="26"/>
        <v>Dark</v>
      </c>
      <c r="P571" t="str">
        <f>_xlfn.XLOOKUP(C571,customers!$A$1:$A$1001,customers!$I$1:$I$1001,,0)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6">
        <f>_xlfn.XLOOKUP(D572,products!$A$1:$A$49,products!$D$1:$D$49,,0)</f>
        <v>0.5</v>
      </c>
      <c r="L572" s="7">
        <f>_xlfn.XLOOKUP($D572,products!$A$1:$A$49,products!$E$1:$E$49,,0)</f>
        <v>6.75</v>
      </c>
      <c r="M572" s="7">
        <f t="shared" si="24"/>
        <v>27</v>
      </c>
      <c r="N572" t="str">
        <f t="shared" si="25"/>
        <v>Arabica</v>
      </c>
      <c r="O572" t="str">
        <f t="shared" si="26"/>
        <v>Medium</v>
      </c>
      <c r="P572" t="str">
        <f>_xlfn.XLOOKUP(C572,customers!$A$1:$A$1001,customers!$I$1:$I$1001,,0)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6">
        <f>_xlfn.XLOOKUP(D573,products!$A$1:$A$49,products!$D$1:$D$49,,0)</f>
        <v>0.5</v>
      </c>
      <c r="L573" s="7">
        <f>_xlfn.XLOOKUP($D573,products!$A$1:$A$49,products!$E$1:$E$49,,0)</f>
        <v>8.91</v>
      </c>
      <c r="M573" s="7">
        <f t="shared" si="24"/>
        <v>35.64</v>
      </c>
      <c r="N573" t="str">
        <f t="shared" si="25"/>
        <v>Excelsa</v>
      </c>
      <c r="O573" t="str">
        <f t="shared" si="26"/>
        <v>Large</v>
      </c>
      <c r="P573" t="str">
        <f>_xlfn.XLOOKUP(C573,customers!$A$1:$A$1001,customers!$I$1:$I$1001,,0)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6">
        <f>_xlfn.XLOOKUP(D574,products!$A$1:$A$49,products!$D$1:$D$49,,0)</f>
        <v>0.2</v>
      </c>
      <c r="L574" s="7">
        <f>_xlfn.XLOOKUP($D574,products!$A$1:$A$49,products!$E$1:$E$49,,0)</f>
        <v>2.9849999999999999</v>
      </c>
      <c r="M574" s="7">
        <f t="shared" si="24"/>
        <v>5.97</v>
      </c>
      <c r="N574" t="str">
        <f t="shared" si="25"/>
        <v>Arabica</v>
      </c>
      <c r="O574" t="str">
        <f t="shared" si="26"/>
        <v>Dark</v>
      </c>
      <c r="P574" t="str">
        <f>_xlfn.XLOOKUP(C574,customers!$A$1:$A$1001,customers!$I$1:$I$1001,,0)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6">
        <f>_xlfn.XLOOKUP(D575,products!$A$1:$A$49,products!$D$1:$D$49,,0)</f>
        <v>1</v>
      </c>
      <c r="L575" s="7">
        <f>_xlfn.XLOOKUP($D575,products!$A$1:$A$49,products!$E$1:$E$49,,0)</f>
        <v>11.25</v>
      </c>
      <c r="M575" s="7">
        <f t="shared" si="24"/>
        <v>67.5</v>
      </c>
      <c r="N575" t="str">
        <f t="shared" si="25"/>
        <v>Arabica</v>
      </c>
      <c r="O575" t="str">
        <f t="shared" si="26"/>
        <v>Medium</v>
      </c>
      <c r="P575" t="str">
        <f>_xlfn.XLOOKUP(C575,customers!$A$1:$A$1001,customers!$I$1:$I$1001,,0)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6">
        <f>_xlfn.XLOOKUP(D576,products!$A$1:$A$49,products!$D$1:$D$49,,0)</f>
        <v>0.2</v>
      </c>
      <c r="L576" s="7">
        <f>_xlfn.XLOOKUP($D576,products!$A$1:$A$49,products!$E$1:$E$49,,0)</f>
        <v>3.5849999999999995</v>
      </c>
      <c r="M576" s="7">
        <f t="shared" si="24"/>
        <v>21.509999999999998</v>
      </c>
      <c r="N576" t="str">
        <f t="shared" si="25"/>
        <v>Robusta</v>
      </c>
      <c r="O576" t="str">
        <f t="shared" si="26"/>
        <v>Large</v>
      </c>
      <c r="P576" t="str">
        <f>_xlfn.XLOOKUP(C576,customers!$A$1:$A$1001,customers!$I$1:$I$1001,,0)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6">
        <f>_xlfn.XLOOKUP(D577,products!$A$1:$A$49,products!$D$1:$D$49,,0)</f>
        <v>2.5</v>
      </c>
      <c r="L577" s="7">
        <f>_xlfn.XLOOKUP($D577,products!$A$1:$A$49,products!$E$1:$E$49,,0)</f>
        <v>33.464999999999996</v>
      </c>
      <c r="M577" s="7">
        <f t="shared" si="24"/>
        <v>66.929999999999993</v>
      </c>
      <c r="N577" t="str">
        <f t="shared" si="25"/>
        <v>Liberica</v>
      </c>
      <c r="O577" t="str">
        <f t="shared" si="26"/>
        <v>Medium</v>
      </c>
      <c r="P577" t="str">
        <f>_xlfn.XLOOKUP(C577,customers!$A$1:$A$1001,customers!$I$1:$I$1001,,0)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6">
        <f>_xlfn.XLOOKUP(D578,products!$A$1:$A$49,products!$D$1:$D$49,,0)</f>
        <v>0.2</v>
      </c>
      <c r="L578" s="7">
        <f>_xlfn.XLOOKUP($D578,products!$A$1:$A$49,products!$E$1:$E$49,,0)</f>
        <v>2.9849999999999999</v>
      </c>
      <c r="M578" s="7">
        <f t="shared" si="24"/>
        <v>17.91</v>
      </c>
      <c r="N578" t="str">
        <f t="shared" si="25"/>
        <v>Arabica</v>
      </c>
      <c r="O578" t="str">
        <f t="shared" si="26"/>
        <v>Dark</v>
      </c>
      <c r="P578" t="str">
        <f>_xlfn.XLOOKUP(C578,customers!$A$1:$A$1001,customers!$I$1:$I$1001,,0)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6">
        <f>_xlfn.XLOOKUP(D579,products!$A$1:$A$49,products!$D$1:$D$49,,0)</f>
        <v>1</v>
      </c>
      <c r="L579" s="7">
        <f>_xlfn.XLOOKUP($D579,products!$A$1:$A$49,products!$E$1:$E$49,,0)</f>
        <v>14.55</v>
      </c>
      <c r="M579" s="7">
        <f t="shared" ref="M579:M642" si="27">L579*E579</f>
        <v>58.2</v>
      </c>
      <c r="N579" t="str">
        <f t="shared" ref="N579:N642" si="28">IF(I579="Rob","Robusta",IF(I579="Exc","Excelsa",IF(I579="Ara","Arabica","Liberica")))</f>
        <v>Liberica</v>
      </c>
      <c r="O579" t="str">
        <f t="shared" ref="O579:O642" si="29">IF(J579="M","Medium",IF(J579="L","Large","Dark"))</f>
        <v>Medium</v>
      </c>
      <c r="P579" t="str">
        <f>_xlfn.XLOOKUP(C579,customers!$A$1:$A$1001,customers!$I$1:$I$1001,,0)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6">
        <f>_xlfn.XLOOKUP(D580,products!$A$1:$A$49,products!$D$1:$D$49,,0)</f>
        <v>0.2</v>
      </c>
      <c r="L580" s="7">
        <f>_xlfn.XLOOKUP($D580,products!$A$1:$A$49,products!$E$1:$E$49,,0)</f>
        <v>4.4550000000000001</v>
      </c>
      <c r="M580" s="7">
        <f t="shared" si="27"/>
        <v>13.365</v>
      </c>
      <c r="N580" t="str">
        <f t="shared" si="28"/>
        <v>Excelsa</v>
      </c>
      <c r="O580" t="str">
        <f t="shared" si="29"/>
        <v>Large</v>
      </c>
      <c r="P580" t="str">
        <f>_xlfn.XLOOKUP(C580,customers!$A$1:$A$1001,customers!$I$1:$I$1001,,0)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6">
        <f>_xlfn.XLOOKUP(D581,products!$A$1:$A$49,products!$D$1:$D$49,,0)</f>
        <v>0.5</v>
      </c>
      <c r="L581" s="7">
        <f>_xlfn.XLOOKUP($D581,products!$A$1:$A$49,products!$E$1:$E$49,,0)</f>
        <v>6.75</v>
      </c>
      <c r="M581" s="7">
        <f t="shared" si="27"/>
        <v>33.75</v>
      </c>
      <c r="N581" t="str">
        <f t="shared" si="28"/>
        <v>Arabica</v>
      </c>
      <c r="O581" t="str">
        <f t="shared" si="29"/>
        <v>Medium</v>
      </c>
      <c r="P581" t="str">
        <f>_xlfn.XLOOKUP(C581,customers!$A$1:$A$1001,customers!$I$1:$I$1001,,0)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6">
        <f>_xlfn.XLOOKUP(D582,products!$A$1:$A$49,products!$D$1:$D$49,,0)</f>
        <v>1</v>
      </c>
      <c r="L582" s="7">
        <f>_xlfn.XLOOKUP($D582,products!$A$1:$A$49,products!$E$1:$E$49,,0)</f>
        <v>14.85</v>
      </c>
      <c r="M582" s="7">
        <f t="shared" si="27"/>
        <v>44.55</v>
      </c>
      <c r="N582" t="str">
        <f t="shared" si="28"/>
        <v>Excelsa</v>
      </c>
      <c r="O582" t="str">
        <f t="shared" si="29"/>
        <v>Large</v>
      </c>
      <c r="P582" t="str">
        <f>_xlfn.XLOOKUP(C582,customers!$A$1:$A$1001,customers!$I$1:$I$1001,,0)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6">
        <f>_xlfn.XLOOKUP(D583,products!$A$1:$A$49,products!$D$1:$D$49,,0)</f>
        <v>0.5</v>
      </c>
      <c r="L583" s="7">
        <f>_xlfn.XLOOKUP($D583,products!$A$1:$A$49,products!$E$1:$E$49,,0)</f>
        <v>8.91</v>
      </c>
      <c r="M583" s="7">
        <f t="shared" si="27"/>
        <v>44.55</v>
      </c>
      <c r="N583" t="str">
        <f t="shared" si="28"/>
        <v>Excelsa</v>
      </c>
      <c r="O583" t="str">
        <f t="shared" si="29"/>
        <v>Large</v>
      </c>
      <c r="P583" t="str">
        <f>_xlfn.XLOOKUP(C583,customers!$A$1:$A$1001,customers!$I$1:$I$1001,,0)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6">
        <f>_xlfn.XLOOKUP(D584,products!$A$1:$A$49,products!$D$1:$D$49,,0)</f>
        <v>1</v>
      </c>
      <c r="L584" s="7">
        <f>_xlfn.XLOOKUP($D584,products!$A$1:$A$49,products!$E$1:$E$49,,0)</f>
        <v>12.15</v>
      </c>
      <c r="M584" s="7">
        <f t="shared" si="27"/>
        <v>60.75</v>
      </c>
      <c r="N584" t="str">
        <f t="shared" si="28"/>
        <v>Excelsa</v>
      </c>
      <c r="O584" t="str">
        <f t="shared" si="29"/>
        <v>Dark</v>
      </c>
      <c r="P584" t="str">
        <f>_xlfn.XLOOKUP(C584,customers!$A$1:$A$1001,customers!$I$1:$I$1001,,0)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6">
        <f>_xlfn.XLOOKUP(D585,products!$A$1:$A$49,products!$D$1:$D$49,,0)</f>
        <v>0.2</v>
      </c>
      <c r="L585" s="7">
        <f>_xlfn.XLOOKUP($D585,products!$A$1:$A$49,products!$E$1:$E$49,,0)</f>
        <v>3.5849999999999995</v>
      </c>
      <c r="M585" s="7">
        <f t="shared" si="27"/>
        <v>3.5849999999999995</v>
      </c>
      <c r="N585" t="str">
        <f t="shared" si="28"/>
        <v>Robusta</v>
      </c>
      <c r="O585" t="str">
        <f t="shared" si="29"/>
        <v>Large</v>
      </c>
      <c r="P585" t="str">
        <f>_xlfn.XLOOKUP(C585,customers!$A$1:$A$1001,customers!$I$1:$I$1001,,0)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6">
        <f>_xlfn.XLOOKUP(D586,products!$A$1:$A$49,products!$D$1:$D$49,,0)</f>
        <v>0.2</v>
      </c>
      <c r="L586" s="7">
        <f>_xlfn.XLOOKUP($D586,products!$A$1:$A$49,products!$E$1:$E$49,,0)</f>
        <v>3.5849999999999995</v>
      </c>
      <c r="M586" s="7">
        <f t="shared" si="27"/>
        <v>21.509999999999998</v>
      </c>
      <c r="N586" t="str">
        <f t="shared" si="28"/>
        <v>Robusta</v>
      </c>
      <c r="O586" t="str">
        <f t="shared" si="29"/>
        <v>Large</v>
      </c>
      <c r="P586" t="str">
        <f>_xlfn.XLOOKUP(C586,customers!$A$1:$A$1001,customers!$I$1:$I$1001,,0)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6">
        <f>_xlfn.XLOOKUP(D587,products!$A$1:$A$49,products!$D$1:$D$49,,0)</f>
        <v>0.5</v>
      </c>
      <c r="L587" s="7">
        <f>_xlfn.XLOOKUP($D587,products!$A$1:$A$49,products!$E$1:$E$49,,0)</f>
        <v>8.25</v>
      </c>
      <c r="M587" s="7">
        <f t="shared" si="27"/>
        <v>16.5</v>
      </c>
      <c r="N587" t="str">
        <f t="shared" si="28"/>
        <v>Excelsa</v>
      </c>
      <c r="O587" t="str">
        <f t="shared" si="29"/>
        <v>Medium</v>
      </c>
      <c r="P587" t="str">
        <f>_xlfn.XLOOKUP(C587,customers!$A$1:$A$1001,customers!$I$1:$I$1001,,0)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6">
        <f>_xlfn.XLOOKUP(D588,products!$A$1:$A$49,products!$D$1:$D$49,,0)</f>
        <v>2.5</v>
      </c>
      <c r="L588" s="7">
        <f>_xlfn.XLOOKUP($D588,products!$A$1:$A$49,products!$E$1:$E$49,,0)</f>
        <v>27.484999999999996</v>
      </c>
      <c r="M588" s="7">
        <f t="shared" si="27"/>
        <v>82.454999999999984</v>
      </c>
      <c r="N588" t="str">
        <f t="shared" si="28"/>
        <v>Robusta</v>
      </c>
      <c r="O588" t="str">
        <f t="shared" si="29"/>
        <v>Large</v>
      </c>
      <c r="P588" t="str">
        <f>_xlfn.XLOOKUP(C588,customers!$A$1:$A$1001,customers!$I$1:$I$1001,,0)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6">
        <f>_xlfn.XLOOKUP(D589,products!$A$1:$A$49,products!$D$1:$D$49,,0)</f>
        <v>0.5</v>
      </c>
      <c r="L589" s="7">
        <f>_xlfn.XLOOKUP($D589,products!$A$1:$A$49,products!$E$1:$E$49,,0)</f>
        <v>7.77</v>
      </c>
      <c r="M589" s="7">
        <f t="shared" si="27"/>
        <v>7.77</v>
      </c>
      <c r="N589" t="str">
        <f t="shared" si="28"/>
        <v>Liberica</v>
      </c>
      <c r="O589" t="str">
        <f t="shared" si="29"/>
        <v>Dark</v>
      </c>
      <c r="P589" t="str">
        <f>_xlfn.XLOOKUP(C589,customers!$A$1:$A$1001,customers!$I$1:$I$1001,,0)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6">
        <f>_xlfn.XLOOKUP(D590,products!$A$1:$A$49,products!$D$1:$D$49,,0)</f>
        <v>0.5</v>
      </c>
      <c r="L590" s="7">
        <f>_xlfn.XLOOKUP($D590,products!$A$1:$A$49,products!$E$1:$E$49,,0)</f>
        <v>5.97</v>
      </c>
      <c r="M590" s="7">
        <f t="shared" si="27"/>
        <v>11.94</v>
      </c>
      <c r="N590" t="str">
        <f t="shared" si="28"/>
        <v>Robusta</v>
      </c>
      <c r="O590" t="str">
        <f t="shared" si="29"/>
        <v>Medium</v>
      </c>
      <c r="P590" t="str">
        <f>_xlfn.XLOOKUP(C590,customers!$A$1:$A$1001,customers!$I$1:$I$1001,,0)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6">
        <f>_xlfn.XLOOKUP(D591,products!$A$1:$A$49,products!$D$1:$D$49,,0)</f>
        <v>2.5</v>
      </c>
      <c r="L591" s="7">
        <f>_xlfn.XLOOKUP($D591,products!$A$1:$A$49,products!$E$1:$E$49,,0)</f>
        <v>34.154999999999994</v>
      </c>
      <c r="M591" s="7">
        <f t="shared" si="27"/>
        <v>204.92999999999995</v>
      </c>
      <c r="N591" t="str">
        <f t="shared" si="28"/>
        <v>Excelsa</v>
      </c>
      <c r="O591" t="str">
        <f t="shared" si="29"/>
        <v>Large</v>
      </c>
      <c r="P591" t="str">
        <f>_xlfn.XLOOKUP(C591,customers!$A$1:$A$1001,customers!$I$1:$I$1001,,0)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6">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_xlfn.XLOOKUP(C592,customers!$A$1:$A$1001,customers!$I$1:$I$1001,,0)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6">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_xlfn.XLOOKUP(C593,customers!$A$1:$A$1001,customers!$I$1:$I$1001,,0)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6">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_xlfn.XLOOKUP(C594,customers!$A$1:$A$1001,customers!$I$1:$I$1001,,0)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6">
        <f>_xlfn.XLOOKUP(D595,products!$A$1:$A$49,products!$D$1:$D$49,,0)</f>
        <v>2.5</v>
      </c>
      <c r="L595" s="7">
        <f>_xlfn.XLOOKUP($D595,products!$A$1:$A$49,products!$E$1:$E$49,,0)</f>
        <v>27.945</v>
      </c>
      <c r="M595" s="7">
        <f t="shared" si="27"/>
        <v>27.945</v>
      </c>
      <c r="N595" t="str">
        <f t="shared" si="28"/>
        <v>Excelsa</v>
      </c>
      <c r="O595" t="str">
        <f t="shared" si="29"/>
        <v>Dark</v>
      </c>
      <c r="P595" t="str">
        <f>_xlfn.XLOOKUP(C595,customers!$A$1:$A$1001,customers!$I$1:$I$1001,,0)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6">
        <f>_xlfn.XLOOKUP(D596,products!$A$1:$A$49,products!$D$1:$D$49,,0)</f>
        <v>2.5</v>
      </c>
      <c r="L596" s="7">
        <f>_xlfn.XLOOKUP($D596,products!$A$1:$A$49,products!$E$1:$E$49,,0)</f>
        <v>29.784999999999997</v>
      </c>
      <c r="M596" s="7">
        <f t="shared" si="27"/>
        <v>59.569999999999993</v>
      </c>
      <c r="N596" t="str">
        <f t="shared" si="28"/>
        <v>Arabica</v>
      </c>
      <c r="O596" t="str">
        <f t="shared" si="29"/>
        <v>Large</v>
      </c>
      <c r="P596" t="str">
        <f>_xlfn.XLOOKUP(C596,customers!$A$1:$A$1001,customers!$I$1:$I$1001,,0)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6">
        <f>_xlfn.XLOOKUP(D597,products!$A$1:$A$49,products!$D$1:$D$49,,0)</f>
        <v>1</v>
      </c>
      <c r="L597" s="7">
        <f>_xlfn.XLOOKUP($D597,products!$A$1:$A$49,products!$E$1:$E$49,,0)</f>
        <v>14.85</v>
      </c>
      <c r="M597" s="7">
        <f t="shared" si="27"/>
        <v>14.85</v>
      </c>
      <c r="N597" t="str">
        <f t="shared" si="28"/>
        <v>Excelsa</v>
      </c>
      <c r="O597" t="str">
        <f t="shared" si="29"/>
        <v>Large</v>
      </c>
      <c r="P597" t="str">
        <f>_xlfn.XLOOKUP(C597,customers!$A$1:$A$1001,customers!$I$1:$I$1001,,0)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6">
        <f>_xlfn.XLOOKUP(D598,products!$A$1:$A$49,products!$D$1:$D$49,,0)</f>
        <v>0.5</v>
      </c>
      <c r="L598" s="7">
        <f>_xlfn.XLOOKUP($D598,products!$A$1:$A$49,products!$E$1:$E$49,,0)</f>
        <v>6.75</v>
      </c>
      <c r="M598" s="7">
        <f t="shared" si="27"/>
        <v>33.75</v>
      </c>
      <c r="N598" t="str">
        <f t="shared" si="28"/>
        <v>Arabica</v>
      </c>
      <c r="O598" t="str">
        <f t="shared" si="29"/>
        <v>Medium</v>
      </c>
      <c r="P598" t="str">
        <f>_xlfn.XLOOKUP(C598,customers!$A$1:$A$1001,customers!$I$1:$I$1001,,0)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6">
        <f>_xlfn.XLOOKUP(D599,products!$A$1:$A$49,products!$D$1:$D$49,,0)</f>
        <v>2.5</v>
      </c>
      <c r="L599" s="7">
        <f>_xlfn.XLOOKUP($D599,products!$A$1:$A$49,products!$E$1:$E$49,,0)</f>
        <v>36.454999999999998</v>
      </c>
      <c r="M599" s="7">
        <f t="shared" si="27"/>
        <v>145.82</v>
      </c>
      <c r="N599" t="str">
        <f t="shared" si="28"/>
        <v>Liberica</v>
      </c>
      <c r="O599" t="str">
        <f t="shared" si="29"/>
        <v>Large</v>
      </c>
      <c r="P599" t="str">
        <f>_xlfn.XLOOKUP(C599,customers!$A$1:$A$1001,customers!$I$1:$I$1001,,0)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6">
        <f>_xlfn.XLOOKUP(D600,products!$A$1:$A$49,products!$D$1:$D$49,,0)</f>
        <v>0.2</v>
      </c>
      <c r="L600" s="7">
        <f>_xlfn.XLOOKUP($D600,products!$A$1:$A$49,products!$E$1:$E$49,,0)</f>
        <v>2.9849999999999999</v>
      </c>
      <c r="M600" s="7">
        <f t="shared" si="27"/>
        <v>11.94</v>
      </c>
      <c r="N600" t="str">
        <f t="shared" si="28"/>
        <v>Robusta</v>
      </c>
      <c r="O600" t="str">
        <f t="shared" si="29"/>
        <v>Medium</v>
      </c>
      <c r="P600" t="str">
        <f>_xlfn.XLOOKUP(C600,customers!$A$1:$A$1001,customers!$I$1:$I$1001,,0)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6">
        <f>_xlfn.XLOOKUP(D601,products!$A$1:$A$49,products!$D$1:$D$49,,0)</f>
        <v>0.2</v>
      </c>
      <c r="L601" s="7">
        <f>_xlfn.XLOOKUP($D601,products!$A$1:$A$49,products!$E$1:$E$49,,0)</f>
        <v>2.9849999999999999</v>
      </c>
      <c r="M601" s="7">
        <f t="shared" si="27"/>
        <v>11.94</v>
      </c>
      <c r="N601" t="str">
        <f t="shared" si="28"/>
        <v>Arabica</v>
      </c>
      <c r="O601" t="str">
        <f t="shared" si="29"/>
        <v>Dark</v>
      </c>
      <c r="P601" t="str">
        <f>_xlfn.XLOOKUP(C601,customers!$A$1:$A$1001,customers!$I$1:$I$1001,,0)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6">
        <f>_xlfn.XLOOKUP(D602,products!$A$1:$A$49,products!$D$1:$D$49,,0)</f>
        <v>0.5</v>
      </c>
      <c r="L602" s="7">
        <f>_xlfn.XLOOKUP($D602,products!$A$1:$A$49,products!$E$1:$E$49,,0)</f>
        <v>7.77</v>
      </c>
      <c r="M602" s="7">
        <f t="shared" si="27"/>
        <v>7.77</v>
      </c>
      <c r="N602" t="str">
        <f t="shared" si="28"/>
        <v>Liberica</v>
      </c>
      <c r="O602" t="str">
        <f t="shared" si="29"/>
        <v>Dark</v>
      </c>
      <c r="P602" t="str">
        <f>_xlfn.XLOOKUP(C602,customers!$A$1:$A$1001,customers!$I$1:$I$1001,,0)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6">
        <f>_xlfn.XLOOKUP(D603,products!$A$1:$A$49,products!$D$1:$D$49,,0)</f>
        <v>2.5</v>
      </c>
      <c r="L603" s="7">
        <f>_xlfn.XLOOKUP($D603,products!$A$1:$A$49,products!$E$1:$E$49,,0)</f>
        <v>27.484999999999996</v>
      </c>
      <c r="M603" s="7">
        <f t="shared" si="27"/>
        <v>109.93999999999998</v>
      </c>
      <c r="N603" t="str">
        <f t="shared" si="28"/>
        <v>Robusta</v>
      </c>
      <c r="O603" t="str">
        <f t="shared" si="29"/>
        <v>Large</v>
      </c>
      <c r="P603" t="str">
        <f>_xlfn.XLOOKUP(C603,customers!$A$1:$A$1001,customers!$I$1:$I$1001,,0)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6">
        <f>_xlfn.XLOOKUP(D604,products!$A$1:$A$49,products!$D$1:$D$49,,0)</f>
        <v>0.2</v>
      </c>
      <c r="L604" s="7">
        <f>_xlfn.XLOOKUP($D604,products!$A$1:$A$49,products!$E$1:$E$49,,0)</f>
        <v>4.4550000000000001</v>
      </c>
      <c r="M604" s="7">
        <f t="shared" si="27"/>
        <v>22.274999999999999</v>
      </c>
      <c r="N604" t="str">
        <f t="shared" si="28"/>
        <v>Excelsa</v>
      </c>
      <c r="O604" t="str">
        <f t="shared" si="29"/>
        <v>Large</v>
      </c>
      <c r="P604" t="str">
        <f>_xlfn.XLOOKUP(C604,customers!$A$1:$A$1001,customers!$I$1:$I$1001,,0)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6">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_xlfn.XLOOKUP(C605,customers!$A$1:$A$1001,customers!$I$1:$I$1001,,0)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6">
        <f>_xlfn.XLOOKUP(D606,products!$A$1:$A$49,products!$D$1:$D$49,,0)</f>
        <v>2.5</v>
      </c>
      <c r="L606" s="7">
        <f>_xlfn.XLOOKUP($D606,products!$A$1:$A$49,products!$E$1:$E$49,,0)</f>
        <v>29.784999999999997</v>
      </c>
      <c r="M606" s="7">
        <f t="shared" si="27"/>
        <v>119.13999999999999</v>
      </c>
      <c r="N606" t="str">
        <f t="shared" si="28"/>
        <v>Liberica</v>
      </c>
      <c r="O606" t="str">
        <f t="shared" si="29"/>
        <v>Dark</v>
      </c>
      <c r="P606" t="str">
        <f>_xlfn.XLOOKUP(C606,customers!$A$1:$A$1001,customers!$I$1:$I$1001,,0)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6">
        <f>_xlfn.XLOOKUP(D607,products!$A$1:$A$49,products!$D$1:$D$49,,0)</f>
        <v>2.5</v>
      </c>
      <c r="L607" s="7">
        <f>_xlfn.XLOOKUP($D607,products!$A$1:$A$49,products!$E$1:$E$49,,0)</f>
        <v>29.784999999999997</v>
      </c>
      <c r="M607" s="7">
        <f t="shared" si="27"/>
        <v>148.92499999999998</v>
      </c>
      <c r="N607" t="str">
        <f t="shared" si="28"/>
        <v>Arabica</v>
      </c>
      <c r="O607" t="str">
        <f t="shared" si="29"/>
        <v>Large</v>
      </c>
      <c r="P607" t="str">
        <f>_xlfn.XLOOKUP(C607,customers!$A$1:$A$1001,customers!$I$1:$I$1001,,0)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6">
        <f>_xlfn.XLOOKUP(D608,products!$A$1:$A$49,products!$D$1:$D$49,,0)</f>
        <v>2.5</v>
      </c>
      <c r="L608" s="7">
        <f>_xlfn.XLOOKUP($D608,products!$A$1:$A$49,products!$E$1:$E$49,,0)</f>
        <v>36.454999999999998</v>
      </c>
      <c r="M608" s="7">
        <f t="shared" si="27"/>
        <v>109.36499999999999</v>
      </c>
      <c r="N608" t="str">
        <f t="shared" si="28"/>
        <v>Liberica</v>
      </c>
      <c r="O608" t="str">
        <f t="shared" si="29"/>
        <v>Large</v>
      </c>
      <c r="P608" t="str">
        <f>_xlfn.XLOOKUP(C608,customers!$A$1:$A$1001,customers!$I$1:$I$1001,,0)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6">
        <f>_xlfn.XLOOKUP(D609,products!$A$1:$A$49,products!$D$1:$D$49,,0)</f>
        <v>0.2</v>
      </c>
      <c r="L609" s="7">
        <f>_xlfn.XLOOKUP($D609,products!$A$1:$A$49,products!$E$1:$E$49,,0)</f>
        <v>3.645</v>
      </c>
      <c r="M609" s="7">
        <f t="shared" si="27"/>
        <v>3.645</v>
      </c>
      <c r="N609" t="str">
        <f t="shared" si="28"/>
        <v>Excelsa</v>
      </c>
      <c r="O609" t="str">
        <f t="shared" si="29"/>
        <v>Dark</v>
      </c>
      <c r="P609" t="str">
        <f>_xlfn.XLOOKUP(C609,customers!$A$1:$A$1001,customers!$I$1:$I$1001,,0)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6">
        <f>_xlfn.XLOOKUP(D610,products!$A$1:$A$49,products!$D$1:$D$49,,0)</f>
        <v>2.5</v>
      </c>
      <c r="L610" s="7">
        <f>_xlfn.XLOOKUP($D610,products!$A$1:$A$49,products!$E$1:$E$49,,0)</f>
        <v>27.945</v>
      </c>
      <c r="M610" s="7">
        <f t="shared" si="27"/>
        <v>55.89</v>
      </c>
      <c r="N610" t="str">
        <f t="shared" si="28"/>
        <v>Excelsa</v>
      </c>
      <c r="O610" t="str">
        <f t="shared" si="29"/>
        <v>Dark</v>
      </c>
      <c r="P610" t="str">
        <f>_xlfn.XLOOKUP(C610,customers!$A$1:$A$1001,customers!$I$1:$I$1001,,0)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6">
        <f>_xlfn.XLOOKUP(D611,products!$A$1:$A$49,products!$D$1:$D$49,,0)</f>
        <v>0.2</v>
      </c>
      <c r="L611" s="7">
        <f>_xlfn.XLOOKUP($D611,products!$A$1:$A$49,products!$E$1:$E$49,,0)</f>
        <v>4.3650000000000002</v>
      </c>
      <c r="M611" s="7">
        <f t="shared" si="27"/>
        <v>26.19</v>
      </c>
      <c r="N611" t="str">
        <f t="shared" si="28"/>
        <v>Liberica</v>
      </c>
      <c r="O611" t="str">
        <f t="shared" si="29"/>
        <v>Medium</v>
      </c>
      <c r="P611" t="str">
        <f>_xlfn.XLOOKUP(C611,customers!$A$1:$A$1001,customers!$I$1:$I$1001,,0)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6">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_xlfn.XLOOKUP(C612,customers!$A$1:$A$1001,customers!$I$1:$I$1001,,0)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6">
        <f>_xlfn.XLOOKUP(D613,products!$A$1:$A$49,products!$D$1:$D$49,,0)</f>
        <v>2.5</v>
      </c>
      <c r="L613" s="7">
        <f>_xlfn.XLOOKUP($D613,products!$A$1:$A$49,products!$E$1:$E$49,,0)</f>
        <v>34.154999999999994</v>
      </c>
      <c r="M613" s="7">
        <f t="shared" si="27"/>
        <v>68.309999999999988</v>
      </c>
      <c r="N613" t="str">
        <f t="shared" si="28"/>
        <v>Excelsa</v>
      </c>
      <c r="O613" t="str">
        <f t="shared" si="29"/>
        <v>Large</v>
      </c>
      <c r="P613" t="str">
        <f>_xlfn.XLOOKUP(C613,customers!$A$1:$A$1001,customers!$I$1:$I$1001,,0)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6">
        <f>_xlfn.XLOOKUP(D614,products!$A$1:$A$49,products!$D$1:$D$49,,0)</f>
        <v>0.2</v>
      </c>
      <c r="L614" s="7">
        <f>_xlfn.XLOOKUP($D614,products!$A$1:$A$49,products!$E$1:$E$49,,0)</f>
        <v>3.375</v>
      </c>
      <c r="M614" s="7">
        <f t="shared" si="27"/>
        <v>13.5</v>
      </c>
      <c r="N614" t="str">
        <f t="shared" si="28"/>
        <v>Arabica</v>
      </c>
      <c r="O614" t="str">
        <f t="shared" si="29"/>
        <v>Medium</v>
      </c>
      <c r="P614" t="str">
        <f>_xlfn.XLOOKUP(C614,customers!$A$1:$A$1001,customers!$I$1:$I$1001,,0)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6">
        <f>_xlfn.XLOOKUP(D615,products!$A$1:$A$49,products!$D$1:$D$49,,0)</f>
        <v>0.5</v>
      </c>
      <c r="L615" s="7">
        <f>_xlfn.XLOOKUP($D615,products!$A$1:$A$49,products!$E$1:$E$49,,0)</f>
        <v>5.97</v>
      </c>
      <c r="M615" s="7">
        <f t="shared" si="27"/>
        <v>5.97</v>
      </c>
      <c r="N615" t="str">
        <f t="shared" si="28"/>
        <v>Robusta</v>
      </c>
      <c r="O615" t="str">
        <f t="shared" si="29"/>
        <v>Medium</v>
      </c>
      <c r="P615" t="str">
        <f>_xlfn.XLOOKUP(C615,customers!$A$1:$A$1001,customers!$I$1:$I$1001,,0)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6">
        <f>_xlfn.XLOOKUP(D616,products!$A$1:$A$49,products!$D$1:$D$49,,0)</f>
        <v>0.5</v>
      </c>
      <c r="L616" s="7">
        <f>_xlfn.XLOOKUP($D616,products!$A$1:$A$49,products!$E$1:$E$49,,0)</f>
        <v>5.97</v>
      </c>
      <c r="M616" s="7">
        <f t="shared" si="27"/>
        <v>29.849999999999998</v>
      </c>
      <c r="N616" t="str">
        <f t="shared" si="28"/>
        <v>Robusta</v>
      </c>
      <c r="O616" t="str">
        <f t="shared" si="29"/>
        <v>Medium</v>
      </c>
      <c r="P616" t="str">
        <f>_xlfn.XLOOKUP(C616,customers!$A$1:$A$1001,customers!$I$1:$I$1001,,0)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6">
        <f>_xlfn.XLOOKUP(D617,products!$A$1:$A$49,products!$D$1:$D$49,,0)</f>
        <v>2.5</v>
      </c>
      <c r="L617" s="7">
        <f>_xlfn.XLOOKUP($D617,products!$A$1:$A$49,products!$E$1:$E$49,,0)</f>
        <v>36.454999999999998</v>
      </c>
      <c r="M617" s="7">
        <f t="shared" si="27"/>
        <v>72.91</v>
      </c>
      <c r="N617" t="str">
        <f t="shared" si="28"/>
        <v>Liberica</v>
      </c>
      <c r="O617" t="str">
        <f t="shared" si="29"/>
        <v>Large</v>
      </c>
      <c r="P617" t="str">
        <f>_xlfn.XLOOKUP(C617,customers!$A$1:$A$1001,customers!$I$1:$I$1001,,0)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6">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_xlfn.XLOOKUP(C618,customers!$A$1:$A$1001,customers!$I$1:$I$1001,,0)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6">
        <f>_xlfn.XLOOKUP(D619,products!$A$1:$A$49,products!$D$1:$D$49,,0)</f>
        <v>2.5</v>
      </c>
      <c r="L619" s="7">
        <f>_xlfn.XLOOKUP($D619,products!$A$1:$A$49,products!$E$1:$E$49,,0)</f>
        <v>33.464999999999996</v>
      </c>
      <c r="M619" s="7">
        <f t="shared" si="27"/>
        <v>33.464999999999996</v>
      </c>
      <c r="N619" t="str">
        <f t="shared" si="28"/>
        <v>Liberica</v>
      </c>
      <c r="O619" t="str">
        <f t="shared" si="29"/>
        <v>Medium</v>
      </c>
      <c r="P619" t="str">
        <f>_xlfn.XLOOKUP(C619,customers!$A$1:$A$1001,customers!$I$1:$I$1001,,0)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6">
        <f>_xlfn.XLOOKUP(D620,products!$A$1:$A$49,products!$D$1:$D$49,,0)</f>
        <v>1</v>
      </c>
      <c r="L620" s="7">
        <f>_xlfn.XLOOKUP($D620,products!$A$1:$A$49,products!$E$1:$E$49,,0)</f>
        <v>12.15</v>
      </c>
      <c r="M620" s="7">
        <f t="shared" si="27"/>
        <v>72.900000000000006</v>
      </c>
      <c r="N620" t="str">
        <f t="shared" si="28"/>
        <v>Excelsa</v>
      </c>
      <c r="O620" t="str">
        <f t="shared" si="29"/>
        <v>Dark</v>
      </c>
      <c r="P620" t="str">
        <f>_xlfn.XLOOKUP(C620,customers!$A$1:$A$1001,customers!$I$1:$I$1001,,0)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6">
        <f>_xlfn.XLOOKUP(D621,products!$A$1:$A$49,products!$D$1:$D$49,,0)</f>
        <v>0.5</v>
      </c>
      <c r="L621" s="7">
        <f>_xlfn.XLOOKUP($D621,products!$A$1:$A$49,products!$E$1:$E$49,,0)</f>
        <v>7.77</v>
      </c>
      <c r="M621" s="7">
        <f t="shared" si="27"/>
        <v>15.54</v>
      </c>
      <c r="N621" t="str">
        <f t="shared" si="28"/>
        <v>Liberica</v>
      </c>
      <c r="O621" t="str">
        <f t="shared" si="29"/>
        <v>Dark</v>
      </c>
      <c r="P621" t="str">
        <f>_xlfn.XLOOKUP(C621,customers!$A$1:$A$1001,customers!$I$1:$I$1001,,0)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6">
        <f>_xlfn.XLOOKUP(D622,products!$A$1:$A$49,products!$D$1:$D$49,,0)</f>
        <v>0.2</v>
      </c>
      <c r="L622" s="7">
        <f>_xlfn.XLOOKUP($D622,products!$A$1:$A$49,products!$E$1:$E$49,,0)</f>
        <v>3.375</v>
      </c>
      <c r="M622" s="7">
        <f t="shared" si="27"/>
        <v>20.25</v>
      </c>
      <c r="N622" t="str">
        <f t="shared" si="28"/>
        <v>Arabica</v>
      </c>
      <c r="O622" t="str">
        <f t="shared" si="29"/>
        <v>Medium</v>
      </c>
      <c r="P622" t="str">
        <f>_xlfn.XLOOKUP(C622,customers!$A$1:$A$1001,customers!$I$1:$I$1001,,0)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6">
        <f>_xlfn.XLOOKUP(D623,products!$A$1:$A$49,products!$D$1:$D$49,,0)</f>
        <v>1</v>
      </c>
      <c r="L623" s="7">
        <f>_xlfn.XLOOKUP($D623,products!$A$1:$A$49,products!$E$1:$E$49,,0)</f>
        <v>12.95</v>
      </c>
      <c r="M623" s="7">
        <f t="shared" si="27"/>
        <v>77.699999999999989</v>
      </c>
      <c r="N623" t="str">
        <f t="shared" si="28"/>
        <v>Arabica</v>
      </c>
      <c r="O623" t="str">
        <f t="shared" si="29"/>
        <v>Large</v>
      </c>
      <c r="P623" t="str">
        <f>_xlfn.XLOOKUP(C623,customers!$A$1:$A$1001,customers!$I$1:$I$1001,,0)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6">
        <f>_xlfn.XLOOKUP(D624,products!$A$1:$A$49,products!$D$1:$D$49,,0)</f>
        <v>2.5</v>
      </c>
      <c r="L624" s="7">
        <f>_xlfn.XLOOKUP($D624,products!$A$1:$A$49,products!$E$1:$E$49,,0)</f>
        <v>33.464999999999996</v>
      </c>
      <c r="M624" s="7">
        <f t="shared" si="27"/>
        <v>133.85999999999999</v>
      </c>
      <c r="N624" t="str">
        <f t="shared" si="28"/>
        <v>Liberica</v>
      </c>
      <c r="O624" t="str">
        <f t="shared" si="29"/>
        <v>Medium</v>
      </c>
      <c r="P624" t="str">
        <f>_xlfn.XLOOKUP(C624,customers!$A$1:$A$1001,customers!$I$1:$I$1001,,0)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6">
        <f>_xlfn.XLOOKUP(D625,products!$A$1:$A$49,products!$D$1:$D$49,,0)</f>
        <v>1</v>
      </c>
      <c r="L625" s="7">
        <f>_xlfn.XLOOKUP($D625,products!$A$1:$A$49,products!$E$1:$E$49,,0)</f>
        <v>12.15</v>
      </c>
      <c r="M625" s="7">
        <f t="shared" si="27"/>
        <v>12.15</v>
      </c>
      <c r="N625" t="str">
        <f t="shared" si="28"/>
        <v>Excelsa</v>
      </c>
      <c r="O625" t="str">
        <f t="shared" si="29"/>
        <v>Dark</v>
      </c>
      <c r="P625" t="str">
        <f>_xlfn.XLOOKUP(C625,customers!$A$1:$A$1001,customers!$I$1:$I$1001,,0)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6">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_xlfn.XLOOKUP(C626,customers!$A$1:$A$1001,customers!$I$1:$I$1001,,0)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6">
        <f>_xlfn.XLOOKUP(D627,products!$A$1:$A$49,products!$D$1:$D$49,,0)</f>
        <v>0.5</v>
      </c>
      <c r="L627" s="7">
        <f>_xlfn.XLOOKUP($D627,products!$A$1:$A$49,products!$E$1:$E$49,,0)</f>
        <v>7.169999999999999</v>
      </c>
      <c r="M627" s="7">
        <f t="shared" si="27"/>
        <v>35.849999999999994</v>
      </c>
      <c r="N627" t="str">
        <f t="shared" si="28"/>
        <v>Robusta</v>
      </c>
      <c r="O627" t="str">
        <f t="shared" si="29"/>
        <v>Large</v>
      </c>
      <c r="P627" t="str">
        <f>_xlfn.XLOOKUP(C627,customers!$A$1:$A$1001,customers!$I$1:$I$1001,,0)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6">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_xlfn.XLOOKUP(C628,customers!$A$1:$A$1001,customers!$I$1:$I$1001,,0)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6">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_xlfn.XLOOKUP(C629,customers!$A$1:$A$1001,customers!$I$1:$I$1001,,0)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6">
        <f>_xlfn.XLOOKUP(D630,products!$A$1:$A$49,products!$D$1:$D$49,,0)</f>
        <v>0.2</v>
      </c>
      <c r="L630" s="7">
        <f>_xlfn.XLOOKUP($D630,products!$A$1:$A$49,products!$E$1:$E$49,,0)</f>
        <v>4.4550000000000001</v>
      </c>
      <c r="M630" s="7">
        <f t="shared" si="27"/>
        <v>26.73</v>
      </c>
      <c r="N630" t="str">
        <f t="shared" si="28"/>
        <v>Excelsa</v>
      </c>
      <c r="O630" t="str">
        <f t="shared" si="29"/>
        <v>Large</v>
      </c>
      <c r="P630" t="str">
        <f>_xlfn.XLOOKUP(C630,customers!$A$1:$A$1001,customers!$I$1:$I$1001,,0)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6">
        <f>_xlfn.XLOOKUP(D631,products!$A$1:$A$49,products!$D$1:$D$49,,0)</f>
        <v>0.5</v>
      </c>
      <c r="L631" s="7">
        <f>_xlfn.XLOOKUP($D631,products!$A$1:$A$49,products!$E$1:$E$49,,0)</f>
        <v>7.77</v>
      </c>
      <c r="M631" s="7">
        <f t="shared" si="27"/>
        <v>31.08</v>
      </c>
      <c r="N631" t="str">
        <f t="shared" si="28"/>
        <v>Liberica</v>
      </c>
      <c r="O631" t="str">
        <f t="shared" si="29"/>
        <v>Dark</v>
      </c>
      <c r="P631" t="str">
        <f>_xlfn.XLOOKUP(C631,customers!$A$1:$A$1001,customers!$I$1:$I$1001,,0)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6">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_xlfn.XLOOKUP(C632,customers!$A$1:$A$1001,customers!$I$1:$I$1001,,0)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6">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_xlfn.XLOOKUP(C633,customers!$A$1:$A$1001,customers!$I$1:$I$1001,,0)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6">
        <f>_xlfn.XLOOKUP(D634,products!$A$1:$A$49,products!$D$1:$D$49,,0)</f>
        <v>0.5</v>
      </c>
      <c r="L634" s="7">
        <f>_xlfn.XLOOKUP($D634,products!$A$1:$A$49,products!$E$1:$E$49,,0)</f>
        <v>8.91</v>
      </c>
      <c r="M634" s="7">
        <f t="shared" si="27"/>
        <v>35.64</v>
      </c>
      <c r="N634" t="str">
        <f t="shared" si="28"/>
        <v>Excelsa</v>
      </c>
      <c r="O634" t="str">
        <f t="shared" si="29"/>
        <v>Large</v>
      </c>
      <c r="P634" t="str">
        <f>_xlfn.XLOOKUP(C634,customers!$A$1:$A$1001,customers!$I$1:$I$1001,,0)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6">
        <f>_xlfn.XLOOKUP(D635,products!$A$1:$A$49,products!$D$1:$D$49,,0)</f>
        <v>1</v>
      </c>
      <c r="L635" s="7">
        <f>_xlfn.XLOOKUP($D635,products!$A$1:$A$49,products!$E$1:$E$49,,0)</f>
        <v>11.95</v>
      </c>
      <c r="M635" s="7">
        <f t="shared" si="27"/>
        <v>47.8</v>
      </c>
      <c r="N635" t="str">
        <f t="shared" si="28"/>
        <v>Robusta</v>
      </c>
      <c r="O635" t="str">
        <f t="shared" si="29"/>
        <v>Large</v>
      </c>
      <c r="P635" t="str">
        <f>_xlfn.XLOOKUP(C635,customers!$A$1:$A$1001,customers!$I$1:$I$1001,,0)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6">
        <f>_xlfn.XLOOKUP(D636,products!$A$1:$A$49,products!$D$1:$D$49,,0)</f>
        <v>1</v>
      </c>
      <c r="L636" s="7">
        <f>_xlfn.XLOOKUP($D636,products!$A$1:$A$49,products!$E$1:$E$49,,0)</f>
        <v>14.55</v>
      </c>
      <c r="M636" s="7">
        <f t="shared" si="27"/>
        <v>43.650000000000006</v>
      </c>
      <c r="N636" t="str">
        <f t="shared" si="28"/>
        <v>Liberica</v>
      </c>
      <c r="O636" t="str">
        <f t="shared" si="29"/>
        <v>Medium</v>
      </c>
      <c r="P636" t="str">
        <f>_xlfn.XLOOKUP(C636,customers!$A$1:$A$1001,customers!$I$1:$I$1001,,0)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6">
        <f>_xlfn.XLOOKUP(D637,products!$A$1:$A$49,products!$D$1:$D$49,,0)</f>
        <v>0.5</v>
      </c>
      <c r="L637" s="7">
        <f>_xlfn.XLOOKUP($D637,products!$A$1:$A$49,products!$E$1:$E$49,,0)</f>
        <v>8.91</v>
      </c>
      <c r="M637" s="7">
        <f t="shared" si="27"/>
        <v>35.64</v>
      </c>
      <c r="N637" t="str">
        <f t="shared" si="28"/>
        <v>Excelsa</v>
      </c>
      <c r="O637" t="str">
        <f t="shared" si="29"/>
        <v>Large</v>
      </c>
      <c r="P637" t="str">
        <f>_xlfn.XLOOKUP(C637,customers!$A$1:$A$1001,customers!$I$1:$I$1001,,0)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6">
        <f>_xlfn.XLOOKUP(D638,products!$A$1:$A$49,products!$D$1:$D$49,,0)</f>
        <v>1</v>
      </c>
      <c r="L638" s="7">
        <f>_xlfn.XLOOKUP($D638,products!$A$1:$A$49,products!$E$1:$E$49,,0)</f>
        <v>15.85</v>
      </c>
      <c r="M638" s="7">
        <f t="shared" si="27"/>
        <v>95.1</v>
      </c>
      <c r="N638" t="str">
        <f t="shared" si="28"/>
        <v>Liberica</v>
      </c>
      <c r="O638" t="str">
        <f t="shared" si="29"/>
        <v>Large</v>
      </c>
      <c r="P638" t="str">
        <f>_xlfn.XLOOKUP(C638,customers!$A$1:$A$1001,customers!$I$1:$I$1001,,0)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6">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_xlfn.XLOOKUP(C639,customers!$A$1:$A$1001,customers!$I$1:$I$1001,,0)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6">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_xlfn.XLOOKUP(C640,customers!$A$1:$A$1001,customers!$I$1:$I$1001,,0)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6">
        <f>_xlfn.XLOOKUP(D641,products!$A$1:$A$49,products!$D$1:$D$49,,0)</f>
        <v>0.2</v>
      </c>
      <c r="L641" s="7">
        <f>_xlfn.XLOOKUP($D641,products!$A$1:$A$49,products!$E$1:$E$49,,0)</f>
        <v>3.8849999999999998</v>
      </c>
      <c r="M641" s="7">
        <f t="shared" si="27"/>
        <v>3.8849999999999998</v>
      </c>
      <c r="N641" t="str">
        <f t="shared" si="28"/>
        <v>Liberica</v>
      </c>
      <c r="O641" t="str">
        <f t="shared" si="29"/>
        <v>Dark</v>
      </c>
      <c r="P641" t="str">
        <f>_xlfn.XLOOKUP(C641,customers!$A$1:$A$1001,customers!$I$1:$I$1001,,0)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6">
        <f>_xlfn.XLOOKUP(D642,products!$A$1:$A$49,products!$D$1:$D$49,,0)</f>
        <v>2.5</v>
      </c>
      <c r="L642" s="7">
        <f>_xlfn.XLOOKUP($D642,products!$A$1:$A$49,products!$E$1:$E$49,,0)</f>
        <v>27.484999999999996</v>
      </c>
      <c r="M642" s="7">
        <f t="shared" si="27"/>
        <v>137.42499999999998</v>
      </c>
      <c r="N642" t="str">
        <f t="shared" si="28"/>
        <v>Robusta</v>
      </c>
      <c r="O642" t="str">
        <f t="shared" si="29"/>
        <v>Large</v>
      </c>
      <c r="P642" t="str">
        <f>_xlfn.XLOOKUP(C642,customers!$A$1:$A$1001,customers!$I$1:$I$1001,,0)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6">
        <f>_xlfn.XLOOKUP(D643,products!$A$1:$A$49,products!$D$1:$D$49,,0)</f>
        <v>1</v>
      </c>
      <c r="L643" s="7">
        <f>_xlfn.XLOOKUP($D643,products!$A$1:$A$49,products!$E$1:$E$49,,0)</f>
        <v>11.95</v>
      </c>
      <c r="M643" s="7">
        <f t="shared" ref="M643:M706" si="30">L643*E643</f>
        <v>35.849999999999994</v>
      </c>
      <c r="N643" t="str">
        <f t="shared" ref="N643:N706" si="31">IF(I643="Rob","Robusta",IF(I643="Exc","Excelsa",IF(I643="Ara","Arabica","Liberica")))</f>
        <v>Robusta</v>
      </c>
      <c r="O643" t="str">
        <f t="shared" ref="O643:O706" si="32">IF(J643="M","Medium",IF(J643="L","Large","Dark"))</f>
        <v>Large</v>
      </c>
      <c r="P643" t="str">
        <f>_xlfn.XLOOKUP(C643,customers!$A$1:$A$1001,customers!$I$1:$I$1001,,0)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6">
        <f>_xlfn.XLOOKUP(D644,products!$A$1:$A$49,products!$D$1:$D$49,,0)</f>
        <v>0.2</v>
      </c>
      <c r="L644" s="7">
        <f>_xlfn.XLOOKUP($D644,products!$A$1:$A$49,products!$E$1:$E$49,,0)</f>
        <v>4.125</v>
      </c>
      <c r="M644" s="7">
        <f t="shared" si="30"/>
        <v>8.25</v>
      </c>
      <c r="N644" t="str">
        <f t="shared" si="31"/>
        <v>Excelsa</v>
      </c>
      <c r="O644" t="str">
        <f t="shared" si="32"/>
        <v>Medium</v>
      </c>
      <c r="P644" t="str">
        <f>_xlfn.XLOOKUP(C644,customers!$A$1:$A$1001,customers!$I$1:$I$1001,,0)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6">
        <f>_xlfn.XLOOKUP(D645,products!$A$1:$A$49,products!$D$1:$D$49,,0)</f>
        <v>2.5</v>
      </c>
      <c r="L645" s="7">
        <f>_xlfn.XLOOKUP($D645,products!$A$1:$A$49,products!$E$1:$E$49,,0)</f>
        <v>34.154999999999994</v>
      </c>
      <c r="M645" s="7">
        <f t="shared" si="30"/>
        <v>102.46499999999997</v>
      </c>
      <c r="N645" t="str">
        <f t="shared" si="31"/>
        <v>Excelsa</v>
      </c>
      <c r="O645" t="str">
        <f t="shared" si="32"/>
        <v>Large</v>
      </c>
      <c r="P645" t="str">
        <f>_xlfn.XLOOKUP(C645,customers!$A$1:$A$1001,customers!$I$1:$I$1001,,0)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6">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_xlfn.XLOOKUP(C646,customers!$A$1:$A$1001,customers!$I$1:$I$1001,,0)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6">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_xlfn.XLOOKUP(C647,customers!$A$1:$A$1001,customers!$I$1:$I$1001,,0)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6">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_xlfn.XLOOKUP(C648,customers!$A$1:$A$1001,customers!$I$1:$I$1001,,0)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6">
        <f>_xlfn.XLOOKUP(D649,products!$A$1:$A$49,products!$D$1:$D$49,,0)</f>
        <v>0.5</v>
      </c>
      <c r="L649" s="7">
        <f>_xlfn.XLOOKUP($D649,products!$A$1:$A$49,products!$E$1:$E$49,,0)</f>
        <v>9.51</v>
      </c>
      <c r="M649" s="7">
        <f t="shared" si="30"/>
        <v>28.53</v>
      </c>
      <c r="N649" t="str">
        <f t="shared" si="31"/>
        <v>Liberica</v>
      </c>
      <c r="O649" t="str">
        <f t="shared" si="32"/>
        <v>Large</v>
      </c>
      <c r="P649" t="str">
        <f>_xlfn.XLOOKUP(C649,customers!$A$1:$A$1001,customers!$I$1:$I$1001,,0)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6">
        <f>_xlfn.XLOOKUP(D650,products!$A$1:$A$49,products!$D$1:$D$49,,0)</f>
        <v>0.2</v>
      </c>
      <c r="L650" s="7">
        <f>_xlfn.XLOOKUP($D650,products!$A$1:$A$49,products!$E$1:$E$49,,0)</f>
        <v>2.6849999999999996</v>
      </c>
      <c r="M650" s="7">
        <f t="shared" si="30"/>
        <v>16.11</v>
      </c>
      <c r="N650" t="str">
        <f t="shared" si="31"/>
        <v>Robusta</v>
      </c>
      <c r="O650" t="str">
        <f t="shared" si="32"/>
        <v>Dark</v>
      </c>
      <c r="P650" t="str">
        <f>_xlfn.XLOOKUP(C650,customers!$A$1:$A$1001,customers!$I$1:$I$1001,,0)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6">
        <f>_xlfn.XLOOKUP(D651,products!$A$1:$A$49,products!$D$1:$D$49,,0)</f>
        <v>1</v>
      </c>
      <c r="L651" s="7">
        <f>_xlfn.XLOOKUP($D651,products!$A$1:$A$49,products!$E$1:$E$49,,0)</f>
        <v>15.85</v>
      </c>
      <c r="M651" s="7">
        <f t="shared" si="30"/>
        <v>95.1</v>
      </c>
      <c r="N651" t="str">
        <f t="shared" si="31"/>
        <v>Liberica</v>
      </c>
      <c r="O651" t="str">
        <f t="shared" si="32"/>
        <v>Large</v>
      </c>
      <c r="P651" t="str">
        <f>_xlfn.XLOOKUP(C651,customers!$A$1:$A$1001,customers!$I$1:$I$1001,,0)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6">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_xlfn.XLOOKUP(C652,customers!$A$1:$A$1001,customers!$I$1:$I$1001,,0)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6">
        <f>_xlfn.XLOOKUP(D653,products!$A$1:$A$49,products!$D$1:$D$49,,0)</f>
        <v>1</v>
      </c>
      <c r="L653" s="7">
        <f>_xlfn.XLOOKUP($D653,products!$A$1:$A$49,products!$E$1:$E$49,,0)</f>
        <v>11.95</v>
      </c>
      <c r="M653" s="7">
        <f t="shared" si="30"/>
        <v>47.8</v>
      </c>
      <c r="N653" t="str">
        <f t="shared" si="31"/>
        <v>Robusta</v>
      </c>
      <c r="O653" t="str">
        <f t="shared" si="32"/>
        <v>Large</v>
      </c>
      <c r="P653" t="str">
        <f>_xlfn.XLOOKUP(C653,customers!$A$1:$A$1001,customers!$I$1:$I$1001,,0)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6">
        <f>_xlfn.XLOOKUP(D654,products!$A$1:$A$49,products!$D$1:$D$49,,0)</f>
        <v>1</v>
      </c>
      <c r="L654" s="7">
        <f>_xlfn.XLOOKUP($D654,products!$A$1:$A$49,products!$E$1:$E$49,,0)</f>
        <v>15.85</v>
      </c>
      <c r="M654" s="7">
        <f t="shared" si="30"/>
        <v>63.4</v>
      </c>
      <c r="N654" t="str">
        <f t="shared" si="31"/>
        <v>Liberica</v>
      </c>
      <c r="O654" t="str">
        <f t="shared" si="32"/>
        <v>Large</v>
      </c>
      <c r="P654" t="str">
        <f>_xlfn.XLOOKUP(C654,customers!$A$1:$A$1001,customers!$I$1:$I$1001,,0)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6">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_xlfn.XLOOKUP(C655,customers!$A$1:$A$1001,customers!$I$1:$I$1001,,0)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6">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_xlfn.XLOOKUP(C656,customers!$A$1:$A$1001,customers!$I$1:$I$1001,,0)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6">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_xlfn.XLOOKUP(C657,customers!$A$1:$A$1001,customers!$I$1:$I$1001,,0)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6">
        <f>_xlfn.XLOOKUP(D658,products!$A$1:$A$49,products!$D$1:$D$49,,0)</f>
        <v>1</v>
      </c>
      <c r="L658" s="7">
        <f>_xlfn.XLOOKUP($D658,products!$A$1:$A$49,products!$E$1:$E$49,,0)</f>
        <v>12.95</v>
      </c>
      <c r="M658" s="7">
        <f t="shared" si="30"/>
        <v>51.8</v>
      </c>
      <c r="N658" t="str">
        <f t="shared" si="31"/>
        <v>Liberica</v>
      </c>
      <c r="O658" t="str">
        <f t="shared" si="32"/>
        <v>Dark</v>
      </c>
      <c r="P658" t="str">
        <f>_xlfn.XLOOKUP(C658,customers!$A$1:$A$1001,customers!$I$1:$I$1001,,0)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6">
        <f>_xlfn.XLOOKUP(D659,products!$A$1:$A$49,products!$D$1:$D$49,,0)</f>
        <v>0.5</v>
      </c>
      <c r="L659" s="7">
        <f>_xlfn.XLOOKUP($D659,products!$A$1:$A$49,products!$E$1:$E$49,,0)</f>
        <v>6.75</v>
      </c>
      <c r="M659" s="7">
        <f t="shared" si="30"/>
        <v>13.5</v>
      </c>
      <c r="N659" t="str">
        <f t="shared" si="31"/>
        <v>Arabica</v>
      </c>
      <c r="O659" t="str">
        <f t="shared" si="32"/>
        <v>Medium</v>
      </c>
      <c r="P659" t="str">
        <f>_xlfn.XLOOKUP(C659,customers!$A$1:$A$1001,customers!$I$1:$I$1001,,0)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6">
        <f>_xlfn.XLOOKUP(D660,products!$A$1:$A$49,products!$D$1:$D$49,,0)</f>
        <v>0.5</v>
      </c>
      <c r="L660" s="7">
        <f>_xlfn.XLOOKUP($D660,products!$A$1:$A$49,products!$E$1:$E$49,,0)</f>
        <v>8.25</v>
      </c>
      <c r="M660" s="7">
        <f t="shared" si="30"/>
        <v>24.75</v>
      </c>
      <c r="N660" t="str">
        <f t="shared" si="31"/>
        <v>Excelsa</v>
      </c>
      <c r="O660" t="str">
        <f t="shared" si="32"/>
        <v>Medium</v>
      </c>
      <c r="P660" t="str">
        <f>_xlfn.XLOOKUP(C660,customers!$A$1:$A$1001,customers!$I$1:$I$1001,,0)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6">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_xlfn.XLOOKUP(C661,customers!$A$1:$A$1001,customers!$I$1:$I$1001,,0)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6">
        <f>_xlfn.XLOOKUP(D662,products!$A$1:$A$49,products!$D$1:$D$49,,0)</f>
        <v>0.5</v>
      </c>
      <c r="L662" s="7">
        <f>_xlfn.XLOOKUP($D662,products!$A$1:$A$49,products!$E$1:$E$49,,0)</f>
        <v>8.91</v>
      </c>
      <c r="M662" s="7">
        <f t="shared" si="30"/>
        <v>53.46</v>
      </c>
      <c r="N662" t="str">
        <f t="shared" si="31"/>
        <v>Excelsa</v>
      </c>
      <c r="O662" t="str">
        <f t="shared" si="32"/>
        <v>Large</v>
      </c>
      <c r="P662" t="str">
        <f>_xlfn.XLOOKUP(C662,customers!$A$1:$A$1001,customers!$I$1:$I$1001,,0)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6">
        <f>_xlfn.XLOOKUP(D663,products!$A$1:$A$49,products!$D$1:$D$49,,0)</f>
        <v>0.2</v>
      </c>
      <c r="L663" s="7">
        <f>_xlfn.XLOOKUP($D663,products!$A$1:$A$49,products!$E$1:$E$49,,0)</f>
        <v>3.375</v>
      </c>
      <c r="M663" s="7">
        <f t="shared" si="30"/>
        <v>20.25</v>
      </c>
      <c r="N663" t="str">
        <f t="shared" si="31"/>
        <v>Arabica</v>
      </c>
      <c r="O663" t="str">
        <f t="shared" si="32"/>
        <v>Medium</v>
      </c>
      <c r="P663" t="str">
        <f>_xlfn.XLOOKUP(C663,customers!$A$1:$A$1001,customers!$I$1:$I$1001,,0)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6">
        <f>_xlfn.XLOOKUP(D664,products!$A$1:$A$49,products!$D$1:$D$49,,0)</f>
        <v>2.5</v>
      </c>
      <c r="L664" s="7">
        <f>_xlfn.XLOOKUP($D664,products!$A$1:$A$49,products!$E$1:$E$49,,0)</f>
        <v>29.784999999999997</v>
      </c>
      <c r="M664" s="7">
        <f t="shared" si="30"/>
        <v>148.92499999999998</v>
      </c>
      <c r="N664" t="str">
        <f t="shared" si="31"/>
        <v>Liberica</v>
      </c>
      <c r="O664" t="str">
        <f t="shared" si="32"/>
        <v>Dark</v>
      </c>
      <c r="P664" t="str">
        <f>_xlfn.XLOOKUP(C664,customers!$A$1:$A$1001,customers!$I$1:$I$1001,,0)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6">
        <f>_xlfn.XLOOKUP(D665,products!$A$1:$A$49,products!$D$1:$D$49,,0)</f>
        <v>1</v>
      </c>
      <c r="L665" s="7">
        <f>_xlfn.XLOOKUP($D665,products!$A$1:$A$49,products!$E$1:$E$49,,0)</f>
        <v>11.25</v>
      </c>
      <c r="M665" s="7">
        <f t="shared" si="30"/>
        <v>67.5</v>
      </c>
      <c r="N665" t="str">
        <f t="shared" si="31"/>
        <v>Arabica</v>
      </c>
      <c r="O665" t="str">
        <f t="shared" si="32"/>
        <v>Medium</v>
      </c>
      <c r="P665" t="str">
        <f>_xlfn.XLOOKUP(C665,customers!$A$1:$A$1001,customers!$I$1:$I$1001,,0)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6">
        <f>_xlfn.XLOOKUP(D666,products!$A$1:$A$49,products!$D$1:$D$49,,0)</f>
        <v>1</v>
      </c>
      <c r="L666" s="7">
        <f>_xlfn.XLOOKUP($D666,products!$A$1:$A$49,products!$E$1:$E$49,,0)</f>
        <v>12.15</v>
      </c>
      <c r="M666" s="7">
        <f t="shared" si="30"/>
        <v>72.900000000000006</v>
      </c>
      <c r="N666" t="str">
        <f t="shared" si="31"/>
        <v>Excelsa</v>
      </c>
      <c r="O666" t="str">
        <f t="shared" si="32"/>
        <v>Dark</v>
      </c>
      <c r="P666" t="str">
        <f>_xlfn.XLOOKUP(C666,customers!$A$1:$A$1001,customers!$I$1:$I$1001,,0)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6">
        <f>_xlfn.XLOOKUP(D667,products!$A$1:$A$49,products!$D$1:$D$49,,0)</f>
        <v>0.2</v>
      </c>
      <c r="L667" s="7">
        <f>_xlfn.XLOOKUP($D667,products!$A$1:$A$49,products!$E$1:$E$49,,0)</f>
        <v>3.8849999999999998</v>
      </c>
      <c r="M667" s="7">
        <f t="shared" si="30"/>
        <v>7.77</v>
      </c>
      <c r="N667" t="str">
        <f t="shared" si="31"/>
        <v>Liberica</v>
      </c>
      <c r="O667" t="str">
        <f t="shared" si="32"/>
        <v>Dark</v>
      </c>
      <c r="P667" t="str">
        <f>_xlfn.XLOOKUP(C667,customers!$A$1:$A$1001,customers!$I$1:$I$1001,,0)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6">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_xlfn.XLOOKUP(C668,customers!$A$1:$A$1001,customers!$I$1:$I$1001,,0)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6">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_xlfn.XLOOKUP(C669,customers!$A$1:$A$1001,customers!$I$1:$I$1001,,0)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6">
        <f>_xlfn.XLOOKUP(D670,products!$A$1:$A$49,products!$D$1:$D$49,,0)</f>
        <v>2.5</v>
      </c>
      <c r="L670" s="7">
        <f>_xlfn.XLOOKUP($D670,products!$A$1:$A$49,products!$E$1:$E$49,,0)</f>
        <v>27.484999999999996</v>
      </c>
      <c r="M670" s="7">
        <f t="shared" si="30"/>
        <v>137.42499999999998</v>
      </c>
      <c r="N670" t="str">
        <f t="shared" si="31"/>
        <v>Robusta</v>
      </c>
      <c r="O670" t="str">
        <f t="shared" si="32"/>
        <v>Large</v>
      </c>
      <c r="P670" t="str">
        <f>_xlfn.XLOOKUP(C670,customers!$A$1:$A$1001,customers!$I$1:$I$1001,,0)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6">
        <f>_xlfn.XLOOKUP(D671,products!$A$1:$A$49,products!$D$1:$D$49,,0)</f>
        <v>2.5</v>
      </c>
      <c r="L671" s="7">
        <f>_xlfn.XLOOKUP($D671,products!$A$1:$A$49,products!$E$1:$E$49,,0)</f>
        <v>33.464999999999996</v>
      </c>
      <c r="M671" s="7">
        <f t="shared" si="30"/>
        <v>66.929999999999993</v>
      </c>
      <c r="N671" t="str">
        <f t="shared" si="31"/>
        <v>Liberica</v>
      </c>
      <c r="O671" t="str">
        <f t="shared" si="32"/>
        <v>Medium</v>
      </c>
      <c r="P671" t="str">
        <f>_xlfn.XLOOKUP(C671,customers!$A$1:$A$1001,customers!$I$1:$I$1001,,0)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6">
        <f>_xlfn.XLOOKUP(D672,products!$A$1:$A$49,products!$D$1:$D$49,,0)</f>
        <v>0.2</v>
      </c>
      <c r="L672" s="7">
        <f>_xlfn.XLOOKUP($D672,products!$A$1:$A$49,products!$E$1:$E$49,,0)</f>
        <v>4.3650000000000002</v>
      </c>
      <c r="M672" s="7">
        <f t="shared" si="30"/>
        <v>13.095000000000001</v>
      </c>
      <c r="N672" t="str">
        <f t="shared" si="31"/>
        <v>Liberica</v>
      </c>
      <c r="O672" t="str">
        <f t="shared" si="32"/>
        <v>Medium</v>
      </c>
      <c r="P672" t="str">
        <f>_xlfn.XLOOKUP(C672,customers!$A$1:$A$1001,customers!$I$1:$I$1001,,0)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6">
        <f>_xlfn.XLOOKUP(D673,products!$A$1:$A$49,products!$D$1:$D$49,,0)</f>
        <v>1</v>
      </c>
      <c r="L673" s="7">
        <f>_xlfn.XLOOKUP($D673,products!$A$1:$A$49,products!$E$1:$E$49,,0)</f>
        <v>11.95</v>
      </c>
      <c r="M673" s="7">
        <f t="shared" si="30"/>
        <v>59.75</v>
      </c>
      <c r="N673" t="str">
        <f t="shared" si="31"/>
        <v>Robusta</v>
      </c>
      <c r="O673" t="str">
        <f t="shared" si="32"/>
        <v>Large</v>
      </c>
      <c r="P673" t="str">
        <f>_xlfn.XLOOKUP(C673,customers!$A$1:$A$1001,customers!$I$1:$I$1001,,0)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6">
        <f>_xlfn.XLOOKUP(D674,products!$A$1:$A$49,products!$D$1:$D$49,,0)</f>
        <v>0.5</v>
      </c>
      <c r="L674" s="7">
        <f>_xlfn.XLOOKUP($D674,products!$A$1:$A$49,products!$E$1:$E$49,,0)</f>
        <v>8.73</v>
      </c>
      <c r="M674" s="7">
        <f t="shared" si="30"/>
        <v>43.650000000000006</v>
      </c>
      <c r="N674" t="str">
        <f t="shared" si="31"/>
        <v>Liberica</v>
      </c>
      <c r="O674" t="str">
        <f t="shared" si="32"/>
        <v>Medium</v>
      </c>
      <c r="P674" t="str">
        <f>_xlfn.XLOOKUP(C674,customers!$A$1:$A$1001,customers!$I$1:$I$1001,,0)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6">
        <f>_xlfn.XLOOKUP(D675,products!$A$1:$A$49,products!$D$1:$D$49,,0)</f>
        <v>1</v>
      </c>
      <c r="L675" s="7">
        <f>_xlfn.XLOOKUP($D675,products!$A$1:$A$49,products!$E$1:$E$49,,0)</f>
        <v>13.75</v>
      </c>
      <c r="M675" s="7">
        <f t="shared" si="30"/>
        <v>82.5</v>
      </c>
      <c r="N675" t="str">
        <f t="shared" si="31"/>
        <v>Excelsa</v>
      </c>
      <c r="O675" t="str">
        <f t="shared" si="32"/>
        <v>Medium</v>
      </c>
      <c r="P675" t="str">
        <f>_xlfn.XLOOKUP(C675,customers!$A$1:$A$1001,customers!$I$1:$I$1001,,0)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6">
        <f>_xlfn.XLOOKUP(D676,products!$A$1:$A$49,products!$D$1:$D$49,,0)</f>
        <v>2.5</v>
      </c>
      <c r="L676" s="7">
        <f>_xlfn.XLOOKUP($D676,products!$A$1:$A$49,products!$E$1:$E$49,,0)</f>
        <v>29.784999999999997</v>
      </c>
      <c r="M676" s="7">
        <f t="shared" si="30"/>
        <v>178.70999999999998</v>
      </c>
      <c r="N676" t="str">
        <f t="shared" si="31"/>
        <v>Arabica</v>
      </c>
      <c r="O676" t="str">
        <f t="shared" si="32"/>
        <v>Large</v>
      </c>
      <c r="P676" t="str">
        <f>_xlfn.XLOOKUP(C676,customers!$A$1:$A$1001,customers!$I$1:$I$1001,,0)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6">
        <f>_xlfn.XLOOKUP(D677,products!$A$1:$A$49,products!$D$1:$D$49,,0)</f>
        <v>2.5</v>
      </c>
      <c r="L677" s="7">
        <f>_xlfn.XLOOKUP($D677,products!$A$1:$A$49,products!$E$1:$E$49,,0)</f>
        <v>29.784999999999997</v>
      </c>
      <c r="M677" s="7">
        <f t="shared" si="30"/>
        <v>119.13999999999999</v>
      </c>
      <c r="N677" t="str">
        <f t="shared" si="31"/>
        <v>Liberica</v>
      </c>
      <c r="O677" t="str">
        <f t="shared" si="32"/>
        <v>Dark</v>
      </c>
      <c r="P677" t="str">
        <f>_xlfn.XLOOKUP(C677,customers!$A$1:$A$1001,customers!$I$1:$I$1001,,0)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6">
        <f>_xlfn.XLOOKUP(D678,products!$A$1:$A$49,products!$D$1:$D$49,,0)</f>
        <v>0.5</v>
      </c>
      <c r="L678" s="7">
        <f>_xlfn.XLOOKUP($D678,products!$A$1:$A$49,products!$E$1:$E$49,,0)</f>
        <v>9.51</v>
      </c>
      <c r="M678" s="7">
        <f t="shared" si="30"/>
        <v>47.55</v>
      </c>
      <c r="N678" t="str">
        <f t="shared" si="31"/>
        <v>Liberica</v>
      </c>
      <c r="O678" t="str">
        <f t="shared" si="32"/>
        <v>Large</v>
      </c>
      <c r="P678" t="str">
        <f>_xlfn.XLOOKUP(C678,customers!$A$1:$A$1001,customers!$I$1:$I$1001,,0)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6">
        <f>_xlfn.XLOOKUP(D679,products!$A$1:$A$49,products!$D$1:$D$49,,0)</f>
        <v>0.5</v>
      </c>
      <c r="L679" s="7">
        <f>_xlfn.XLOOKUP($D679,products!$A$1:$A$49,products!$E$1:$E$49,,0)</f>
        <v>8.73</v>
      </c>
      <c r="M679" s="7">
        <f t="shared" si="30"/>
        <v>43.650000000000006</v>
      </c>
      <c r="N679" t="str">
        <f t="shared" si="31"/>
        <v>Liberica</v>
      </c>
      <c r="O679" t="str">
        <f t="shared" si="32"/>
        <v>Medium</v>
      </c>
      <c r="P679" t="str">
        <f>_xlfn.XLOOKUP(C679,customers!$A$1:$A$1001,customers!$I$1:$I$1001,,0)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6">
        <f>_xlfn.XLOOKUP(D680,products!$A$1:$A$49,products!$D$1:$D$49,,0)</f>
        <v>2.5</v>
      </c>
      <c r="L680" s="7">
        <f>_xlfn.XLOOKUP($D680,products!$A$1:$A$49,products!$E$1:$E$49,,0)</f>
        <v>29.784999999999997</v>
      </c>
      <c r="M680" s="7">
        <f t="shared" si="30"/>
        <v>178.70999999999998</v>
      </c>
      <c r="N680" t="str">
        <f t="shared" si="31"/>
        <v>Arabica</v>
      </c>
      <c r="O680" t="str">
        <f t="shared" si="32"/>
        <v>Large</v>
      </c>
      <c r="P680" t="str">
        <f>_xlfn.XLOOKUP(C680,customers!$A$1:$A$1001,customers!$I$1:$I$1001,,0)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6">
        <f>_xlfn.XLOOKUP(D681,products!$A$1:$A$49,products!$D$1:$D$49,,0)</f>
        <v>2.5</v>
      </c>
      <c r="L681" s="7">
        <f>_xlfn.XLOOKUP($D681,products!$A$1:$A$49,products!$E$1:$E$49,,0)</f>
        <v>27.484999999999996</v>
      </c>
      <c r="M681" s="7">
        <f t="shared" si="30"/>
        <v>27.484999999999996</v>
      </c>
      <c r="N681" t="str">
        <f t="shared" si="31"/>
        <v>Robusta</v>
      </c>
      <c r="O681" t="str">
        <f t="shared" si="32"/>
        <v>Large</v>
      </c>
      <c r="P681" t="str">
        <f>_xlfn.XLOOKUP(C681,customers!$A$1:$A$1001,customers!$I$1:$I$1001,,0)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6">
        <f>_xlfn.XLOOKUP(D682,products!$A$1:$A$49,products!$D$1:$D$49,,0)</f>
        <v>1</v>
      </c>
      <c r="L682" s="7">
        <f>_xlfn.XLOOKUP($D682,products!$A$1:$A$49,products!$E$1:$E$49,,0)</f>
        <v>11.25</v>
      </c>
      <c r="M682" s="7">
        <f t="shared" si="30"/>
        <v>56.25</v>
      </c>
      <c r="N682" t="str">
        <f t="shared" si="31"/>
        <v>Arabica</v>
      </c>
      <c r="O682" t="str">
        <f t="shared" si="32"/>
        <v>Medium</v>
      </c>
      <c r="P682" t="str">
        <f>_xlfn.XLOOKUP(C682,customers!$A$1:$A$1001,customers!$I$1:$I$1001,,0)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6">
        <f>_xlfn.XLOOKUP(D683,products!$A$1:$A$49,products!$D$1:$D$49,,0)</f>
        <v>0.2</v>
      </c>
      <c r="L683" s="7">
        <f>_xlfn.XLOOKUP($D683,products!$A$1:$A$49,products!$E$1:$E$49,,0)</f>
        <v>4.7549999999999999</v>
      </c>
      <c r="M683" s="7">
        <f t="shared" si="30"/>
        <v>9.51</v>
      </c>
      <c r="N683" t="str">
        <f t="shared" si="31"/>
        <v>Liberica</v>
      </c>
      <c r="O683" t="str">
        <f t="shared" si="32"/>
        <v>Large</v>
      </c>
      <c r="P683" t="str">
        <f>_xlfn.XLOOKUP(C683,customers!$A$1:$A$1001,customers!$I$1:$I$1001,,0)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6">
        <f>_xlfn.XLOOKUP(D684,products!$A$1:$A$49,products!$D$1:$D$49,,0)</f>
        <v>0.2</v>
      </c>
      <c r="L684" s="7">
        <f>_xlfn.XLOOKUP($D684,products!$A$1:$A$49,products!$E$1:$E$49,,0)</f>
        <v>4.125</v>
      </c>
      <c r="M684" s="7">
        <f t="shared" si="30"/>
        <v>8.25</v>
      </c>
      <c r="N684" t="str">
        <f t="shared" si="31"/>
        <v>Excelsa</v>
      </c>
      <c r="O684" t="str">
        <f t="shared" si="32"/>
        <v>Medium</v>
      </c>
      <c r="P684" t="str">
        <f>_xlfn.XLOOKUP(C684,customers!$A$1:$A$1001,customers!$I$1:$I$1001,,0)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6">
        <f>_xlfn.XLOOKUP(D685,products!$A$1:$A$49,products!$D$1:$D$49,,0)</f>
        <v>0.5</v>
      </c>
      <c r="L685" s="7">
        <f>_xlfn.XLOOKUP($D685,products!$A$1:$A$49,products!$E$1:$E$49,,0)</f>
        <v>7.77</v>
      </c>
      <c r="M685" s="7">
        <f t="shared" si="30"/>
        <v>46.62</v>
      </c>
      <c r="N685" t="str">
        <f t="shared" si="31"/>
        <v>Liberica</v>
      </c>
      <c r="O685" t="str">
        <f t="shared" si="32"/>
        <v>Dark</v>
      </c>
      <c r="P685" t="str">
        <f>_xlfn.XLOOKUP(C685,customers!$A$1:$A$1001,customers!$I$1:$I$1001,,0)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6">
        <f>_xlfn.XLOOKUP(D686,products!$A$1:$A$49,products!$D$1:$D$49,,0)</f>
        <v>1</v>
      </c>
      <c r="L686" s="7">
        <f>_xlfn.XLOOKUP($D686,products!$A$1:$A$49,products!$E$1:$E$49,,0)</f>
        <v>11.95</v>
      </c>
      <c r="M686" s="7">
        <f t="shared" si="30"/>
        <v>71.699999999999989</v>
      </c>
      <c r="N686" t="str">
        <f t="shared" si="31"/>
        <v>Robusta</v>
      </c>
      <c r="O686" t="str">
        <f t="shared" si="32"/>
        <v>Large</v>
      </c>
      <c r="P686" t="str">
        <f>_xlfn.XLOOKUP(C686,customers!$A$1:$A$1001,customers!$I$1:$I$1001,,0)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6">
        <f>_xlfn.XLOOKUP(D687,products!$A$1:$A$49,products!$D$1:$D$49,,0)</f>
        <v>2.5</v>
      </c>
      <c r="L687" s="7">
        <f>_xlfn.XLOOKUP($D687,products!$A$1:$A$49,products!$E$1:$E$49,,0)</f>
        <v>36.454999999999998</v>
      </c>
      <c r="M687" s="7">
        <f t="shared" si="30"/>
        <v>72.91</v>
      </c>
      <c r="N687" t="str">
        <f t="shared" si="31"/>
        <v>Liberica</v>
      </c>
      <c r="O687" t="str">
        <f t="shared" si="32"/>
        <v>Large</v>
      </c>
      <c r="P687" t="str">
        <f>_xlfn.XLOOKUP(C687,customers!$A$1:$A$1001,customers!$I$1:$I$1001,,0)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6">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_xlfn.XLOOKUP(C688,customers!$A$1:$A$1001,customers!$I$1:$I$1001,,0)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6">
        <f>_xlfn.XLOOKUP(D689,products!$A$1:$A$49,products!$D$1:$D$49,,0)</f>
        <v>0.5</v>
      </c>
      <c r="L689" s="7">
        <f>_xlfn.XLOOKUP($D689,products!$A$1:$A$49,products!$E$1:$E$49,,0)</f>
        <v>8.25</v>
      </c>
      <c r="M689" s="7">
        <f t="shared" si="30"/>
        <v>16.5</v>
      </c>
      <c r="N689" t="str">
        <f t="shared" si="31"/>
        <v>Excelsa</v>
      </c>
      <c r="O689" t="str">
        <f t="shared" si="32"/>
        <v>Medium</v>
      </c>
      <c r="P689" t="str">
        <f>_xlfn.XLOOKUP(C689,customers!$A$1:$A$1001,customers!$I$1:$I$1001,,0)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6">
        <f>_xlfn.XLOOKUP(D690,products!$A$1:$A$49,products!$D$1:$D$49,,0)</f>
        <v>1</v>
      </c>
      <c r="L690" s="7">
        <f>_xlfn.XLOOKUP($D690,products!$A$1:$A$49,products!$E$1:$E$49,,0)</f>
        <v>12.95</v>
      </c>
      <c r="M690" s="7">
        <f t="shared" si="30"/>
        <v>64.75</v>
      </c>
      <c r="N690" t="str">
        <f t="shared" si="31"/>
        <v>Arabica</v>
      </c>
      <c r="O690" t="str">
        <f t="shared" si="32"/>
        <v>Large</v>
      </c>
      <c r="P690" t="str">
        <f>_xlfn.XLOOKUP(C690,customers!$A$1:$A$1001,customers!$I$1:$I$1001,,0)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6">
        <f>_xlfn.XLOOKUP(D691,products!$A$1:$A$49,products!$D$1:$D$49,,0)</f>
        <v>0.5</v>
      </c>
      <c r="L691" s="7">
        <f>_xlfn.XLOOKUP($D691,products!$A$1:$A$49,products!$E$1:$E$49,,0)</f>
        <v>6.75</v>
      </c>
      <c r="M691" s="7">
        <f t="shared" si="30"/>
        <v>33.75</v>
      </c>
      <c r="N691" t="str">
        <f t="shared" si="31"/>
        <v>Arabica</v>
      </c>
      <c r="O691" t="str">
        <f t="shared" si="32"/>
        <v>Medium</v>
      </c>
      <c r="P691" t="str">
        <f>_xlfn.XLOOKUP(C691,customers!$A$1:$A$1001,customers!$I$1:$I$1001,,0)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6">
        <f>_xlfn.XLOOKUP(D692,products!$A$1:$A$49,products!$D$1:$D$49,,0)</f>
        <v>2.5</v>
      </c>
      <c r="L692" s="7">
        <f>_xlfn.XLOOKUP($D692,products!$A$1:$A$49,products!$E$1:$E$49,,0)</f>
        <v>29.784999999999997</v>
      </c>
      <c r="M692" s="7">
        <f t="shared" si="30"/>
        <v>178.70999999999998</v>
      </c>
      <c r="N692" t="str">
        <f t="shared" si="31"/>
        <v>Liberica</v>
      </c>
      <c r="O692" t="str">
        <f t="shared" si="32"/>
        <v>Dark</v>
      </c>
      <c r="P692" t="str">
        <f>_xlfn.XLOOKUP(C692,customers!$A$1:$A$1001,customers!$I$1:$I$1001,,0)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6">
        <f>_xlfn.XLOOKUP(D693,products!$A$1:$A$49,products!$D$1:$D$49,,0)</f>
        <v>1</v>
      </c>
      <c r="L693" s="7">
        <f>_xlfn.XLOOKUP($D693,products!$A$1:$A$49,products!$E$1:$E$49,,0)</f>
        <v>11.25</v>
      </c>
      <c r="M693" s="7">
        <f t="shared" si="30"/>
        <v>22.5</v>
      </c>
      <c r="N693" t="str">
        <f t="shared" si="31"/>
        <v>Arabica</v>
      </c>
      <c r="O693" t="str">
        <f t="shared" si="32"/>
        <v>Medium</v>
      </c>
      <c r="P693" t="str">
        <f>_xlfn.XLOOKUP(C693,customers!$A$1:$A$1001,customers!$I$1:$I$1001,,0)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6">
        <f>_xlfn.XLOOKUP(D694,products!$A$1:$A$49,products!$D$1:$D$49,,0)</f>
        <v>1</v>
      </c>
      <c r="L694" s="7">
        <f>_xlfn.XLOOKUP($D694,products!$A$1:$A$49,products!$E$1:$E$49,,0)</f>
        <v>12.95</v>
      </c>
      <c r="M694" s="7">
        <f t="shared" si="30"/>
        <v>12.95</v>
      </c>
      <c r="N694" t="str">
        <f t="shared" si="31"/>
        <v>Liberica</v>
      </c>
      <c r="O694" t="str">
        <f t="shared" si="32"/>
        <v>Dark</v>
      </c>
      <c r="P694" t="str">
        <f>_xlfn.XLOOKUP(C694,customers!$A$1:$A$1001,customers!$I$1:$I$1001,,0)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6">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_xlfn.XLOOKUP(C695,customers!$A$1:$A$1001,customers!$I$1:$I$1001,,0)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6">
        <f>_xlfn.XLOOKUP(D696,products!$A$1:$A$49,products!$D$1:$D$49,,0)</f>
        <v>0.5</v>
      </c>
      <c r="L696" s="7">
        <f>_xlfn.XLOOKUP($D696,products!$A$1:$A$49,products!$E$1:$E$49,,0)</f>
        <v>7.29</v>
      </c>
      <c r="M696" s="7">
        <f t="shared" si="30"/>
        <v>36.450000000000003</v>
      </c>
      <c r="N696" t="str">
        <f t="shared" si="31"/>
        <v>Excelsa</v>
      </c>
      <c r="O696" t="str">
        <f t="shared" si="32"/>
        <v>Dark</v>
      </c>
      <c r="P696" t="str">
        <f>_xlfn.XLOOKUP(C696,customers!$A$1:$A$1001,customers!$I$1:$I$1001,,0)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6">
        <f>_xlfn.XLOOKUP(D697,products!$A$1:$A$49,products!$D$1:$D$49,,0)</f>
        <v>2.5</v>
      </c>
      <c r="L697" s="7">
        <f>_xlfn.XLOOKUP($D697,products!$A$1:$A$49,products!$E$1:$E$49,,0)</f>
        <v>36.454999999999998</v>
      </c>
      <c r="M697" s="7">
        <f t="shared" si="30"/>
        <v>182.27499999999998</v>
      </c>
      <c r="N697" t="str">
        <f t="shared" si="31"/>
        <v>Liberica</v>
      </c>
      <c r="O697" t="str">
        <f t="shared" si="32"/>
        <v>Large</v>
      </c>
      <c r="P697" t="str">
        <f>_xlfn.XLOOKUP(C697,customers!$A$1:$A$1001,customers!$I$1:$I$1001,,0)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6">
        <f>_xlfn.XLOOKUP(D698,products!$A$1:$A$49,products!$D$1:$D$49,,0)</f>
        <v>0.5</v>
      </c>
      <c r="L698" s="7">
        <f>_xlfn.XLOOKUP($D698,products!$A$1:$A$49,products!$E$1:$E$49,,0)</f>
        <v>7.77</v>
      </c>
      <c r="M698" s="7">
        <f t="shared" si="30"/>
        <v>31.08</v>
      </c>
      <c r="N698" t="str">
        <f t="shared" si="31"/>
        <v>Liberica</v>
      </c>
      <c r="O698" t="str">
        <f t="shared" si="32"/>
        <v>Dark</v>
      </c>
      <c r="P698" t="str">
        <f>_xlfn.XLOOKUP(C698,customers!$A$1:$A$1001,customers!$I$1:$I$1001,,0)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6">
        <f>_xlfn.XLOOKUP(D699,products!$A$1:$A$49,products!$D$1:$D$49,,0)</f>
        <v>0.5</v>
      </c>
      <c r="L699" s="7">
        <f>_xlfn.XLOOKUP($D699,products!$A$1:$A$49,products!$E$1:$E$49,,0)</f>
        <v>6.75</v>
      </c>
      <c r="M699" s="7">
        <f t="shared" si="30"/>
        <v>20.25</v>
      </c>
      <c r="N699" t="str">
        <f t="shared" si="31"/>
        <v>Arabica</v>
      </c>
      <c r="O699" t="str">
        <f t="shared" si="32"/>
        <v>Medium</v>
      </c>
      <c r="P699" t="str">
        <f>_xlfn.XLOOKUP(C699,customers!$A$1:$A$1001,customers!$I$1:$I$1001,,0)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6">
        <f>_xlfn.XLOOKUP(D700,products!$A$1:$A$49,products!$D$1:$D$49,,0)</f>
        <v>1</v>
      </c>
      <c r="L700" s="7">
        <f>_xlfn.XLOOKUP($D700,products!$A$1:$A$49,products!$E$1:$E$49,,0)</f>
        <v>12.95</v>
      </c>
      <c r="M700" s="7">
        <f t="shared" si="30"/>
        <v>25.9</v>
      </c>
      <c r="N700" t="str">
        <f t="shared" si="31"/>
        <v>Liberica</v>
      </c>
      <c r="O700" t="str">
        <f t="shared" si="32"/>
        <v>Dark</v>
      </c>
      <c r="P700" t="str">
        <f>_xlfn.XLOOKUP(C700,customers!$A$1:$A$1001,customers!$I$1:$I$1001,,0)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6">
        <f>_xlfn.XLOOKUP(D701,products!$A$1:$A$49,products!$D$1:$D$49,,0)</f>
        <v>0.5</v>
      </c>
      <c r="L701" s="7">
        <f>_xlfn.XLOOKUP($D701,products!$A$1:$A$49,products!$E$1:$E$49,,0)</f>
        <v>5.97</v>
      </c>
      <c r="M701" s="7">
        <f t="shared" si="30"/>
        <v>23.88</v>
      </c>
      <c r="N701" t="str">
        <f t="shared" si="31"/>
        <v>Arabica</v>
      </c>
      <c r="O701" t="str">
        <f t="shared" si="32"/>
        <v>Dark</v>
      </c>
      <c r="P701" t="str">
        <f>_xlfn.XLOOKUP(C701,customers!$A$1:$A$1001,customers!$I$1:$I$1001,,0)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6">
        <f>_xlfn.XLOOKUP(D702,products!$A$1:$A$49,products!$D$1:$D$49,,0)</f>
        <v>0.5</v>
      </c>
      <c r="L702" s="7">
        <f>_xlfn.XLOOKUP($D702,products!$A$1:$A$49,products!$E$1:$E$49,,0)</f>
        <v>9.51</v>
      </c>
      <c r="M702" s="7">
        <f t="shared" si="30"/>
        <v>19.02</v>
      </c>
      <c r="N702" t="str">
        <f t="shared" si="31"/>
        <v>Liberica</v>
      </c>
      <c r="O702" t="str">
        <f t="shared" si="32"/>
        <v>Large</v>
      </c>
      <c r="P702" t="str">
        <f>_xlfn.XLOOKUP(C702,customers!$A$1:$A$1001,customers!$I$1:$I$1001,,0)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6">
        <f>_xlfn.XLOOKUP(D703,products!$A$1:$A$49,products!$D$1:$D$49,,0)</f>
        <v>0.5</v>
      </c>
      <c r="L703" s="7">
        <f>_xlfn.XLOOKUP($D703,products!$A$1:$A$49,products!$E$1:$E$49,,0)</f>
        <v>5.97</v>
      </c>
      <c r="M703" s="7">
        <f t="shared" si="30"/>
        <v>29.849999999999998</v>
      </c>
      <c r="N703" t="str">
        <f t="shared" si="31"/>
        <v>Arabica</v>
      </c>
      <c r="O703" t="str">
        <f t="shared" si="32"/>
        <v>Dark</v>
      </c>
      <c r="P703" t="str">
        <f>_xlfn.XLOOKUP(C703,customers!$A$1:$A$1001,customers!$I$1:$I$1001,,0)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6">
        <f>_xlfn.XLOOKUP(D704,products!$A$1:$A$49,products!$D$1:$D$49,,0)</f>
        <v>0.5</v>
      </c>
      <c r="L704" s="7">
        <f>_xlfn.XLOOKUP($D704,products!$A$1:$A$49,products!$E$1:$E$49,,0)</f>
        <v>7.77</v>
      </c>
      <c r="M704" s="7">
        <f t="shared" si="30"/>
        <v>7.77</v>
      </c>
      <c r="N704" t="str">
        <f t="shared" si="31"/>
        <v>Arabica</v>
      </c>
      <c r="O704" t="str">
        <f t="shared" si="32"/>
        <v>Large</v>
      </c>
      <c r="P704" t="str">
        <f>_xlfn.XLOOKUP(C704,customers!$A$1:$A$1001,customers!$I$1:$I$1001,,0)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6">
        <f>_xlfn.XLOOKUP(D705,products!$A$1:$A$49,products!$D$1:$D$49,,0)</f>
        <v>2.5</v>
      </c>
      <c r="L705" s="7">
        <f>_xlfn.XLOOKUP($D705,products!$A$1:$A$49,products!$E$1:$E$49,,0)</f>
        <v>29.784999999999997</v>
      </c>
      <c r="M705" s="7">
        <f t="shared" si="30"/>
        <v>119.13999999999999</v>
      </c>
      <c r="N705" t="str">
        <f t="shared" si="31"/>
        <v>Liberica</v>
      </c>
      <c r="O705" t="str">
        <f t="shared" si="32"/>
        <v>Dark</v>
      </c>
      <c r="P705" t="str">
        <f>_xlfn.XLOOKUP(C705,customers!$A$1:$A$1001,customers!$I$1:$I$1001,,0)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6">
        <f>_xlfn.XLOOKUP(D706,products!$A$1:$A$49,products!$D$1:$D$49,,0)</f>
        <v>0.2</v>
      </c>
      <c r="L706" s="7">
        <f>_xlfn.XLOOKUP($D706,products!$A$1:$A$49,products!$E$1:$E$49,,0)</f>
        <v>3.645</v>
      </c>
      <c r="M706" s="7">
        <f t="shared" si="30"/>
        <v>21.87</v>
      </c>
      <c r="N706" t="str">
        <f t="shared" si="31"/>
        <v>Excelsa</v>
      </c>
      <c r="O706" t="str">
        <f t="shared" si="32"/>
        <v>Dark</v>
      </c>
      <c r="P706" t="str">
        <f>_xlfn.XLOOKUP(C706,customers!$A$1:$A$1001,customers!$I$1:$I$1001,,0)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6">
        <f>_xlfn.XLOOKUP(D707,products!$A$1:$A$49,products!$D$1:$D$49,,0)</f>
        <v>0.5</v>
      </c>
      <c r="L707" s="7">
        <f>_xlfn.XLOOKUP($D707,products!$A$1:$A$49,products!$E$1:$E$49,,0)</f>
        <v>8.91</v>
      </c>
      <c r="M707" s="7">
        <f t="shared" ref="M707:M770" si="33">L707*E707</f>
        <v>17.82</v>
      </c>
      <c r="N707" t="str">
        <f t="shared" ref="N707:N770" si="34">IF(I707="Rob","Robusta",IF(I707="Exc","Excelsa",IF(I707="Ara","Arabica","Liberica")))</f>
        <v>Excelsa</v>
      </c>
      <c r="O707" t="str">
        <f t="shared" ref="O707:O770" si="35">IF(J707="M","Medium",IF(J707="L","Large","Dark"))</f>
        <v>Large</v>
      </c>
      <c r="P707" t="str">
        <f>_xlfn.XLOOKUP(C707,customers!$A$1:$A$1001,customers!$I$1:$I$1001,,0)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6">
        <f>_xlfn.XLOOKUP(D708,products!$A$1:$A$49,products!$D$1:$D$49,,0)</f>
        <v>0.2</v>
      </c>
      <c r="L708" s="7">
        <f>_xlfn.XLOOKUP($D708,products!$A$1:$A$49,products!$E$1:$E$49,,0)</f>
        <v>4.125</v>
      </c>
      <c r="M708" s="7">
        <f t="shared" si="33"/>
        <v>12.375</v>
      </c>
      <c r="N708" t="str">
        <f t="shared" si="34"/>
        <v>Excelsa</v>
      </c>
      <c r="O708" t="str">
        <f t="shared" si="35"/>
        <v>Medium</v>
      </c>
      <c r="P708" t="str">
        <f>_xlfn.XLOOKUP(C708,customers!$A$1:$A$1001,customers!$I$1:$I$1001,,0)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6">
        <f>_xlfn.XLOOKUP(D709,products!$A$1:$A$49,products!$D$1:$D$49,,0)</f>
        <v>1</v>
      </c>
      <c r="L709" s="7">
        <f>_xlfn.XLOOKUP($D709,products!$A$1:$A$49,products!$E$1:$E$49,,0)</f>
        <v>12.95</v>
      </c>
      <c r="M709" s="7">
        <f t="shared" si="33"/>
        <v>25.9</v>
      </c>
      <c r="N709" t="str">
        <f t="shared" si="34"/>
        <v>Liberica</v>
      </c>
      <c r="O709" t="str">
        <f t="shared" si="35"/>
        <v>Dark</v>
      </c>
      <c r="P709" t="str">
        <f>_xlfn.XLOOKUP(C709,customers!$A$1:$A$1001,customers!$I$1:$I$1001,,0)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6">
        <f>_xlfn.XLOOKUP(D710,products!$A$1:$A$49,products!$D$1:$D$49,,0)</f>
        <v>0.5</v>
      </c>
      <c r="L710" s="7">
        <f>_xlfn.XLOOKUP($D710,products!$A$1:$A$49,products!$E$1:$E$49,,0)</f>
        <v>6.75</v>
      </c>
      <c r="M710" s="7">
        <f t="shared" si="33"/>
        <v>13.5</v>
      </c>
      <c r="N710" t="str">
        <f t="shared" si="34"/>
        <v>Arabica</v>
      </c>
      <c r="O710" t="str">
        <f t="shared" si="35"/>
        <v>Medium</v>
      </c>
      <c r="P710" t="str">
        <f>_xlfn.XLOOKUP(C710,customers!$A$1:$A$1001,customers!$I$1:$I$1001,,0)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6">
        <f>_xlfn.XLOOKUP(D711,products!$A$1:$A$49,products!$D$1:$D$49,,0)</f>
        <v>0.5</v>
      </c>
      <c r="L711" s="7">
        <f>_xlfn.XLOOKUP($D711,products!$A$1:$A$49,products!$E$1:$E$49,,0)</f>
        <v>8.91</v>
      </c>
      <c r="M711" s="7">
        <f t="shared" si="33"/>
        <v>17.82</v>
      </c>
      <c r="N711" t="str">
        <f t="shared" si="34"/>
        <v>Excelsa</v>
      </c>
      <c r="O711" t="str">
        <f t="shared" si="35"/>
        <v>Large</v>
      </c>
      <c r="P711" t="str">
        <f>_xlfn.XLOOKUP(C711,customers!$A$1:$A$1001,customers!$I$1:$I$1001,,0)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6">
        <f>_xlfn.XLOOKUP(D712,products!$A$1:$A$49,products!$D$1:$D$49,,0)</f>
        <v>0.5</v>
      </c>
      <c r="L712" s="7">
        <f>_xlfn.XLOOKUP($D712,products!$A$1:$A$49,products!$E$1:$E$49,,0)</f>
        <v>8.25</v>
      </c>
      <c r="M712" s="7">
        <f t="shared" si="33"/>
        <v>24.75</v>
      </c>
      <c r="N712" t="str">
        <f t="shared" si="34"/>
        <v>Excelsa</v>
      </c>
      <c r="O712" t="str">
        <f t="shared" si="35"/>
        <v>Medium</v>
      </c>
      <c r="P712" t="str">
        <f>_xlfn.XLOOKUP(C712,customers!$A$1:$A$1001,customers!$I$1:$I$1001,,0)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6">
        <f>_xlfn.XLOOKUP(D713,products!$A$1:$A$49,products!$D$1:$D$49,,0)</f>
        <v>0.2</v>
      </c>
      <c r="L713" s="7">
        <f>_xlfn.XLOOKUP($D713,products!$A$1:$A$49,products!$E$1:$E$49,,0)</f>
        <v>2.9849999999999999</v>
      </c>
      <c r="M713" s="7">
        <f t="shared" si="33"/>
        <v>17.91</v>
      </c>
      <c r="N713" t="str">
        <f t="shared" si="34"/>
        <v>Robusta</v>
      </c>
      <c r="O713" t="str">
        <f t="shared" si="35"/>
        <v>Medium</v>
      </c>
      <c r="P713" t="str">
        <f>_xlfn.XLOOKUP(C713,customers!$A$1:$A$1001,customers!$I$1:$I$1001,,0)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6">
        <f>_xlfn.XLOOKUP(D714,products!$A$1:$A$49,products!$D$1:$D$49,,0)</f>
        <v>0.5</v>
      </c>
      <c r="L714" s="7">
        <f>_xlfn.XLOOKUP($D714,products!$A$1:$A$49,products!$E$1:$E$49,,0)</f>
        <v>8.25</v>
      </c>
      <c r="M714" s="7">
        <f t="shared" si="33"/>
        <v>16.5</v>
      </c>
      <c r="N714" t="str">
        <f t="shared" si="34"/>
        <v>Excelsa</v>
      </c>
      <c r="O714" t="str">
        <f t="shared" si="35"/>
        <v>Medium</v>
      </c>
      <c r="P714" t="str">
        <f>_xlfn.XLOOKUP(C714,customers!$A$1:$A$1001,customers!$I$1:$I$1001,,0)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6">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_xlfn.XLOOKUP(C715,customers!$A$1:$A$1001,customers!$I$1:$I$1001,,0)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6">
        <f>_xlfn.XLOOKUP(D716,products!$A$1:$A$49,products!$D$1:$D$49,,0)</f>
        <v>0.2</v>
      </c>
      <c r="L716" s="7">
        <f>_xlfn.XLOOKUP($D716,products!$A$1:$A$49,products!$E$1:$E$49,,0)</f>
        <v>3.645</v>
      </c>
      <c r="M716" s="7">
        <f t="shared" si="33"/>
        <v>14.58</v>
      </c>
      <c r="N716" t="str">
        <f t="shared" si="34"/>
        <v>Excelsa</v>
      </c>
      <c r="O716" t="str">
        <f t="shared" si="35"/>
        <v>Dark</v>
      </c>
      <c r="P716" t="str">
        <f>_xlfn.XLOOKUP(C716,customers!$A$1:$A$1001,customers!$I$1:$I$1001,,0)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6">
        <f>_xlfn.XLOOKUP(D717,products!$A$1:$A$49,products!$D$1:$D$49,,0)</f>
        <v>1</v>
      </c>
      <c r="L717" s="7">
        <f>_xlfn.XLOOKUP($D717,products!$A$1:$A$49,products!$E$1:$E$49,,0)</f>
        <v>14.85</v>
      </c>
      <c r="M717" s="7">
        <f t="shared" si="33"/>
        <v>89.1</v>
      </c>
      <c r="N717" t="str">
        <f t="shared" si="34"/>
        <v>Excelsa</v>
      </c>
      <c r="O717" t="str">
        <f t="shared" si="35"/>
        <v>Large</v>
      </c>
      <c r="P717" t="str">
        <f>_xlfn.XLOOKUP(C717,customers!$A$1:$A$1001,customers!$I$1:$I$1001,,0)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6">
        <f>_xlfn.XLOOKUP(D718,products!$A$1:$A$49,products!$D$1:$D$49,,0)</f>
        <v>1</v>
      </c>
      <c r="L718" s="7">
        <f>_xlfn.XLOOKUP($D718,products!$A$1:$A$49,products!$E$1:$E$49,,0)</f>
        <v>11.95</v>
      </c>
      <c r="M718" s="7">
        <f t="shared" si="33"/>
        <v>35.849999999999994</v>
      </c>
      <c r="N718" t="str">
        <f t="shared" si="34"/>
        <v>Robusta</v>
      </c>
      <c r="O718" t="str">
        <f t="shared" si="35"/>
        <v>Large</v>
      </c>
      <c r="P718" t="str">
        <f>_xlfn.XLOOKUP(C718,customers!$A$1:$A$1001,customers!$I$1:$I$1001,,0)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6">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_xlfn.XLOOKUP(C719,customers!$A$1:$A$1001,customers!$I$1:$I$1001,,0)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6">
        <f>_xlfn.XLOOKUP(D720,products!$A$1:$A$49,products!$D$1:$D$49,,0)</f>
        <v>1</v>
      </c>
      <c r="L720" s="7">
        <f>_xlfn.XLOOKUP($D720,products!$A$1:$A$49,products!$E$1:$E$49,,0)</f>
        <v>12.95</v>
      </c>
      <c r="M720" s="7">
        <f t="shared" si="33"/>
        <v>38.849999999999994</v>
      </c>
      <c r="N720" t="str">
        <f t="shared" si="34"/>
        <v>Liberica</v>
      </c>
      <c r="O720" t="str">
        <f t="shared" si="35"/>
        <v>Dark</v>
      </c>
      <c r="P720" t="str">
        <f>_xlfn.XLOOKUP(C720,customers!$A$1:$A$1001,customers!$I$1:$I$1001,,0)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6">
        <f>_xlfn.XLOOKUP(D721,products!$A$1:$A$49,products!$D$1:$D$49,,0)</f>
        <v>1</v>
      </c>
      <c r="L721" s="7">
        <f>_xlfn.XLOOKUP($D721,products!$A$1:$A$49,products!$E$1:$E$49,,0)</f>
        <v>15.85</v>
      </c>
      <c r="M721" s="7">
        <f t="shared" si="33"/>
        <v>79.25</v>
      </c>
      <c r="N721" t="str">
        <f t="shared" si="34"/>
        <v>Liberica</v>
      </c>
      <c r="O721" t="str">
        <f t="shared" si="35"/>
        <v>Large</v>
      </c>
      <c r="P721" t="str">
        <f>_xlfn.XLOOKUP(C721,customers!$A$1:$A$1001,customers!$I$1:$I$1001,,0)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6">
        <f>_xlfn.XLOOKUP(D722,products!$A$1:$A$49,products!$D$1:$D$49,,0)</f>
        <v>0.5</v>
      </c>
      <c r="L722" s="7">
        <f>_xlfn.XLOOKUP($D722,products!$A$1:$A$49,products!$E$1:$E$49,,0)</f>
        <v>7.29</v>
      </c>
      <c r="M722" s="7">
        <f t="shared" si="33"/>
        <v>36.450000000000003</v>
      </c>
      <c r="N722" t="str">
        <f t="shared" si="34"/>
        <v>Excelsa</v>
      </c>
      <c r="O722" t="str">
        <f t="shared" si="35"/>
        <v>Dark</v>
      </c>
      <c r="P722" t="str">
        <f>_xlfn.XLOOKUP(C722,customers!$A$1:$A$1001,customers!$I$1:$I$1001,,0)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6">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_xlfn.XLOOKUP(C723,customers!$A$1:$A$1001,customers!$I$1:$I$1001,,0)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6">
        <f>_xlfn.XLOOKUP(D724,products!$A$1:$A$49,products!$D$1:$D$49,,0)</f>
        <v>1</v>
      </c>
      <c r="L724" s="7">
        <f>_xlfn.XLOOKUP($D724,products!$A$1:$A$49,products!$E$1:$E$49,,0)</f>
        <v>12.15</v>
      </c>
      <c r="M724" s="7">
        <f t="shared" si="33"/>
        <v>24.3</v>
      </c>
      <c r="N724" t="str">
        <f t="shared" si="34"/>
        <v>Excelsa</v>
      </c>
      <c r="O724" t="str">
        <f t="shared" si="35"/>
        <v>Dark</v>
      </c>
      <c r="P724" t="str">
        <f>_xlfn.XLOOKUP(C724,customers!$A$1:$A$1001,customers!$I$1:$I$1001,,0)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6">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_xlfn.XLOOKUP(C725,customers!$A$1:$A$1001,customers!$I$1:$I$1001,,0)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6">
        <f>_xlfn.XLOOKUP(D726,products!$A$1:$A$49,products!$D$1:$D$49,,0)</f>
        <v>0.2</v>
      </c>
      <c r="L726" s="7">
        <f>_xlfn.XLOOKUP($D726,products!$A$1:$A$49,products!$E$1:$E$49,,0)</f>
        <v>3.375</v>
      </c>
      <c r="M726" s="7">
        <f t="shared" si="33"/>
        <v>6.75</v>
      </c>
      <c r="N726" t="str">
        <f t="shared" si="34"/>
        <v>Arabica</v>
      </c>
      <c r="O726" t="str">
        <f t="shared" si="35"/>
        <v>Medium</v>
      </c>
      <c r="P726" t="str">
        <f>_xlfn.XLOOKUP(C726,customers!$A$1:$A$1001,customers!$I$1:$I$1001,,0)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6">
        <f>_xlfn.XLOOKUP(D727,products!$A$1:$A$49,products!$D$1:$D$49,,0)</f>
        <v>0.2</v>
      </c>
      <c r="L727" s="7">
        <f>_xlfn.XLOOKUP($D727,products!$A$1:$A$49,products!$E$1:$E$49,,0)</f>
        <v>3.8849999999999998</v>
      </c>
      <c r="M727" s="7">
        <f t="shared" si="33"/>
        <v>23.31</v>
      </c>
      <c r="N727" t="str">
        <f t="shared" si="34"/>
        <v>Arabica</v>
      </c>
      <c r="O727" t="str">
        <f t="shared" si="35"/>
        <v>Large</v>
      </c>
      <c r="P727" t="str">
        <f>_xlfn.XLOOKUP(C727,customers!$A$1:$A$1001,customers!$I$1:$I$1001,,0)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6">
        <f>_xlfn.XLOOKUP(D728,products!$A$1:$A$49,products!$D$1:$D$49,,0)</f>
        <v>2.5</v>
      </c>
      <c r="L728" s="7">
        <f>_xlfn.XLOOKUP($D728,products!$A$1:$A$49,products!$E$1:$E$49,,0)</f>
        <v>36.454999999999998</v>
      </c>
      <c r="M728" s="7">
        <f t="shared" si="33"/>
        <v>145.82</v>
      </c>
      <c r="N728" t="str">
        <f t="shared" si="34"/>
        <v>Liberica</v>
      </c>
      <c r="O728" t="str">
        <f t="shared" si="35"/>
        <v>Large</v>
      </c>
      <c r="P728" t="str">
        <f>_xlfn.XLOOKUP(C728,customers!$A$1:$A$1001,customers!$I$1:$I$1001,,0)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6">
        <f>_xlfn.XLOOKUP(D729,products!$A$1:$A$49,products!$D$1:$D$49,,0)</f>
        <v>0.5</v>
      </c>
      <c r="L729" s="7">
        <f>_xlfn.XLOOKUP($D729,products!$A$1:$A$49,products!$E$1:$E$49,,0)</f>
        <v>5.97</v>
      </c>
      <c r="M729" s="7">
        <f t="shared" si="33"/>
        <v>29.849999999999998</v>
      </c>
      <c r="N729" t="str">
        <f t="shared" si="34"/>
        <v>Robusta</v>
      </c>
      <c r="O729" t="str">
        <f t="shared" si="35"/>
        <v>Medium</v>
      </c>
      <c r="P729" t="str">
        <f>_xlfn.XLOOKUP(C729,customers!$A$1:$A$1001,customers!$I$1:$I$1001,,0)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6">
        <f>_xlfn.XLOOKUP(D730,products!$A$1:$A$49,products!$D$1:$D$49,,0)</f>
        <v>0.5</v>
      </c>
      <c r="L730" s="7">
        <f>_xlfn.XLOOKUP($D730,products!$A$1:$A$49,products!$E$1:$E$49,,0)</f>
        <v>7.29</v>
      </c>
      <c r="M730" s="7">
        <f t="shared" si="33"/>
        <v>21.87</v>
      </c>
      <c r="N730" t="str">
        <f t="shared" si="34"/>
        <v>Excelsa</v>
      </c>
      <c r="O730" t="str">
        <f t="shared" si="35"/>
        <v>Dark</v>
      </c>
      <c r="P730" t="str">
        <f>_xlfn.XLOOKUP(C730,customers!$A$1:$A$1001,customers!$I$1:$I$1001,,0)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6">
        <f>_xlfn.XLOOKUP(D731,products!$A$1:$A$49,products!$D$1:$D$49,,0)</f>
        <v>0.2</v>
      </c>
      <c r="L731" s="7">
        <f>_xlfn.XLOOKUP($D731,products!$A$1:$A$49,products!$E$1:$E$49,,0)</f>
        <v>4.3650000000000002</v>
      </c>
      <c r="M731" s="7">
        <f t="shared" si="33"/>
        <v>4.3650000000000002</v>
      </c>
      <c r="N731" t="str">
        <f t="shared" si="34"/>
        <v>Liberica</v>
      </c>
      <c r="O731" t="str">
        <f t="shared" si="35"/>
        <v>Medium</v>
      </c>
      <c r="P731" t="str">
        <f>_xlfn.XLOOKUP(C731,customers!$A$1:$A$1001,customers!$I$1:$I$1001,,0)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6">
        <f>_xlfn.XLOOKUP(D732,products!$A$1:$A$49,products!$D$1:$D$49,,0)</f>
        <v>2.5</v>
      </c>
      <c r="L732" s="7">
        <f>_xlfn.XLOOKUP($D732,products!$A$1:$A$49,products!$E$1:$E$49,,0)</f>
        <v>36.454999999999998</v>
      </c>
      <c r="M732" s="7">
        <f t="shared" si="33"/>
        <v>36.454999999999998</v>
      </c>
      <c r="N732" t="str">
        <f t="shared" si="34"/>
        <v>Liberica</v>
      </c>
      <c r="O732" t="str">
        <f t="shared" si="35"/>
        <v>Large</v>
      </c>
      <c r="P732" t="str">
        <f>_xlfn.XLOOKUP(C732,customers!$A$1:$A$1001,customers!$I$1:$I$1001,,0)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6">
        <f>_xlfn.XLOOKUP(D733,products!$A$1:$A$49,products!$D$1:$D$49,,0)</f>
        <v>0.2</v>
      </c>
      <c r="L733" s="7">
        <f>_xlfn.XLOOKUP($D733,products!$A$1:$A$49,products!$E$1:$E$49,,0)</f>
        <v>3.8849999999999998</v>
      </c>
      <c r="M733" s="7">
        <f t="shared" si="33"/>
        <v>15.54</v>
      </c>
      <c r="N733" t="str">
        <f t="shared" si="34"/>
        <v>Liberica</v>
      </c>
      <c r="O733" t="str">
        <f t="shared" si="35"/>
        <v>Dark</v>
      </c>
      <c r="P733" t="str">
        <f>_xlfn.XLOOKUP(C733,customers!$A$1:$A$1001,customers!$I$1:$I$1001,,0)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6">
        <f>_xlfn.XLOOKUP(D734,products!$A$1:$A$49,products!$D$1:$D$49,,0)</f>
        <v>0.2</v>
      </c>
      <c r="L734" s="7">
        <f>_xlfn.XLOOKUP($D734,products!$A$1:$A$49,products!$E$1:$E$49,,0)</f>
        <v>4.4550000000000001</v>
      </c>
      <c r="M734" s="7">
        <f t="shared" si="33"/>
        <v>8.91</v>
      </c>
      <c r="N734" t="str">
        <f t="shared" si="34"/>
        <v>Excelsa</v>
      </c>
      <c r="O734" t="str">
        <f t="shared" si="35"/>
        <v>Large</v>
      </c>
      <c r="P734" t="str">
        <f>_xlfn.XLOOKUP(C734,customers!$A$1:$A$1001,customers!$I$1:$I$1001,,0)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6">
        <f>_xlfn.XLOOKUP(D735,products!$A$1:$A$49,products!$D$1:$D$49,,0)</f>
        <v>2.5</v>
      </c>
      <c r="L735" s="7">
        <f>_xlfn.XLOOKUP($D735,products!$A$1:$A$49,products!$E$1:$E$49,,0)</f>
        <v>33.464999999999996</v>
      </c>
      <c r="M735" s="7">
        <f t="shared" si="33"/>
        <v>100.39499999999998</v>
      </c>
      <c r="N735" t="str">
        <f t="shared" si="34"/>
        <v>Liberica</v>
      </c>
      <c r="O735" t="str">
        <f t="shared" si="35"/>
        <v>Medium</v>
      </c>
      <c r="P735" t="str">
        <f>_xlfn.XLOOKUP(C735,customers!$A$1:$A$1001,customers!$I$1:$I$1001,,0)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6">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_xlfn.XLOOKUP(C736,customers!$A$1:$A$1001,customers!$I$1:$I$1001,,0)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6">
        <f>_xlfn.XLOOKUP(D737,products!$A$1:$A$49,products!$D$1:$D$49,,0)</f>
        <v>0.2</v>
      </c>
      <c r="L737" s="7">
        <f>_xlfn.XLOOKUP($D737,products!$A$1:$A$49,products!$E$1:$E$49,,0)</f>
        <v>3.645</v>
      </c>
      <c r="M737" s="7">
        <f t="shared" si="33"/>
        <v>21.87</v>
      </c>
      <c r="N737" t="str">
        <f t="shared" si="34"/>
        <v>Excelsa</v>
      </c>
      <c r="O737" t="str">
        <f t="shared" si="35"/>
        <v>Dark</v>
      </c>
      <c r="P737" t="str">
        <f>_xlfn.XLOOKUP(C737,customers!$A$1:$A$1001,customers!$I$1:$I$1001,,0)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6">
        <f>_xlfn.XLOOKUP(D738,products!$A$1:$A$49,products!$D$1:$D$49,,0)</f>
        <v>1</v>
      </c>
      <c r="L738" s="7">
        <f>_xlfn.XLOOKUP($D738,products!$A$1:$A$49,products!$E$1:$E$49,,0)</f>
        <v>12.95</v>
      </c>
      <c r="M738" s="7">
        <f t="shared" si="33"/>
        <v>25.9</v>
      </c>
      <c r="N738" t="str">
        <f t="shared" si="34"/>
        <v>Liberica</v>
      </c>
      <c r="O738" t="str">
        <f t="shared" si="35"/>
        <v>Dark</v>
      </c>
      <c r="P738" t="str">
        <f>_xlfn.XLOOKUP(C738,customers!$A$1:$A$1001,customers!$I$1:$I$1001,,0)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6">
        <f>_xlfn.XLOOKUP(D739,products!$A$1:$A$49,products!$D$1:$D$49,,0)</f>
        <v>1</v>
      </c>
      <c r="L739" s="7">
        <f>_xlfn.XLOOKUP($D739,products!$A$1:$A$49,products!$E$1:$E$49,,0)</f>
        <v>11.25</v>
      </c>
      <c r="M739" s="7">
        <f t="shared" si="33"/>
        <v>56.25</v>
      </c>
      <c r="N739" t="str">
        <f t="shared" si="34"/>
        <v>Arabica</v>
      </c>
      <c r="O739" t="str">
        <f t="shared" si="35"/>
        <v>Medium</v>
      </c>
      <c r="P739" t="str">
        <f>_xlfn.XLOOKUP(C739,customers!$A$1:$A$1001,customers!$I$1:$I$1001,,0)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6">
        <f>_xlfn.XLOOKUP(D740,products!$A$1:$A$49,products!$D$1:$D$49,,0)</f>
        <v>0.2</v>
      </c>
      <c r="L740" s="7">
        <f>_xlfn.XLOOKUP($D740,products!$A$1:$A$49,products!$E$1:$E$49,,0)</f>
        <v>3.5849999999999995</v>
      </c>
      <c r="M740" s="7">
        <f t="shared" si="33"/>
        <v>10.754999999999999</v>
      </c>
      <c r="N740" t="str">
        <f t="shared" si="34"/>
        <v>Robusta</v>
      </c>
      <c r="O740" t="str">
        <f t="shared" si="35"/>
        <v>Large</v>
      </c>
      <c r="P740" t="str">
        <f>_xlfn.XLOOKUP(C740,customers!$A$1:$A$1001,customers!$I$1:$I$1001,,0)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6">
        <f>_xlfn.XLOOKUP(D741,products!$A$1:$A$49,products!$D$1:$D$49,,0)</f>
        <v>0.2</v>
      </c>
      <c r="L741" s="7">
        <f>_xlfn.XLOOKUP($D741,products!$A$1:$A$49,products!$E$1:$E$49,,0)</f>
        <v>3.645</v>
      </c>
      <c r="M741" s="7">
        <f t="shared" si="33"/>
        <v>18.225000000000001</v>
      </c>
      <c r="N741" t="str">
        <f t="shared" si="34"/>
        <v>Excelsa</v>
      </c>
      <c r="O741" t="str">
        <f t="shared" si="35"/>
        <v>Dark</v>
      </c>
      <c r="P741" t="str">
        <f>_xlfn.XLOOKUP(C741,customers!$A$1:$A$1001,customers!$I$1:$I$1001,,0)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6">
        <f>_xlfn.XLOOKUP(D742,products!$A$1:$A$49,products!$D$1:$D$49,,0)</f>
        <v>0.5</v>
      </c>
      <c r="L742" s="7">
        <f>_xlfn.XLOOKUP($D742,products!$A$1:$A$49,products!$E$1:$E$49,,0)</f>
        <v>7.169999999999999</v>
      </c>
      <c r="M742" s="7">
        <f t="shared" si="33"/>
        <v>28.679999999999996</v>
      </c>
      <c r="N742" t="str">
        <f t="shared" si="34"/>
        <v>Robusta</v>
      </c>
      <c r="O742" t="str">
        <f t="shared" si="35"/>
        <v>Large</v>
      </c>
      <c r="P742" t="str">
        <f>_xlfn.XLOOKUP(C742,customers!$A$1:$A$1001,customers!$I$1:$I$1001,,0)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6">
        <f>_xlfn.XLOOKUP(D743,products!$A$1:$A$49,products!$D$1:$D$49,,0)</f>
        <v>0.2</v>
      </c>
      <c r="L743" s="7">
        <f>_xlfn.XLOOKUP($D743,products!$A$1:$A$49,products!$E$1:$E$49,,0)</f>
        <v>4.3650000000000002</v>
      </c>
      <c r="M743" s="7">
        <f t="shared" si="33"/>
        <v>8.73</v>
      </c>
      <c r="N743" t="str">
        <f t="shared" si="34"/>
        <v>Liberica</v>
      </c>
      <c r="O743" t="str">
        <f t="shared" si="35"/>
        <v>Medium</v>
      </c>
      <c r="P743" t="str">
        <f>_xlfn.XLOOKUP(C743,customers!$A$1:$A$1001,customers!$I$1:$I$1001,,0)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6">
        <f>_xlfn.XLOOKUP(D744,products!$A$1:$A$49,products!$D$1:$D$49,,0)</f>
        <v>1</v>
      </c>
      <c r="L744" s="7">
        <f>_xlfn.XLOOKUP($D744,products!$A$1:$A$49,products!$E$1:$E$49,,0)</f>
        <v>14.55</v>
      </c>
      <c r="M744" s="7">
        <f t="shared" si="33"/>
        <v>58.2</v>
      </c>
      <c r="N744" t="str">
        <f t="shared" si="34"/>
        <v>Liberica</v>
      </c>
      <c r="O744" t="str">
        <f t="shared" si="35"/>
        <v>Medium</v>
      </c>
      <c r="P744" t="str">
        <f>_xlfn.XLOOKUP(C744,customers!$A$1:$A$1001,customers!$I$1:$I$1001,,0)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6">
        <f>_xlfn.XLOOKUP(D745,products!$A$1:$A$49,products!$D$1:$D$49,,0)</f>
        <v>0.5</v>
      </c>
      <c r="L745" s="7">
        <f>_xlfn.XLOOKUP($D745,products!$A$1:$A$49,products!$E$1:$E$49,,0)</f>
        <v>5.97</v>
      </c>
      <c r="M745" s="7">
        <f t="shared" si="33"/>
        <v>17.91</v>
      </c>
      <c r="N745" t="str">
        <f t="shared" si="34"/>
        <v>Arabica</v>
      </c>
      <c r="O745" t="str">
        <f t="shared" si="35"/>
        <v>Dark</v>
      </c>
      <c r="P745" t="str">
        <f>_xlfn.XLOOKUP(C745,customers!$A$1:$A$1001,customers!$I$1:$I$1001,,0)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6">
        <f>_xlfn.XLOOKUP(D746,products!$A$1:$A$49,products!$D$1:$D$49,,0)</f>
        <v>0.2</v>
      </c>
      <c r="L746" s="7">
        <f>_xlfn.XLOOKUP($D746,products!$A$1:$A$49,products!$E$1:$E$49,,0)</f>
        <v>2.9849999999999999</v>
      </c>
      <c r="M746" s="7">
        <f t="shared" si="33"/>
        <v>17.91</v>
      </c>
      <c r="N746" t="str">
        <f t="shared" si="34"/>
        <v>Robusta</v>
      </c>
      <c r="O746" t="str">
        <f t="shared" si="35"/>
        <v>Medium</v>
      </c>
      <c r="P746" t="str">
        <f>_xlfn.XLOOKUP(C746,customers!$A$1:$A$1001,customers!$I$1:$I$1001,,0)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6">
        <f>_xlfn.XLOOKUP(D747,products!$A$1:$A$49,products!$D$1:$D$49,,0)</f>
        <v>0.5</v>
      </c>
      <c r="L747" s="7">
        <f>_xlfn.XLOOKUP($D747,products!$A$1:$A$49,products!$E$1:$E$49,,0)</f>
        <v>7.29</v>
      </c>
      <c r="M747" s="7">
        <f t="shared" si="33"/>
        <v>14.58</v>
      </c>
      <c r="N747" t="str">
        <f t="shared" si="34"/>
        <v>Excelsa</v>
      </c>
      <c r="O747" t="str">
        <f t="shared" si="35"/>
        <v>Dark</v>
      </c>
      <c r="P747" t="str">
        <f>_xlfn.XLOOKUP(C747,customers!$A$1:$A$1001,customers!$I$1:$I$1001,,0)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6">
        <f>_xlfn.XLOOKUP(D748,products!$A$1:$A$49,products!$D$1:$D$49,,0)</f>
        <v>1</v>
      </c>
      <c r="L748" s="7">
        <f>_xlfn.XLOOKUP($D748,products!$A$1:$A$49,products!$E$1:$E$49,,0)</f>
        <v>11.25</v>
      </c>
      <c r="M748" s="7">
        <f t="shared" si="33"/>
        <v>33.75</v>
      </c>
      <c r="N748" t="str">
        <f t="shared" si="34"/>
        <v>Arabica</v>
      </c>
      <c r="O748" t="str">
        <f t="shared" si="35"/>
        <v>Medium</v>
      </c>
      <c r="P748" t="str">
        <f>_xlfn.XLOOKUP(C748,customers!$A$1:$A$1001,customers!$I$1:$I$1001,,0)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6">
        <f>_xlfn.XLOOKUP(D749,products!$A$1:$A$49,products!$D$1:$D$49,,0)</f>
        <v>0.5</v>
      </c>
      <c r="L749" s="7">
        <f>_xlfn.XLOOKUP($D749,products!$A$1:$A$49,products!$E$1:$E$49,,0)</f>
        <v>8.73</v>
      </c>
      <c r="M749" s="7">
        <f t="shared" si="33"/>
        <v>34.92</v>
      </c>
      <c r="N749" t="str">
        <f t="shared" si="34"/>
        <v>Liberica</v>
      </c>
      <c r="O749" t="str">
        <f t="shared" si="35"/>
        <v>Medium</v>
      </c>
      <c r="P749" t="str">
        <f>_xlfn.XLOOKUP(C749,customers!$A$1:$A$1001,customers!$I$1:$I$1001,,0)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6">
        <f>_xlfn.XLOOKUP(D750,products!$A$1:$A$49,products!$D$1:$D$49,,0)</f>
        <v>0.5</v>
      </c>
      <c r="L750" s="7">
        <f>_xlfn.XLOOKUP($D750,products!$A$1:$A$49,products!$E$1:$E$49,,0)</f>
        <v>7.29</v>
      </c>
      <c r="M750" s="7">
        <f t="shared" si="33"/>
        <v>14.58</v>
      </c>
      <c r="N750" t="str">
        <f t="shared" si="34"/>
        <v>Excelsa</v>
      </c>
      <c r="O750" t="str">
        <f t="shared" si="35"/>
        <v>Dark</v>
      </c>
      <c r="P750" t="str">
        <f>_xlfn.XLOOKUP(C750,customers!$A$1:$A$1001,customers!$I$1:$I$1001,,0)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6">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_xlfn.XLOOKUP(C751,customers!$A$1:$A$1001,customers!$I$1:$I$1001,,0)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6">
        <f>_xlfn.XLOOKUP(D752,products!$A$1:$A$49,products!$D$1:$D$49,,0)</f>
        <v>0.5</v>
      </c>
      <c r="L752" s="7">
        <f>_xlfn.XLOOKUP($D752,products!$A$1:$A$49,products!$E$1:$E$49,,0)</f>
        <v>5.97</v>
      </c>
      <c r="M752" s="7">
        <f t="shared" si="33"/>
        <v>5.97</v>
      </c>
      <c r="N752" t="str">
        <f t="shared" si="34"/>
        <v>Robusta</v>
      </c>
      <c r="O752" t="str">
        <f t="shared" si="35"/>
        <v>Medium</v>
      </c>
      <c r="P752" t="str">
        <f>_xlfn.XLOOKUP(C752,customers!$A$1:$A$1001,customers!$I$1:$I$1001,,0)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6">
        <f>_xlfn.XLOOKUP(D753,products!$A$1:$A$49,products!$D$1:$D$49,,0)</f>
        <v>0.5</v>
      </c>
      <c r="L753" s="7">
        <f>_xlfn.XLOOKUP($D753,products!$A$1:$A$49,products!$E$1:$E$49,,0)</f>
        <v>9.51</v>
      </c>
      <c r="M753" s="7">
        <f t="shared" si="33"/>
        <v>19.02</v>
      </c>
      <c r="N753" t="str">
        <f t="shared" si="34"/>
        <v>Liberica</v>
      </c>
      <c r="O753" t="str">
        <f t="shared" si="35"/>
        <v>Large</v>
      </c>
      <c r="P753" t="str">
        <f>_xlfn.XLOOKUP(C753,customers!$A$1:$A$1001,customers!$I$1:$I$1001,,0)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6">
        <f>_xlfn.XLOOKUP(D754,products!$A$1:$A$49,products!$D$1:$D$49,,0)</f>
        <v>1</v>
      </c>
      <c r="L754" s="7">
        <f>_xlfn.XLOOKUP($D754,products!$A$1:$A$49,products!$E$1:$E$49,,0)</f>
        <v>13.75</v>
      </c>
      <c r="M754" s="7">
        <f t="shared" si="33"/>
        <v>27.5</v>
      </c>
      <c r="N754" t="str">
        <f t="shared" si="34"/>
        <v>Excelsa</v>
      </c>
      <c r="O754" t="str">
        <f t="shared" si="35"/>
        <v>Medium</v>
      </c>
      <c r="P754" t="str">
        <f>_xlfn.XLOOKUP(C754,customers!$A$1:$A$1001,customers!$I$1:$I$1001,,0)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6">
        <f>_xlfn.XLOOKUP(D755,products!$A$1:$A$49,products!$D$1:$D$49,,0)</f>
        <v>0.5</v>
      </c>
      <c r="L755" s="7">
        <f>_xlfn.XLOOKUP($D755,products!$A$1:$A$49,products!$E$1:$E$49,,0)</f>
        <v>5.97</v>
      </c>
      <c r="M755" s="7">
        <f t="shared" si="33"/>
        <v>29.849999999999998</v>
      </c>
      <c r="N755" t="str">
        <f t="shared" si="34"/>
        <v>Arabica</v>
      </c>
      <c r="O755" t="str">
        <f t="shared" si="35"/>
        <v>Dark</v>
      </c>
      <c r="P755" t="str">
        <f>_xlfn.XLOOKUP(C755,customers!$A$1:$A$1001,customers!$I$1:$I$1001,,0)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6">
        <f>_xlfn.XLOOKUP(D756,products!$A$1:$A$49,products!$D$1:$D$49,,0)</f>
        <v>0.2</v>
      </c>
      <c r="L756" s="7">
        <f>_xlfn.XLOOKUP($D756,products!$A$1:$A$49,products!$E$1:$E$49,,0)</f>
        <v>2.9849999999999999</v>
      </c>
      <c r="M756" s="7">
        <f t="shared" si="33"/>
        <v>17.91</v>
      </c>
      <c r="N756" t="str">
        <f t="shared" si="34"/>
        <v>Arabica</v>
      </c>
      <c r="O756" t="str">
        <f t="shared" si="35"/>
        <v>Dark</v>
      </c>
      <c r="P756" t="str">
        <f>_xlfn.XLOOKUP(C756,customers!$A$1:$A$1001,customers!$I$1:$I$1001,,0)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6">
        <f>_xlfn.XLOOKUP(D757,products!$A$1:$A$49,products!$D$1:$D$49,,0)</f>
        <v>0.2</v>
      </c>
      <c r="L757" s="7">
        <f>_xlfn.XLOOKUP($D757,products!$A$1:$A$49,products!$E$1:$E$49,,0)</f>
        <v>4.7549999999999999</v>
      </c>
      <c r="M757" s="7">
        <f t="shared" si="33"/>
        <v>28.53</v>
      </c>
      <c r="N757" t="str">
        <f t="shared" si="34"/>
        <v>Liberica</v>
      </c>
      <c r="O757" t="str">
        <f t="shared" si="35"/>
        <v>Large</v>
      </c>
      <c r="P757" t="str">
        <f>_xlfn.XLOOKUP(C757,customers!$A$1:$A$1001,customers!$I$1:$I$1001,,0)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6">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_xlfn.XLOOKUP(C758,customers!$A$1:$A$1001,customers!$I$1:$I$1001,,0)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6">
        <f>_xlfn.XLOOKUP(D759,products!$A$1:$A$49,products!$D$1:$D$49,,0)</f>
        <v>0.5</v>
      </c>
      <c r="L759" s="7">
        <f>_xlfn.XLOOKUP($D759,products!$A$1:$A$49,products!$E$1:$E$49,,0)</f>
        <v>5.97</v>
      </c>
      <c r="M759" s="7">
        <f t="shared" si="33"/>
        <v>17.91</v>
      </c>
      <c r="N759" t="str">
        <f t="shared" si="34"/>
        <v>Arabica</v>
      </c>
      <c r="O759" t="str">
        <f t="shared" si="35"/>
        <v>Dark</v>
      </c>
      <c r="P759" t="str">
        <f>_xlfn.XLOOKUP(C759,customers!$A$1:$A$1001,customers!$I$1:$I$1001,,0)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6">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_xlfn.XLOOKUP(C760,customers!$A$1:$A$1001,customers!$I$1:$I$1001,,0)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6">
        <f>_xlfn.XLOOKUP(D761,products!$A$1:$A$49,products!$D$1:$D$49,,0)</f>
        <v>2.5</v>
      </c>
      <c r="L761" s="7">
        <f>_xlfn.XLOOKUP($D761,products!$A$1:$A$49,products!$E$1:$E$49,,0)</f>
        <v>29.784999999999997</v>
      </c>
      <c r="M761" s="7">
        <f t="shared" si="33"/>
        <v>29.784999999999997</v>
      </c>
      <c r="N761" t="str">
        <f t="shared" si="34"/>
        <v>Liberica</v>
      </c>
      <c r="O761" t="str">
        <f t="shared" si="35"/>
        <v>Dark</v>
      </c>
      <c r="P761" t="str">
        <f>_xlfn.XLOOKUP(C761,customers!$A$1:$A$1001,customers!$I$1:$I$1001,,0)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6">
        <f>_xlfn.XLOOKUP(D762,products!$A$1:$A$49,products!$D$1:$D$49,,0)</f>
        <v>0.5</v>
      </c>
      <c r="L762" s="7">
        <f>_xlfn.XLOOKUP($D762,products!$A$1:$A$49,products!$E$1:$E$49,,0)</f>
        <v>8.91</v>
      </c>
      <c r="M762" s="7">
        <f t="shared" si="33"/>
        <v>44.55</v>
      </c>
      <c r="N762" t="str">
        <f t="shared" si="34"/>
        <v>Excelsa</v>
      </c>
      <c r="O762" t="str">
        <f t="shared" si="35"/>
        <v>Large</v>
      </c>
      <c r="P762" t="str">
        <f>_xlfn.XLOOKUP(C762,customers!$A$1:$A$1001,customers!$I$1:$I$1001,,0)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6">
        <f>_xlfn.XLOOKUP(D763,products!$A$1:$A$49,products!$D$1:$D$49,,0)</f>
        <v>1</v>
      </c>
      <c r="L763" s="7">
        <f>_xlfn.XLOOKUP($D763,products!$A$1:$A$49,products!$E$1:$E$49,,0)</f>
        <v>14.85</v>
      </c>
      <c r="M763" s="7">
        <f t="shared" si="33"/>
        <v>89.1</v>
      </c>
      <c r="N763" t="str">
        <f t="shared" si="34"/>
        <v>Excelsa</v>
      </c>
      <c r="O763" t="str">
        <f t="shared" si="35"/>
        <v>Large</v>
      </c>
      <c r="P763" t="str">
        <f>_xlfn.XLOOKUP(C763,customers!$A$1:$A$1001,customers!$I$1:$I$1001,,0)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6">
        <f>_xlfn.XLOOKUP(D764,products!$A$1:$A$49,products!$D$1:$D$49,,0)</f>
        <v>0.5</v>
      </c>
      <c r="L764" s="7">
        <f>_xlfn.XLOOKUP($D764,products!$A$1:$A$49,products!$E$1:$E$49,,0)</f>
        <v>8.73</v>
      </c>
      <c r="M764" s="7">
        <f t="shared" si="33"/>
        <v>43.650000000000006</v>
      </c>
      <c r="N764" t="str">
        <f t="shared" si="34"/>
        <v>Liberica</v>
      </c>
      <c r="O764" t="str">
        <f t="shared" si="35"/>
        <v>Medium</v>
      </c>
      <c r="P764" t="str">
        <f>_xlfn.XLOOKUP(C764,customers!$A$1:$A$1001,customers!$I$1:$I$1001,,0)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6">
        <f>_xlfn.XLOOKUP(D765,products!$A$1:$A$49,products!$D$1:$D$49,,0)</f>
        <v>0.5</v>
      </c>
      <c r="L765" s="7">
        <f>_xlfn.XLOOKUP($D765,products!$A$1:$A$49,products!$E$1:$E$49,,0)</f>
        <v>7.77</v>
      </c>
      <c r="M765" s="7">
        <f t="shared" si="33"/>
        <v>23.31</v>
      </c>
      <c r="N765" t="str">
        <f t="shared" si="34"/>
        <v>Arabica</v>
      </c>
      <c r="O765" t="str">
        <f t="shared" si="35"/>
        <v>Large</v>
      </c>
      <c r="P765" t="str">
        <f>_xlfn.XLOOKUP(C765,customers!$A$1:$A$1001,customers!$I$1:$I$1001,,0)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6">
        <f>_xlfn.XLOOKUP(D766,products!$A$1:$A$49,products!$D$1:$D$49,,0)</f>
        <v>2.5</v>
      </c>
      <c r="L766" s="7">
        <f>_xlfn.XLOOKUP($D766,products!$A$1:$A$49,products!$E$1:$E$49,,0)</f>
        <v>29.784999999999997</v>
      </c>
      <c r="M766" s="7">
        <f t="shared" si="33"/>
        <v>178.70999999999998</v>
      </c>
      <c r="N766" t="str">
        <f t="shared" si="34"/>
        <v>Arabica</v>
      </c>
      <c r="O766" t="str">
        <f t="shared" si="35"/>
        <v>Large</v>
      </c>
      <c r="P766" t="str">
        <f>_xlfn.XLOOKUP(C766,customers!$A$1:$A$1001,customers!$I$1:$I$1001,,0)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6">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_xlfn.XLOOKUP(C767,customers!$A$1:$A$1001,customers!$I$1:$I$1001,,0)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6">
        <f>_xlfn.XLOOKUP(D768,products!$A$1:$A$49,products!$D$1:$D$49,,0)</f>
        <v>0.5</v>
      </c>
      <c r="L768" s="7">
        <f>_xlfn.XLOOKUP($D768,products!$A$1:$A$49,products!$E$1:$E$49,,0)</f>
        <v>7.77</v>
      </c>
      <c r="M768" s="7">
        <f t="shared" si="33"/>
        <v>15.54</v>
      </c>
      <c r="N768" t="str">
        <f t="shared" si="34"/>
        <v>Arabica</v>
      </c>
      <c r="O768" t="str">
        <f t="shared" si="35"/>
        <v>Large</v>
      </c>
      <c r="P768" t="str">
        <f>_xlfn.XLOOKUP(C768,customers!$A$1:$A$1001,customers!$I$1:$I$1001,,0)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6">
        <f>_xlfn.XLOOKUP(D769,products!$A$1:$A$49,products!$D$1:$D$49,,0)</f>
        <v>2.5</v>
      </c>
      <c r="L769" s="7">
        <f>_xlfn.XLOOKUP($D769,products!$A$1:$A$49,products!$E$1:$E$49,,0)</f>
        <v>29.784999999999997</v>
      </c>
      <c r="M769" s="7">
        <f t="shared" si="33"/>
        <v>89.35499999999999</v>
      </c>
      <c r="N769" t="str">
        <f t="shared" si="34"/>
        <v>Arabica</v>
      </c>
      <c r="O769" t="str">
        <f t="shared" si="35"/>
        <v>Large</v>
      </c>
      <c r="P769" t="str">
        <f>_xlfn.XLOOKUP(C769,customers!$A$1:$A$1001,customers!$I$1:$I$1001,,0)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6">
        <f>_xlfn.XLOOKUP(D770,products!$A$1:$A$49,products!$D$1:$D$49,,0)</f>
        <v>1</v>
      </c>
      <c r="L770" s="7">
        <f>_xlfn.XLOOKUP($D770,products!$A$1:$A$49,products!$E$1:$E$49,,0)</f>
        <v>11.95</v>
      </c>
      <c r="M770" s="7">
        <f t="shared" si="33"/>
        <v>23.9</v>
      </c>
      <c r="N770" t="str">
        <f t="shared" si="34"/>
        <v>Robusta</v>
      </c>
      <c r="O770" t="str">
        <f t="shared" si="35"/>
        <v>Large</v>
      </c>
      <c r="P770" t="str">
        <f>_xlfn.XLOOKUP(C770,customers!$A$1:$A$1001,customers!$I$1:$I$1001,,0)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6">
        <f>_xlfn.XLOOKUP(D771,products!$A$1:$A$49,products!$D$1:$D$49,,0)</f>
        <v>2.5</v>
      </c>
      <c r="L771" s="7">
        <f>_xlfn.XLOOKUP($D771,products!$A$1:$A$49,products!$E$1:$E$49,,0)</f>
        <v>22.884999999999998</v>
      </c>
      <c r="M771" s="7">
        <f t="shared" ref="M771:M834" si="36">L771*E771</f>
        <v>137.31</v>
      </c>
      <c r="N771" t="str">
        <f t="shared" ref="N771:N834" si="37">IF(I771="Rob","Robusta",IF(I771="Exc","Excelsa",IF(I771="Ara","Arabica","Liberica")))</f>
        <v>Robusta</v>
      </c>
      <c r="O771" t="str">
        <f t="shared" ref="O771:O834" si="38">IF(J771="M","Medium",IF(J771="L","Large","Dark"))</f>
        <v>Medium</v>
      </c>
      <c r="P771" t="str">
        <f>_xlfn.XLOOKUP(C771,customers!$A$1:$A$1001,customers!$I$1:$I$1001,,0)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6">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_xlfn.XLOOKUP(C772,customers!$A$1:$A$1001,customers!$I$1:$I$1001,,0)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6">
        <f>_xlfn.XLOOKUP(D773,products!$A$1:$A$49,products!$D$1:$D$49,,0)</f>
        <v>0.5</v>
      </c>
      <c r="L773" s="7">
        <f>_xlfn.XLOOKUP($D773,products!$A$1:$A$49,products!$E$1:$E$49,,0)</f>
        <v>7.169999999999999</v>
      </c>
      <c r="M773" s="7">
        <f t="shared" si="36"/>
        <v>21.509999999999998</v>
      </c>
      <c r="N773" t="str">
        <f t="shared" si="37"/>
        <v>Robusta</v>
      </c>
      <c r="O773" t="str">
        <f t="shared" si="38"/>
        <v>Large</v>
      </c>
      <c r="P773" t="str">
        <f>_xlfn.XLOOKUP(C773,customers!$A$1:$A$1001,customers!$I$1:$I$1001,,0)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6">
        <f>_xlfn.XLOOKUP(D774,products!$A$1:$A$49,products!$D$1:$D$49,,0)</f>
        <v>1</v>
      </c>
      <c r="L774" s="7">
        <f>_xlfn.XLOOKUP($D774,products!$A$1:$A$49,products!$E$1:$E$49,,0)</f>
        <v>13.75</v>
      </c>
      <c r="M774" s="7">
        <f t="shared" si="36"/>
        <v>82.5</v>
      </c>
      <c r="N774" t="str">
        <f t="shared" si="37"/>
        <v>Excelsa</v>
      </c>
      <c r="O774" t="str">
        <f t="shared" si="38"/>
        <v>Medium</v>
      </c>
      <c r="P774" t="str">
        <f>_xlfn.XLOOKUP(C774,customers!$A$1:$A$1001,customers!$I$1:$I$1001,,0)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6">
        <f>_xlfn.XLOOKUP(D775,products!$A$1:$A$49,products!$D$1:$D$49,,0)</f>
        <v>0.2</v>
      </c>
      <c r="L775" s="7">
        <f>_xlfn.XLOOKUP($D775,products!$A$1:$A$49,products!$E$1:$E$49,,0)</f>
        <v>4.3650000000000002</v>
      </c>
      <c r="M775" s="7">
        <f t="shared" si="36"/>
        <v>8.73</v>
      </c>
      <c r="N775" t="str">
        <f t="shared" si="37"/>
        <v>Liberica</v>
      </c>
      <c r="O775" t="str">
        <f t="shared" si="38"/>
        <v>Medium</v>
      </c>
      <c r="P775" t="str">
        <f>_xlfn.XLOOKUP(C775,customers!$A$1:$A$1001,customers!$I$1:$I$1001,,0)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6">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_xlfn.XLOOKUP(C776,customers!$A$1:$A$1001,customers!$I$1:$I$1001,,0)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6">
        <f>_xlfn.XLOOKUP(D777,products!$A$1:$A$49,products!$D$1:$D$49,,0)</f>
        <v>0.5</v>
      </c>
      <c r="L777" s="7">
        <f>_xlfn.XLOOKUP($D777,products!$A$1:$A$49,products!$E$1:$E$49,,0)</f>
        <v>8.91</v>
      </c>
      <c r="M777" s="7">
        <f t="shared" si="36"/>
        <v>17.82</v>
      </c>
      <c r="N777" t="str">
        <f t="shared" si="37"/>
        <v>Excelsa</v>
      </c>
      <c r="O777" t="str">
        <f t="shared" si="38"/>
        <v>Large</v>
      </c>
      <c r="P777" t="str">
        <f>_xlfn.XLOOKUP(C777,customers!$A$1:$A$1001,customers!$I$1:$I$1001,,0)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6">
        <f>_xlfn.XLOOKUP(D778,products!$A$1:$A$49,products!$D$1:$D$49,,0)</f>
        <v>0.5</v>
      </c>
      <c r="L778" s="7">
        <f>_xlfn.XLOOKUP($D778,products!$A$1:$A$49,products!$E$1:$E$49,,0)</f>
        <v>6.75</v>
      </c>
      <c r="M778" s="7">
        <f t="shared" si="36"/>
        <v>20.25</v>
      </c>
      <c r="N778" t="str">
        <f t="shared" si="37"/>
        <v>Arabica</v>
      </c>
      <c r="O778" t="str">
        <f t="shared" si="38"/>
        <v>Medium</v>
      </c>
      <c r="P778" t="str">
        <f>_xlfn.XLOOKUP(C778,customers!$A$1:$A$1001,customers!$I$1:$I$1001,,0)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6">
        <f>_xlfn.XLOOKUP(D779,products!$A$1:$A$49,products!$D$1:$D$49,,0)</f>
        <v>2.5</v>
      </c>
      <c r="L779" s="7">
        <f>_xlfn.XLOOKUP($D779,products!$A$1:$A$49,products!$E$1:$E$49,,0)</f>
        <v>29.784999999999997</v>
      </c>
      <c r="M779" s="7">
        <f t="shared" si="36"/>
        <v>59.569999999999993</v>
      </c>
      <c r="N779" t="str">
        <f t="shared" si="37"/>
        <v>Arabica</v>
      </c>
      <c r="O779" t="str">
        <f t="shared" si="38"/>
        <v>Large</v>
      </c>
      <c r="P779" t="str">
        <f>_xlfn.XLOOKUP(C779,customers!$A$1:$A$1001,customers!$I$1:$I$1001,,0)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6">
        <f>_xlfn.XLOOKUP(D780,products!$A$1:$A$49,products!$D$1:$D$49,,0)</f>
        <v>0.5</v>
      </c>
      <c r="L780" s="7">
        <f>_xlfn.XLOOKUP($D780,products!$A$1:$A$49,products!$E$1:$E$49,,0)</f>
        <v>9.51</v>
      </c>
      <c r="M780" s="7">
        <f t="shared" si="36"/>
        <v>19.02</v>
      </c>
      <c r="N780" t="str">
        <f t="shared" si="37"/>
        <v>Liberica</v>
      </c>
      <c r="O780" t="str">
        <f t="shared" si="38"/>
        <v>Large</v>
      </c>
      <c r="P780" t="str">
        <f>_xlfn.XLOOKUP(C780,customers!$A$1:$A$1001,customers!$I$1:$I$1001,,0)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6">
        <f>_xlfn.XLOOKUP(D781,products!$A$1:$A$49,products!$D$1:$D$49,,0)</f>
        <v>1</v>
      </c>
      <c r="L781" s="7">
        <f>_xlfn.XLOOKUP($D781,products!$A$1:$A$49,products!$E$1:$E$49,,0)</f>
        <v>12.95</v>
      </c>
      <c r="M781" s="7">
        <f t="shared" si="36"/>
        <v>77.699999999999989</v>
      </c>
      <c r="N781" t="str">
        <f t="shared" si="37"/>
        <v>Liberica</v>
      </c>
      <c r="O781" t="str">
        <f t="shared" si="38"/>
        <v>Dark</v>
      </c>
      <c r="P781" t="str">
        <f>_xlfn.XLOOKUP(C781,customers!$A$1:$A$1001,customers!$I$1:$I$1001,,0)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6">
        <f>_xlfn.XLOOKUP(D782,products!$A$1:$A$49,products!$D$1:$D$49,,0)</f>
        <v>1</v>
      </c>
      <c r="L782" s="7">
        <f>_xlfn.XLOOKUP($D782,products!$A$1:$A$49,products!$E$1:$E$49,,0)</f>
        <v>13.75</v>
      </c>
      <c r="M782" s="7">
        <f t="shared" si="36"/>
        <v>41.25</v>
      </c>
      <c r="N782" t="str">
        <f t="shared" si="37"/>
        <v>Excelsa</v>
      </c>
      <c r="O782" t="str">
        <f t="shared" si="38"/>
        <v>Medium</v>
      </c>
      <c r="P782" t="str">
        <f>_xlfn.XLOOKUP(C782,customers!$A$1:$A$1001,customers!$I$1:$I$1001,,0)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6">
        <f>_xlfn.XLOOKUP(D783,products!$A$1:$A$49,products!$D$1:$D$49,,0)</f>
        <v>2.5</v>
      </c>
      <c r="L783" s="7">
        <f>_xlfn.XLOOKUP($D783,products!$A$1:$A$49,products!$E$1:$E$49,,0)</f>
        <v>36.454999999999998</v>
      </c>
      <c r="M783" s="7">
        <f t="shared" si="36"/>
        <v>145.82</v>
      </c>
      <c r="N783" t="str">
        <f t="shared" si="37"/>
        <v>Liberica</v>
      </c>
      <c r="O783" t="str">
        <f t="shared" si="38"/>
        <v>Large</v>
      </c>
      <c r="P783" t="str">
        <f>_xlfn.XLOOKUP(C783,customers!$A$1:$A$1001,customers!$I$1:$I$1001,,0)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6">
        <f>_xlfn.XLOOKUP(D784,products!$A$1:$A$49,products!$D$1:$D$49,,0)</f>
        <v>0.2</v>
      </c>
      <c r="L784" s="7">
        <f>_xlfn.XLOOKUP($D784,products!$A$1:$A$49,products!$E$1:$E$49,,0)</f>
        <v>4.4550000000000001</v>
      </c>
      <c r="M784" s="7">
        <f t="shared" si="36"/>
        <v>26.73</v>
      </c>
      <c r="N784" t="str">
        <f t="shared" si="37"/>
        <v>Excelsa</v>
      </c>
      <c r="O784" t="str">
        <f t="shared" si="38"/>
        <v>Large</v>
      </c>
      <c r="P784" t="str">
        <f>_xlfn.XLOOKUP(C784,customers!$A$1:$A$1001,customers!$I$1:$I$1001,,0)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6">
        <f>_xlfn.XLOOKUP(D785,products!$A$1:$A$49,products!$D$1:$D$49,,0)</f>
        <v>0.5</v>
      </c>
      <c r="L785" s="7">
        <f>_xlfn.XLOOKUP($D785,products!$A$1:$A$49,products!$E$1:$E$49,,0)</f>
        <v>8.73</v>
      </c>
      <c r="M785" s="7">
        <f t="shared" si="36"/>
        <v>43.650000000000006</v>
      </c>
      <c r="N785" t="str">
        <f t="shared" si="37"/>
        <v>Liberica</v>
      </c>
      <c r="O785" t="str">
        <f t="shared" si="38"/>
        <v>Medium</v>
      </c>
      <c r="P785" t="str">
        <f>_xlfn.XLOOKUP(C785,customers!$A$1:$A$1001,customers!$I$1:$I$1001,,0)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6">
        <f>_xlfn.XLOOKUP(D786,products!$A$1:$A$49,products!$D$1:$D$49,,0)</f>
        <v>1</v>
      </c>
      <c r="L786" s="7">
        <f>_xlfn.XLOOKUP($D786,products!$A$1:$A$49,products!$E$1:$E$49,,0)</f>
        <v>15.85</v>
      </c>
      <c r="M786" s="7">
        <f t="shared" si="36"/>
        <v>31.7</v>
      </c>
      <c r="N786" t="str">
        <f t="shared" si="37"/>
        <v>Liberica</v>
      </c>
      <c r="O786" t="str">
        <f t="shared" si="38"/>
        <v>Large</v>
      </c>
      <c r="P786" t="str">
        <f>_xlfn.XLOOKUP(C786,customers!$A$1:$A$1001,customers!$I$1:$I$1001,,0)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6">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_xlfn.XLOOKUP(C787,customers!$A$1:$A$1001,customers!$I$1:$I$1001,,0)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6">
        <f>_xlfn.XLOOKUP(D788,products!$A$1:$A$49,products!$D$1:$D$49,,0)</f>
        <v>2.5</v>
      </c>
      <c r="L788" s="7">
        <f>_xlfn.XLOOKUP($D788,products!$A$1:$A$49,products!$E$1:$E$49,,0)</f>
        <v>27.945</v>
      </c>
      <c r="M788" s="7">
        <f t="shared" si="36"/>
        <v>27.945</v>
      </c>
      <c r="N788" t="str">
        <f t="shared" si="37"/>
        <v>Excelsa</v>
      </c>
      <c r="O788" t="str">
        <f t="shared" si="38"/>
        <v>Dark</v>
      </c>
      <c r="P788" t="str">
        <f>_xlfn.XLOOKUP(C788,customers!$A$1:$A$1001,customers!$I$1:$I$1001,,0)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6">
        <f>_xlfn.XLOOKUP(D789,products!$A$1:$A$49,products!$D$1:$D$49,,0)</f>
        <v>1</v>
      </c>
      <c r="L789" s="7">
        <f>_xlfn.XLOOKUP($D789,products!$A$1:$A$49,products!$E$1:$E$49,,0)</f>
        <v>13.75</v>
      </c>
      <c r="M789" s="7">
        <f t="shared" si="36"/>
        <v>82.5</v>
      </c>
      <c r="N789" t="str">
        <f t="shared" si="37"/>
        <v>Excelsa</v>
      </c>
      <c r="O789" t="str">
        <f t="shared" si="38"/>
        <v>Medium</v>
      </c>
      <c r="P789" t="str">
        <f>_xlfn.XLOOKUP(C789,customers!$A$1:$A$1001,customers!$I$1:$I$1001,,0)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6">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_xlfn.XLOOKUP(C790,customers!$A$1:$A$1001,customers!$I$1:$I$1001,,0)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6">
        <f>_xlfn.XLOOKUP(D791,products!$A$1:$A$49,products!$D$1:$D$49,,0)</f>
        <v>1</v>
      </c>
      <c r="L791" s="7">
        <f>_xlfn.XLOOKUP($D791,products!$A$1:$A$49,products!$E$1:$E$49,,0)</f>
        <v>12.95</v>
      </c>
      <c r="M791" s="7">
        <f t="shared" si="36"/>
        <v>77.699999999999989</v>
      </c>
      <c r="N791" t="str">
        <f t="shared" si="37"/>
        <v>Arabica</v>
      </c>
      <c r="O791" t="str">
        <f t="shared" si="38"/>
        <v>Large</v>
      </c>
      <c r="P791" t="str">
        <f>_xlfn.XLOOKUP(C791,customers!$A$1:$A$1001,customers!$I$1:$I$1001,,0)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6">
        <f>_xlfn.XLOOKUP(D792,products!$A$1:$A$49,products!$D$1:$D$49,,0)</f>
        <v>0.5</v>
      </c>
      <c r="L792" s="7">
        <f>_xlfn.XLOOKUP($D792,products!$A$1:$A$49,products!$E$1:$E$49,,0)</f>
        <v>7.77</v>
      </c>
      <c r="M792" s="7">
        <f t="shared" si="36"/>
        <v>23.31</v>
      </c>
      <c r="N792" t="str">
        <f t="shared" si="37"/>
        <v>Arabica</v>
      </c>
      <c r="O792" t="str">
        <f t="shared" si="38"/>
        <v>Large</v>
      </c>
      <c r="P792" t="str">
        <f>_xlfn.XLOOKUP(C792,customers!$A$1:$A$1001,customers!$I$1:$I$1001,,0)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6">
        <f>_xlfn.XLOOKUP(D793,products!$A$1:$A$49,products!$D$1:$D$49,,0)</f>
        <v>0.2</v>
      </c>
      <c r="L793" s="7">
        <f>_xlfn.XLOOKUP($D793,products!$A$1:$A$49,products!$E$1:$E$49,,0)</f>
        <v>4.7549999999999999</v>
      </c>
      <c r="M793" s="7">
        <f t="shared" si="36"/>
        <v>23.774999999999999</v>
      </c>
      <c r="N793" t="str">
        <f t="shared" si="37"/>
        <v>Liberica</v>
      </c>
      <c r="O793" t="str">
        <f t="shared" si="38"/>
        <v>Large</v>
      </c>
      <c r="P793" t="str">
        <f>_xlfn.XLOOKUP(C793,customers!$A$1:$A$1001,customers!$I$1:$I$1001,,0)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6">
        <f>_xlfn.XLOOKUP(D794,products!$A$1:$A$49,products!$D$1:$D$49,,0)</f>
        <v>0.5</v>
      </c>
      <c r="L794" s="7">
        <f>_xlfn.XLOOKUP($D794,products!$A$1:$A$49,products!$E$1:$E$49,,0)</f>
        <v>8.73</v>
      </c>
      <c r="M794" s="7">
        <f t="shared" si="36"/>
        <v>52.38</v>
      </c>
      <c r="N794" t="str">
        <f t="shared" si="37"/>
        <v>Liberica</v>
      </c>
      <c r="O794" t="str">
        <f t="shared" si="38"/>
        <v>Medium</v>
      </c>
      <c r="P794" t="str">
        <f>_xlfn.XLOOKUP(C794,customers!$A$1:$A$1001,customers!$I$1:$I$1001,,0)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6">
        <f>_xlfn.XLOOKUP(D795,products!$A$1:$A$49,products!$D$1:$D$49,,0)</f>
        <v>0.2</v>
      </c>
      <c r="L795" s="7">
        <f>_xlfn.XLOOKUP($D795,products!$A$1:$A$49,products!$E$1:$E$49,,0)</f>
        <v>3.5849999999999995</v>
      </c>
      <c r="M795" s="7">
        <f t="shared" si="36"/>
        <v>17.924999999999997</v>
      </c>
      <c r="N795" t="str">
        <f t="shared" si="37"/>
        <v>Robusta</v>
      </c>
      <c r="O795" t="str">
        <f t="shared" si="38"/>
        <v>Large</v>
      </c>
      <c r="P795" t="str">
        <f>_xlfn.XLOOKUP(C795,customers!$A$1:$A$1001,customers!$I$1:$I$1001,,0)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6">
        <f>_xlfn.XLOOKUP(D796,products!$A$1:$A$49,products!$D$1:$D$49,,0)</f>
        <v>2.5</v>
      </c>
      <c r="L796" s="7">
        <f>_xlfn.XLOOKUP($D796,products!$A$1:$A$49,products!$E$1:$E$49,,0)</f>
        <v>29.784999999999997</v>
      </c>
      <c r="M796" s="7">
        <f t="shared" si="36"/>
        <v>148.92499999999998</v>
      </c>
      <c r="N796" t="str">
        <f t="shared" si="37"/>
        <v>Arabica</v>
      </c>
      <c r="O796" t="str">
        <f t="shared" si="38"/>
        <v>Large</v>
      </c>
      <c r="P796" t="str">
        <f>_xlfn.XLOOKUP(C796,customers!$A$1:$A$1001,customers!$I$1:$I$1001,,0)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6">
        <f>_xlfn.XLOOKUP(D797,products!$A$1:$A$49,products!$D$1:$D$49,,0)</f>
        <v>0.5</v>
      </c>
      <c r="L797" s="7">
        <f>_xlfn.XLOOKUP($D797,products!$A$1:$A$49,products!$E$1:$E$49,,0)</f>
        <v>7.169999999999999</v>
      </c>
      <c r="M797" s="7">
        <f t="shared" si="36"/>
        <v>28.679999999999996</v>
      </c>
      <c r="N797" t="str">
        <f t="shared" si="37"/>
        <v>Robusta</v>
      </c>
      <c r="O797" t="str">
        <f t="shared" si="38"/>
        <v>Large</v>
      </c>
      <c r="P797" t="str">
        <f>_xlfn.XLOOKUP(C797,customers!$A$1:$A$1001,customers!$I$1:$I$1001,,0)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6">
        <f>_xlfn.XLOOKUP(D798,products!$A$1:$A$49,products!$D$1:$D$49,,0)</f>
        <v>0.5</v>
      </c>
      <c r="L798" s="7">
        <f>_xlfn.XLOOKUP($D798,products!$A$1:$A$49,products!$E$1:$E$49,,0)</f>
        <v>9.51</v>
      </c>
      <c r="M798" s="7">
        <f t="shared" si="36"/>
        <v>9.51</v>
      </c>
      <c r="N798" t="str">
        <f t="shared" si="37"/>
        <v>Liberica</v>
      </c>
      <c r="O798" t="str">
        <f t="shared" si="38"/>
        <v>Large</v>
      </c>
      <c r="P798" t="str">
        <f>_xlfn.XLOOKUP(C798,customers!$A$1:$A$1001,customers!$I$1:$I$1001,,0)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6">
        <f>_xlfn.XLOOKUP(D799,products!$A$1:$A$49,products!$D$1:$D$49,,0)</f>
        <v>0.5</v>
      </c>
      <c r="L799" s="7">
        <f>_xlfn.XLOOKUP($D799,products!$A$1:$A$49,products!$E$1:$E$49,,0)</f>
        <v>7.77</v>
      </c>
      <c r="M799" s="7">
        <f t="shared" si="36"/>
        <v>31.08</v>
      </c>
      <c r="N799" t="str">
        <f t="shared" si="37"/>
        <v>Arabica</v>
      </c>
      <c r="O799" t="str">
        <f t="shared" si="38"/>
        <v>Large</v>
      </c>
      <c r="P799" t="str">
        <f>_xlfn.XLOOKUP(C799,customers!$A$1:$A$1001,customers!$I$1:$I$1001,,0)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6">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_xlfn.XLOOKUP(C800,customers!$A$1:$A$1001,customers!$I$1:$I$1001,,0)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6">
        <f>_xlfn.XLOOKUP(D801,products!$A$1:$A$49,products!$D$1:$D$49,,0)</f>
        <v>1</v>
      </c>
      <c r="L801" s="7">
        <f>_xlfn.XLOOKUP($D801,products!$A$1:$A$49,products!$E$1:$E$49,,0)</f>
        <v>12.15</v>
      </c>
      <c r="M801" s="7">
        <f t="shared" si="36"/>
        <v>36.450000000000003</v>
      </c>
      <c r="N801" t="str">
        <f t="shared" si="37"/>
        <v>Excelsa</v>
      </c>
      <c r="O801" t="str">
        <f t="shared" si="38"/>
        <v>Dark</v>
      </c>
      <c r="P801" t="str">
        <f>_xlfn.XLOOKUP(C801,customers!$A$1:$A$1001,customers!$I$1:$I$1001,,0)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6">
        <f>_xlfn.XLOOKUP(D802,products!$A$1:$A$49,products!$D$1:$D$49,,0)</f>
        <v>0.2</v>
      </c>
      <c r="L802" s="7">
        <f>_xlfn.XLOOKUP($D802,products!$A$1:$A$49,products!$E$1:$E$49,,0)</f>
        <v>2.6849999999999996</v>
      </c>
      <c r="M802" s="7">
        <f t="shared" si="36"/>
        <v>16.11</v>
      </c>
      <c r="N802" t="str">
        <f t="shared" si="37"/>
        <v>Robusta</v>
      </c>
      <c r="O802" t="str">
        <f t="shared" si="38"/>
        <v>Dark</v>
      </c>
      <c r="P802" t="str">
        <f>_xlfn.XLOOKUP(C802,customers!$A$1:$A$1001,customers!$I$1:$I$1001,,0)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6">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_xlfn.XLOOKUP(C803,customers!$A$1:$A$1001,customers!$I$1:$I$1001,,0)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6">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_xlfn.XLOOKUP(C804,customers!$A$1:$A$1001,customers!$I$1:$I$1001,,0)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6">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_xlfn.XLOOKUP(C805,customers!$A$1:$A$1001,customers!$I$1:$I$1001,,0)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6">
        <f>_xlfn.XLOOKUP(D806,products!$A$1:$A$49,products!$D$1:$D$49,,0)</f>
        <v>1</v>
      </c>
      <c r="L806" s="7">
        <f>_xlfn.XLOOKUP($D806,products!$A$1:$A$49,products!$E$1:$E$49,,0)</f>
        <v>11.95</v>
      </c>
      <c r="M806" s="7">
        <f t="shared" si="36"/>
        <v>23.9</v>
      </c>
      <c r="N806" t="str">
        <f t="shared" si="37"/>
        <v>Robusta</v>
      </c>
      <c r="O806" t="str">
        <f t="shared" si="38"/>
        <v>Large</v>
      </c>
      <c r="P806" t="str">
        <f>_xlfn.XLOOKUP(C806,customers!$A$1:$A$1001,customers!$I$1:$I$1001,,0)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6">
        <f>_xlfn.XLOOKUP(D807,products!$A$1:$A$49,products!$D$1:$D$49,,0)</f>
        <v>0.5</v>
      </c>
      <c r="L807" s="7">
        <f>_xlfn.XLOOKUP($D807,products!$A$1:$A$49,products!$E$1:$E$49,,0)</f>
        <v>5.97</v>
      </c>
      <c r="M807" s="7">
        <f t="shared" si="36"/>
        <v>5.97</v>
      </c>
      <c r="N807" t="str">
        <f t="shared" si="37"/>
        <v>Robusta</v>
      </c>
      <c r="O807" t="str">
        <f t="shared" si="38"/>
        <v>Medium</v>
      </c>
      <c r="P807" t="str">
        <f>_xlfn.XLOOKUP(C807,customers!$A$1:$A$1001,customers!$I$1:$I$1001,,0)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6">
        <f>_xlfn.XLOOKUP(D808,products!$A$1:$A$49,products!$D$1:$D$49,,0)</f>
        <v>0.2</v>
      </c>
      <c r="L808" s="7">
        <f>_xlfn.XLOOKUP($D808,products!$A$1:$A$49,products!$E$1:$E$49,,0)</f>
        <v>3.8849999999999998</v>
      </c>
      <c r="M808" s="7">
        <f t="shared" si="36"/>
        <v>7.77</v>
      </c>
      <c r="N808" t="str">
        <f t="shared" si="37"/>
        <v>Liberica</v>
      </c>
      <c r="O808" t="str">
        <f t="shared" si="38"/>
        <v>Dark</v>
      </c>
      <c r="P808" t="str">
        <f>_xlfn.XLOOKUP(C808,customers!$A$1:$A$1001,customers!$I$1:$I$1001,,0)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6">
        <f>_xlfn.XLOOKUP(D809,products!$A$1:$A$49,products!$D$1:$D$49,,0)</f>
        <v>0.5</v>
      </c>
      <c r="L809" s="7">
        <f>_xlfn.XLOOKUP($D809,products!$A$1:$A$49,products!$E$1:$E$49,,0)</f>
        <v>7.77</v>
      </c>
      <c r="M809" s="7">
        <f t="shared" si="36"/>
        <v>23.31</v>
      </c>
      <c r="N809" t="str">
        <f t="shared" si="37"/>
        <v>Liberica</v>
      </c>
      <c r="O809" t="str">
        <f t="shared" si="38"/>
        <v>Dark</v>
      </c>
      <c r="P809" t="str">
        <f>_xlfn.XLOOKUP(C809,customers!$A$1:$A$1001,customers!$I$1:$I$1001,,0)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6">
        <f>_xlfn.XLOOKUP(D810,products!$A$1:$A$49,products!$D$1:$D$49,,0)</f>
        <v>2.5</v>
      </c>
      <c r="L810" s="7">
        <f>_xlfn.XLOOKUP($D810,products!$A$1:$A$49,products!$E$1:$E$49,,0)</f>
        <v>27.484999999999996</v>
      </c>
      <c r="M810" s="7">
        <f t="shared" si="36"/>
        <v>137.42499999999998</v>
      </c>
      <c r="N810" t="str">
        <f t="shared" si="37"/>
        <v>Robusta</v>
      </c>
      <c r="O810" t="str">
        <f t="shared" si="38"/>
        <v>Large</v>
      </c>
      <c r="P810" t="str">
        <f>_xlfn.XLOOKUP(C810,customers!$A$1:$A$1001,customers!$I$1:$I$1001,,0)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6">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_xlfn.XLOOKUP(C811,customers!$A$1:$A$1001,customers!$I$1:$I$1001,,0)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6">
        <f>_xlfn.XLOOKUP(D812,products!$A$1:$A$49,products!$D$1:$D$49,,0)</f>
        <v>0.5</v>
      </c>
      <c r="L812" s="7">
        <f>_xlfn.XLOOKUP($D812,products!$A$1:$A$49,products!$E$1:$E$49,,0)</f>
        <v>9.51</v>
      </c>
      <c r="M812" s="7">
        <f t="shared" si="36"/>
        <v>28.53</v>
      </c>
      <c r="N812" t="str">
        <f t="shared" si="37"/>
        <v>Liberica</v>
      </c>
      <c r="O812" t="str">
        <f t="shared" si="38"/>
        <v>Large</v>
      </c>
      <c r="P812" t="str">
        <f>_xlfn.XLOOKUP(C812,customers!$A$1:$A$1001,customers!$I$1:$I$1001,,0)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6">
        <f>_xlfn.XLOOKUP(D813,products!$A$1:$A$49,products!$D$1:$D$49,,0)</f>
        <v>1</v>
      </c>
      <c r="L813" s="7">
        <f>_xlfn.XLOOKUP($D813,products!$A$1:$A$49,products!$E$1:$E$49,,0)</f>
        <v>11.25</v>
      </c>
      <c r="M813" s="7">
        <f t="shared" si="36"/>
        <v>67.5</v>
      </c>
      <c r="N813" t="str">
        <f t="shared" si="37"/>
        <v>Arabica</v>
      </c>
      <c r="O813" t="str">
        <f t="shared" si="38"/>
        <v>Medium</v>
      </c>
      <c r="P813" t="str">
        <f>_xlfn.XLOOKUP(C813,customers!$A$1:$A$1001,customers!$I$1:$I$1001,,0)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6">
        <f>_xlfn.XLOOKUP(D814,products!$A$1:$A$49,products!$D$1:$D$49,,0)</f>
        <v>2.5</v>
      </c>
      <c r="L814" s="7">
        <f>_xlfn.XLOOKUP($D814,products!$A$1:$A$49,products!$E$1:$E$49,,0)</f>
        <v>29.784999999999997</v>
      </c>
      <c r="M814" s="7">
        <f t="shared" si="36"/>
        <v>178.70999999999998</v>
      </c>
      <c r="N814" t="str">
        <f t="shared" si="37"/>
        <v>Liberica</v>
      </c>
      <c r="O814" t="str">
        <f t="shared" si="38"/>
        <v>Dark</v>
      </c>
      <c r="P814" t="str">
        <f>_xlfn.XLOOKUP(C814,customers!$A$1:$A$1001,customers!$I$1:$I$1001,,0)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6">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_xlfn.XLOOKUP(C815,customers!$A$1:$A$1001,customers!$I$1:$I$1001,,0)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6">
        <f>_xlfn.XLOOKUP(D816,products!$A$1:$A$49,products!$D$1:$D$49,,0)</f>
        <v>0.2</v>
      </c>
      <c r="L816" s="7">
        <f>_xlfn.XLOOKUP($D816,products!$A$1:$A$49,products!$E$1:$E$49,,0)</f>
        <v>4.4550000000000001</v>
      </c>
      <c r="M816" s="7">
        <f t="shared" si="36"/>
        <v>8.91</v>
      </c>
      <c r="N816" t="str">
        <f t="shared" si="37"/>
        <v>Excelsa</v>
      </c>
      <c r="O816" t="str">
        <f t="shared" si="38"/>
        <v>Large</v>
      </c>
      <c r="P816" t="str">
        <f>_xlfn.XLOOKUP(C816,customers!$A$1:$A$1001,customers!$I$1:$I$1001,,0)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6">
        <f>_xlfn.XLOOKUP(D817,products!$A$1:$A$49,products!$D$1:$D$49,,0)</f>
        <v>0.5</v>
      </c>
      <c r="L817" s="7">
        <f>_xlfn.XLOOKUP($D817,products!$A$1:$A$49,products!$E$1:$E$49,,0)</f>
        <v>5.97</v>
      </c>
      <c r="M817" s="7">
        <f t="shared" si="36"/>
        <v>35.82</v>
      </c>
      <c r="N817" t="str">
        <f t="shared" si="37"/>
        <v>Robusta</v>
      </c>
      <c r="O817" t="str">
        <f t="shared" si="38"/>
        <v>Medium</v>
      </c>
      <c r="P817" t="str">
        <f>_xlfn.XLOOKUP(C817,customers!$A$1:$A$1001,customers!$I$1:$I$1001,,0)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6">
        <f>_xlfn.XLOOKUP(D818,products!$A$1:$A$49,products!$D$1:$D$49,,0)</f>
        <v>0.5</v>
      </c>
      <c r="L818" s="7">
        <f>_xlfn.XLOOKUP($D818,products!$A$1:$A$49,products!$E$1:$E$49,,0)</f>
        <v>9.51</v>
      </c>
      <c r="M818" s="7">
        <f t="shared" si="36"/>
        <v>38.04</v>
      </c>
      <c r="N818" t="str">
        <f t="shared" si="37"/>
        <v>Liberica</v>
      </c>
      <c r="O818" t="str">
        <f t="shared" si="38"/>
        <v>Large</v>
      </c>
      <c r="P818" t="str">
        <f>_xlfn.XLOOKUP(C818,customers!$A$1:$A$1001,customers!$I$1:$I$1001,,0)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6">
        <f>_xlfn.XLOOKUP(D819,products!$A$1:$A$49,products!$D$1:$D$49,,0)</f>
        <v>0.5</v>
      </c>
      <c r="L819" s="7">
        <f>_xlfn.XLOOKUP($D819,products!$A$1:$A$49,products!$E$1:$E$49,,0)</f>
        <v>7.77</v>
      </c>
      <c r="M819" s="7">
        <f t="shared" si="36"/>
        <v>15.54</v>
      </c>
      <c r="N819" t="str">
        <f t="shared" si="37"/>
        <v>Liberica</v>
      </c>
      <c r="O819" t="str">
        <f t="shared" si="38"/>
        <v>Dark</v>
      </c>
      <c r="P819" t="str">
        <f>_xlfn.XLOOKUP(C819,customers!$A$1:$A$1001,customers!$I$1:$I$1001,,0)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6">
        <f>_xlfn.XLOOKUP(D820,products!$A$1:$A$49,products!$D$1:$D$49,,0)</f>
        <v>1</v>
      </c>
      <c r="L820" s="7">
        <f>_xlfn.XLOOKUP($D820,products!$A$1:$A$49,products!$E$1:$E$49,,0)</f>
        <v>15.85</v>
      </c>
      <c r="M820" s="7">
        <f t="shared" si="36"/>
        <v>79.25</v>
      </c>
      <c r="N820" t="str">
        <f t="shared" si="37"/>
        <v>Liberica</v>
      </c>
      <c r="O820" t="str">
        <f t="shared" si="38"/>
        <v>Large</v>
      </c>
      <c r="P820" t="str">
        <f>_xlfn.XLOOKUP(C820,customers!$A$1:$A$1001,customers!$I$1:$I$1001,,0)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6">
        <f>_xlfn.XLOOKUP(D821,products!$A$1:$A$49,products!$D$1:$D$49,,0)</f>
        <v>0.2</v>
      </c>
      <c r="L821" s="7">
        <f>_xlfn.XLOOKUP($D821,products!$A$1:$A$49,products!$E$1:$E$49,,0)</f>
        <v>4.7549999999999999</v>
      </c>
      <c r="M821" s="7">
        <f t="shared" si="36"/>
        <v>4.7549999999999999</v>
      </c>
      <c r="N821" t="str">
        <f t="shared" si="37"/>
        <v>Liberica</v>
      </c>
      <c r="O821" t="str">
        <f t="shared" si="38"/>
        <v>Large</v>
      </c>
      <c r="P821" t="str">
        <f>_xlfn.XLOOKUP(C821,customers!$A$1:$A$1001,customers!$I$1:$I$1001,,0)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6">
        <f>_xlfn.XLOOKUP(D822,products!$A$1:$A$49,products!$D$1:$D$49,,0)</f>
        <v>1</v>
      </c>
      <c r="L822" s="7">
        <f>_xlfn.XLOOKUP($D822,products!$A$1:$A$49,products!$E$1:$E$49,,0)</f>
        <v>13.75</v>
      </c>
      <c r="M822" s="7">
        <f t="shared" si="36"/>
        <v>55</v>
      </c>
      <c r="N822" t="str">
        <f t="shared" si="37"/>
        <v>Excelsa</v>
      </c>
      <c r="O822" t="str">
        <f t="shared" si="38"/>
        <v>Medium</v>
      </c>
      <c r="P822" t="str">
        <f>_xlfn.XLOOKUP(C822,customers!$A$1:$A$1001,customers!$I$1:$I$1001,,0)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6">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_xlfn.XLOOKUP(C823,customers!$A$1:$A$1001,customers!$I$1:$I$1001,,0)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6">
        <f>_xlfn.XLOOKUP(D824,products!$A$1:$A$49,products!$D$1:$D$49,,0)</f>
        <v>2.5</v>
      </c>
      <c r="L824" s="7">
        <f>_xlfn.XLOOKUP($D824,products!$A$1:$A$49,products!$E$1:$E$49,,0)</f>
        <v>34.154999999999994</v>
      </c>
      <c r="M824" s="7">
        <f t="shared" si="36"/>
        <v>136.61999999999998</v>
      </c>
      <c r="N824" t="str">
        <f t="shared" si="37"/>
        <v>Excelsa</v>
      </c>
      <c r="O824" t="str">
        <f t="shared" si="38"/>
        <v>Large</v>
      </c>
      <c r="P824" t="str">
        <f>_xlfn.XLOOKUP(C824,customers!$A$1:$A$1001,customers!$I$1:$I$1001,,0)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6">
        <f>_xlfn.XLOOKUP(D825,products!$A$1:$A$49,products!$D$1:$D$49,,0)</f>
        <v>1</v>
      </c>
      <c r="L825" s="7">
        <f>_xlfn.XLOOKUP($D825,products!$A$1:$A$49,products!$E$1:$E$49,,0)</f>
        <v>15.85</v>
      </c>
      <c r="M825" s="7">
        <f t="shared" si="36"/>
        <v>47.55</v>
      </c>
      <c r="N825" t="str">
        <f t="shared" si="37"/>
        <v>Liberica</v>
      </c>
      <c r="O825" t="str">
        <f t="shared" si="38"/>
        <v>Large</v>
      </c>
      <c r="P825" t="str">
        <f>_xlfn.XLOOKUP(C825,customers!$A$1:$A$1001,customers!$I$1:$I$1001,,0)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6">
        <f>_xlfn.XLOOKUP(D826,products!$A$1:$A$49,products!$D$1:$D$49,,0)</f>
        <v>0.2</v>
      </c>
      <c r="L826" s="7">
        <f>_xlfn.XLOOKUP($D826,products!$A$1:$A$49,products!$E$1:$E$49,,0)</f>
        <v>3.375</v>
      </c>
      <c r="M826" s="7">
        <f t="shared" si="36"/>
        <v>16.875</v>
      </c>
      <c r="N826" t="str">
        <f t="shared" si="37"/>
        <v>Arabica</v>
      </c>
      <c r="O826" t="str">
        <f t="shared" si="38"/>
        <v>Medium</v>
      </c>
      <c r="P826" t="str">
        <f>_xlfn.XLOOKUP(C826,customers!$A$1:$A$1001,customers!$I$1:$I$1001,,0)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6">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_xlfn.XLOOKUP(C827,customers!$A$1:$A$1001,customers!$I$1:$I$1001,,0)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6">
        <f>_xlfn.XLOOKUP(D828,products!$A$1:$A$49,products!$D$1:$D$49,,0)</f>
        <v>0.5</v>
      </c>
      <c r="L828" s="7">
        <f>_xlfn.XLOOKUP($D828,products!$A$1:$A$49,products!$E$1:$E$49,,0)</f>
        <v>8.25</v>
      </c>
      <c r="M828" s="7">
        <f t="shared" si="36"/>
        <v>41.25</v>
      </c>
      <c r="N828" t="str">
        <f t="shared" si="37"/>
        <v>Excelsa</v>
      </c>
      <c r="O828" t="str">
        <f t="shared" si="38"/>
        <v>Medium</v>
      </c>
      <c r="P828" t="str">
        <f>_xlfn.XLOOKUP(C828,customers!$A$1:$A$1001,customers!$I$1:$I$1001,,0)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6">
        <f>_xlfn.XLOOKUP(D829,products!$A$1:$A$49,products!$D$1:$D$49,,0)</f>
        <v>0.2</v>
      </c>
      <c r="L829" s="7">
        <f>_xlfn.XLOOKUP($D829,products!$A$1:$A$49,products!$E$1:$E$49,,0)</f>
        <v>4.125</v>
      </c>
      <c r="M829" s="7">
        <f t="shared" si="36"/>
        <v>20.625</v>
      </c>
      <c r="N829" t="str">
        <f t="shared" si="37"/>
        <v>Excelsa</v>
      </c>
      <c r="O829" t="str">
        <f t="shared" si="38"/>
        <v>Medium</v>
      </c>
      <c r="P829" t="str">
        <f>_xlfn.XLOOKUP(C829,customers!$A$1:$A$1001,customers!$I$1:$I$1001,,0)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6">
        <f>_xlfn.XLOOKUP(D830,products!$A$1:$A$49,products!$D$1:$D$49,,0)</f>
        <v>2.5</v>
      </c>
      <c r="L830" s="7">
        <f>_xlfn.XLOOKUP($D830,products!$A$1:$A$49,products!$E$1:$E$49,,0)</f>
        <v>22.884999999999998</v>
      </c>
      <c r="M830" s="7">
        <f t="shared" si="36"/>
        <v>137.31</v>
      </c>
      <c r="N830" t="str">
        <f t="shared" si="37"/>
        <v>Arabica</v>
      </c>
      <c r="O830" t="str">
        <f t="shared" si="38"/>
        <v>Dark</v>
      </c>
      <c r="P830" t="str">
        <f>_xlfn.XLOOKUP(C830,customers!$A$1:$A$1001,customers!$I$1:$I$1001,,0)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6">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_xlfn.XLOOKUP(C831,customers!$A$1:$A$1001,customers!$I$1:$I$1001,,0)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6">
        <f>_xlfn.XLOOKUP(D832,products!$A$1:$A$49,products!$D$1:$D$49,,0)</f>
        <v>1</v>
      </c>
      <c r="L832" s="7">
        <f>_xlfn.XLOOKUP($D832,products!$A$1:$A$49,products!$E$1:$E$49,,0)</f>
        <v>13.75</v>
      </c>
      <c r="M832" s="7">
        <f t="shared" si="36"/>
        <v>27.5</v>
      </c>
      <c r="N832" t="str">
        <f t="shared" si="37"/>
        <v>Excelsa</v>
      </c>
      <c r="O832" t="str">
        <f t="shared" si="38"/>
        <v>Medium</v>
      </c>
      <c r="P832" t="str">
        <f>_xlfn.XLOOKUP(C832,customers!$A$1:$A$1001,customers!$I$1:$I$1001,,0)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6">
        <f>_xlfn.XLOOKUP(D833,products!$A$1:$A$49,products!$D$1:$D$49,,0)</f>
        <v>0.2</v>
      </c>
      <c r="L833" s="7">
        <f>_xlfn.XLOOKUP($D833,products!$A$1:$A$49,products!$E$1:$E$49,,0)</f>
        <v>2.9849999999999999</v>
      </c>
      <c r="M833" s="7">
        <f t="shared" si="36"/>
        <v>5.97</v>
      </c>
      <c r="N833" t="str">
        <f t="shared" si="37"/>
        <v>Arabica</v>
      </c>
      <c r="O833" t="str">
        <f t="shared" si="38"/>
        <v>Dark</v>
      </c>
      <c r="P833" t="str">
        <f>_xlfn.XLOOKUP(C833,customers!$A$1:$A$1001,customers!$I$1:$I$1001,,0)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6">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_xlfn.XLOOKUP(C834,customers!$A$1:$A$1001,customers!$I$1:$I$1001,,0)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6">
        <f>_xlfn.XLOOKUP(D835,products!$A$1:$A$49,products!$D$1:$D$49,,0)</f>
        <v>2.5</v>
      </c>
      <c r="L835" s="7">
        <f>_xlfn.XLOOKUP($D835,products!$A$1:$A$49,products!$E$1:$E$49,,0)</f>
        <v>20.584999999999997</v>
      </c>
      <c r="M835" s="7">
        <f t="shared" ref="M835:M898" si="39">L835*E835</f>
        <v>82.339999999999989</v>
      </c>
      <c r="N835" t="str">
        <f t="shared" ref="N835:N898" si="40">IF(I835="Rob","Robusta",IF(I835="Exc","Excelsa",IF(I835="Ara","Arabica","Liberica")))</f>
        <v>Robusta</v>
      </c>
      <c r="O835" t="str">
        <f t="shared" ref="O835:O898" si="41">IF(J835="M","Medium",IF(J835="L","Large","Dark"))</f>
        <v>Dark</v>
      </c>
      <c r="P835" t="str">
        <f>_xlfn.XLOOKUP(C835,customers!$A$1:$A$1001,customers!$I$1:$I$1001,,0)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6">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_xlfn.XLOOKUP(C836,customers!$A$1:$A$1001,customers!$I$1:$I$1001,,0)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6">
        <f>_xlfn.XLOOKUP(D837,products!$A$1:$A$49,products!$D$1:$D$49,,0)</f>
        <v>0.5</v>
      </c>
      <c r="L837" s="7">
        <f>_xlfn.XLOOKUP($D837,products!$A$1:$A$49,products!$E$1:$E$49,,0)</f>
        <v>8.91</v>
      </c>
      <c r="M837" s="7">
        <f t="shared" si="39"/>
        <v>8.91</v>
      </c>
      <c r="N837" t="str">
        <f t="shared" si="40"/>
        <v>Excelsa</v>
      </c>
      <c r="O837" t="str">
        <f t="shared" si="41"/>
        <v>Large</v>
      </c>
      <c r="P837" t="str">
        <f>_xlfn.XLOOKUP(C837,customers!$A$1:$A$1001,customers!$I$1:$I$1001,,0)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6">
        <f>_xlfn.XLOOKUP(D838,products!$A$1:$A$49,products!$D$1:$D$49,,0)</f>
        <v>0.2</v>
      </c>
      <c r="L838" s="7">
        <f>_xlfn.XLOOKUP($D838,products!$A$1:$A$49,products!$E$1:$E$49,,0)</f>
        <v>2.9849999999999999</v>
      </c>
      <c r="M838" s="7">
        <f t="shared" si="39"/>
        <v>11.94</v>
      </c>
      <c r="N838" t="str">
        <f t="shared" si="40"/>
        <v>Arabica</v>
      </c>
      <c r="O838" t="str">
        <f t="shared" si="41"/>
        <v>Dark</v>
      </c>
      <c r="P838" t="str">
        <f>_xlfn.XLOOKUP(C838,customers!$A$1:$A$1001,customers!$I$1:$I$1001,,0)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6">
        <f>_xlfn.XLOOKUP(D839,products!$A$1:$A$49,products!$D$1:$D$49,,0)</f>
        <v>2.5</v>
      </c>
      <c r="L839" s="7">
        <f>_xlfn.XLOOKUP($D839,products!$A$1:$A$49,products!$E$1:$E$49,,0)</f>
        <v>33.464999999999996</v>
      </c>
      <c r="M839" s="7">
        <f t="shared" si="39"/>
        <v>100.39499999999998</v>
      </c>
      <c r="N839" t="str">
        <f t="shared" si="40"/>
        <v>Liberica</v>
      </c>
      <c r="O839" t="str">
        <f t="shared" si="41"/>
        <v>Medium</v>
      </c>
      <c r="P839" t="str">
        <f>_xlfn.XLOOKUP(C839,customers!$A$1:$A$1001,customers!$I$1:$I$1001,,0)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6">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_xlfn.XLOOKUP(C840,customers!$A$1:$A$1001,customers!$I$1:$I$1001,,0)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6">
        <f>_xlfn.XLOOKUP(D841,products!$A$1:$A$49,products!$D$1:$D$49,,0)</f>
        <v>0.5</v>
      </c>
      <c r="L841" s="7">
        <f>_xlfn.XLOOKUP($D841,products!$A$1:$A$49,products!$E$1:$E$49,,0)</f>
        <v>8.25</v>
      </c>
      <c r="M841" s="7">
        <f t="shared" si="39"/>
        <v>41.25</v>
      </c>
      <c r="N841" t="str">
        <f t="shared" si="40"/>
        <v>Excelsa</v>
      </c>
      <c r="O841" t="str">
        <f t="shared" si="41"/>
        <v>Medium</v>
      </c>
      <c r="P841" t="str">
        <f>_xlfn.XLOOKUP(C841,customers!$A$1:$A$1001,customers!$I$1:$I$1001,,0)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6">
        <f>_xlfn.XLOOKUP(D842,products!$A$1:$A$49,products!$D$1:$D$49,,0)</f>
        <v>0.5</v>
      </c>
      <c r="L842" s="7">
        <f>_xlfn.XLOOKUP($D842,products!$A$1:$A$49,products!$E$1:$E$49,,0)</f>
        <v>7.169999999999999</v>
      </c>
      <c r="M842" s="7">
        <f t="shared" si="39"/>
        <v>28.679999999999996</v>
      </c>
      <c r="N842" t="str">
        <f t="shared" si="40"/>
        <v>Robusta</v>
      </c>
      <c r="O842" t="str">
        <f t="shared" si="41"/>
        <v>Large</v>
      </c>
      <c r="P842" t="str">
        <f>_xlfn.XLOOKUP(C842,customers!$A$1:$A$1001,customers!$I$1:$I$1001,,0)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6">
        <f>_xlfn.XLOOKUP(D843,products!$A$1:$A$49,products!$D$1:$D$49,,0)</f>
        <v>0.2</v>
      </c>
      <c r="L843" s="7">
        <f>_xlfn.XLOOKUP($D843,products!$A$1:$A$49,products!$E$1:$E$49,,0)</f>
        <v>4.3650000000000002</v>
      </c>
      <c r="M843" s="7">
        <f t="shared" si="39"/>
        <v>4.3650000000000002</v>
      </c>
      <c r="N843" t="str">
        <f t="shared" si="40"/>
        <v>Liberica</v>
      </c>
      <c r="O843" t="str">
        <f t="shared" si="41"/>
        <v>Medium</v>
      </c>
      <c r="P843" t="str">
        <f>_xlfn.XLOOKUP(C843,customers!$A$1:$A$1001,customers!$I$1:$I$1001,,0)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6">
        <f>_xlfn.XLOOKUP(D844,products!$A$1:$A$49,products!$D$1:$D$49,,0)</f>
        <v>0.2</v>
      </c>
      <c r="L844" s="7">
        <f>_xlfn.XLOOKUP($D844,products!$A$1:$A$49,products!$E$1:$E$49,,0)</f>
        <v>4.125</v>
      </c>
      <c r="M844" s="7">
        <f t="shared" si="39"/>
        <v>8.25</v>
      </c>
      <c r="N844" t="str">
        <f t="shared" si="40"/>
        <v>Excelsa</v>
      </c>
      <c r="O844" t="str">
        <f t="shared" si="41"/>
        <v>Medium</v>
      </c>
      <c r="P844" t="str">
        <f>_xlfn.XLOOKUP(C844,customers!$A$1:$A$1001,customers!$I$1:$I$1001,,0)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6">
        <f>_xlfn.XLOOKUP(D845,products!$A$1:$A$49,products!$D$1:$D$49,,0)</f>
        <v>0.2</v>
      </c>
      <c r="L845" s="7">
        <f>_xlfn.XLOOKUP($D845,products!$A$1:$A$49,products!$E$1:$E$49,,0)</f>
        <v>4.125</v>
      </c>
      <c r="M845" s="7">
        <f t="shared" si="39"/>
        <v>8.25</v>
      </c>
      <c r="N845" t="str">
        <f t="shared" si="40"/>
        <v>Excelsa</v>
      </c>
      <c r="O845" t="str">
        <f t="shared" si="41"/>
        <v>Medium</v>
      </c>
      <c r="P845" t="str">
        <f>_xlfn.XLOOKUP(C845,customers!$A$1:$A$1001,customers!$I$1:$I$1001,,0)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6">
        <f>_xlfn.XLOOKUP(D846,products!$A$1:$A$49,products!$D$1:$D$49,,0)</f>
        <v>0.5</v>
      </c>
      <c r="L846" s="7">
        <f>_xlfn.XLOOKUP($D846,products!$A$1:$A$49,products!$E$1:$E$49,,0)</f>
        <v>5.97</v>
      </c>
      <c r="M846" s="7">
        <f t="shared" si="39"/>
        <v>35.82</v>
      </c>
      <c r="N846" t="str">
        <f t="shared" si="40"/>
        <v>Arabica</v>
      </c>
      <c r="O846" t="str">
        <f t="shared" si="41"/>
        <v>Dark</v>
      </c>
      <c r="P846" t="str">
        <f>_xlfn.XLOOKUP(C846,customers!$A$1:$A$1001,customers!$I$1:$I$1001,,0)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6">
        <f>_xlfn.XLOOKUP(D847,products!$A$1:$A$49,products!$D$1:$D$49,,0)</f>
        <v>2.5</v>
      </c>
      <c r="L847" s="7">
        <f>_xlfn.XLOOKUP($D847,products!$A$1:$A$49,products!$E$1:$E$49,,0)</f>
        <v>27.945</v>
      </c>
      <c r="M847" s="7">
        <f t="shared" si="39"/>
        <v>167.67000000000002</v>
      </c>
      <c r="N847" t="str">
        <f t="shared" si="40"/>
        <v>Excelsa</v>
      </c>
      <c r="O847" t="str">
        <f t="shared" si="41"/>
        <v>Dark</v>
      </c>
      <c r="P847" t="str">
        <f>_xlfn.XLOOKUP(C847,customers!$A$1:$A$1001,customers!$I$1:$I$1001,,0)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6">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_xlfn.XLOOKUP(C848,customers!$A$1:$A$1001,customers!$I$1:$I$1001,,0)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6">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_xlfn.XLOOKUP(C849,customers!$A$1:$A$1001,customers!$I$1:$I$1001,,0)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6">
        <f>_xlfn.XLOOKUP(D850,products!$A$1:$A$49,products!$D$1:$D$49,,0)</f>
        <v>0.5</v>
      </c>
      <c r="L850" s="7">
        <f>_xlfn.XLOOKUP($D850,products!$A$1:$A$49,products!$E$1:$E$49,,0)</f>
        <v>8.91</v>
      </c>
      <c r="M850" s="7">
        <f t="shared" si="39"/>
        <v>53.46</v>
      </c>
      <c r="N850" t="str">
        <f t="shared" si="40"/>
        <v>Excelsa</v>
      </c>
      <c r="O850" t="str">
        <f t="shared" si="41"/>
        <v>Large</v>
      </c>
      <c r="P850" t="str">
        <f>_xlfn.XLOOKUP(C850,customers!$A$1:$A$1001,customers!$I$1:$I$1001,,0)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6">
        <f>_xlfn.XLOOKUP(D851,products!$A$1:$A$49,products!$D$1:$D$49,,0)</f>
        <v>0.2</v>
      </c>
      <c r="L851" s="7">
        <f>_xlfn.XLOOKUP($D851,products!$A$1:$A$49,products!$E$1:$E$49,,0)</f>
        <v>3.8849999999999998</v>
      </c>
      <c r="M851" s="7">
        <f t="shared" si="39"/>
        <v>23.31</v>
      </c>
      <c r="N851" t="str">
        <f t="shared" si="40"/>
        <v>Arabica</v>
      </c>
      <c r="O851" t="str">
        <f t="shared" si="41"/>
        <v>Large</v>
      </c>
      <c r="P851" t="str">
        <f>_xlfn.XLOOKUP(C851,customers!$A$1:$A$1001,customers!$I$1:$I$1001,,0)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6">
        <f>_xlfn.XLOOKUP(D852,products!$A$1:$A$49,products!$D$1:$D$49,,0)</f>
        <v>0.2</v>
      </c>
      <c r="L852" s="7">
        <f>_xlfn.XLOOKUP($D852,products!$A$1:$A$49,products!$E$1:$E$49,,0)</f>
        <v>3.375</v>
      </c>
      <c r="M852" s="7">
        <f t="shared" si="39"/>
        <v>6.75</v>
      </c>
      <c r="N852" t="str">
        <f t="shared" si="40"/>
        <v>Arabica</v>
      </c>
      <c r="O852" t="str">
        <f t="shared" si="41"/>
        <v>Medium</v>
      </c>
      <c r="P852" t="str">
        <f>_xlfn.XLOOKUP(C852,customers!$A$1:$A$1001,customers!$I$1:$I$1001,,0)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6">
        <f>_xlfn.XLOOKUP(D853,products!$A$1:$A$49,products!$D$1:$D$49,,0)</f>
        <v>0.5</v>
      </c>
      <c r="L853" s="7">
        <f>_xlfn.XLOOKUP($D853,products!$A$1:$A$49,products!$E$1:$E$49,,0)</f>
        <v>7.77</v>
      </c>
      <c r="M853" s="7">
        <f t="shared" si="39"/>
        <v>7.77</v>
      </c>
      <c r="N853" t="str">
        <f t="shared" si="40"/>
        <v>Liberica</v>
      </c>
      <c r="O853" t="str">
        <f t="shared" si="41"/>
        <v>Dark</v>
      </c>
      <c r="P853" t="str">
        <f>_xlfn.XLOOKUP(C853,customers!$A$1:$A$1001,customers!$I$1:$I$1001,,0)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6">
        <f>_xlfn.XLOOKUP(D854,products!$A$1:$A$49,products!$D$1:$D$49,,0)</f>
        <v>2.5</v>
      </c>
      <c r="L854" s="7">
        <f>_xlfn.XLOOKUP($D854,products!$A$1:$A$49,products!$E$1:$E$49,,0)</f>
        <v>29.784999999999997</v>
      </c>
      <c r="M854" s="7">
        <f t="shared" si="39"/>
        <v>119.13999999999999</v>
      </c>
      <c r="N854" t="str">
        <f t="shared" si="40"/>
        <v>Liberica</v>
      </c>
      <c r="O854" t="str">
        <f t="shared" si="41"/>
        <v>Dark</v>
      </c>
      <c r="P854" t="str">
        <f>_xlfn.XLOOKUP(C854,customers!$A$1:$A$1001,customers!$I$1:$I$1001,,0)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6">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_xlfn.XLOOKUP(C855,customers!$A$1:$A$1001,customers!$I$1:$I$1001,,0)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6">
        <f>_xlfn.XLOOKUP(D856,products!$A$1:$A$49,products!$D$1:$D$49,,0)</f>
        <v>0.5</v>
      </c>
      <c r="L856" s="7">
        <f>_xlfn.XLOOKUP($D856,products!$A$1:$A$49,products!$E$1:$E$49,,0)</f>
        <v>7.169999999999999</v>
      </c>
      <c r="M856" s="7">
        <f t="shared" si="39"/>
        <v>35.849999999999994</v>
      </c>
      <c r="N856" t="str">
        <f t="shared" si="40"/>
        <v>Robusta</v>
      </c>
      <c r="O856" t="str">
        <f t="shared" si="41"/>
        <v>Large</v>
      </c>
      <c r="P856" t="str">
        <f>_xlfn.XLOOKUP(C856,customers!$A$1:$A$1001,customers!$I$1:$I$1001,,0)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6">
        <f>_xlfn.XLOOKUP(D857,products!$A$1:$A$49,products!$D$1:$D$49,,0)</f>
        <v>2.5</v>
      </c>
      <c r="L857" s="7">
        <f>_xlfn.XLOOKUP($D857,products!$A$1:$A$49,products!$E$1:$E$49,,0)</f>
        <v>29.784999999999997</v>
      </c>
      <c r="M857" s="7">
        <f t="shared" si="39"/>
        <v>89.35499999999999</v>
      </c>
      <c r="N857" t="str">
        <f t="shared" si="40"/>
        <v>Liberica</v>
      </c>
      <c r="O857" t="str">
        <f t="shared" si="41"/>
        <v>Dark</v>
      </c>
      <c r="P857" t="str">
        <f>_xlfn.XLOOKUP(C857,customers!$A$1:$A$1001,customers!$I$1:$I$1001,,0)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6">
        <f>_xlfn.XLOOKUP(D858,products!$A$1:$A$49,products!$D$1:$D$49,,0)</f>
        <v>0.2</v>
      </c>
      <c r="L858" s="7">
        <f>_xlfn.XLOOKUP($D858,products!$A$1:$A$49,products!$E$1:$E$49,,0)</f>
        <v>4.3650000000000002</v>
      </c>
      <c r="M858" s="7">
        <f t="shared" si="39"/>
        <v>8.73</v>
      </c>
      <c r="N858" t="str">
        <f t="shared" si="40"/>
        <v>Liberica</v>
      </c>
      <c r="O858" t="str">
        <f t="shared" si="41"/>
        <v>Medium</v>
      </c>
      <c r="P858" t="str">
        <f>_xlfn.XLOOKUP(C858,customers!$A$1:$A$1001,customers!$I$1:$I$1001,,0)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6">
        <f>_xlfn.XLOOKUP(D859,products!$A$1:$A$49,products!$D$1:$D$49,,0)</f>
        <v>2.5</v>
      </c>
      <c r="L859" s="7">
        <f>_xlfn.XLOOKUP($D859,products!$A$1:$A$49,products!$E$1:$E$49,,0)</f>
        <v>27.484999999999996</v>
      </c>
      <c r="M859" s="7">
        <f t="shared" si="39"/>
        <v>137.42499999999998</v>
      </c>
      <c r="N859" t="str">
        <f t="shared" si="40"/>
        <v>Robusta</v>
      </c>
      <c r="O859" t="str">
        <f t="shared" si="41"/>
        <v>Large</v>
      </c>
      <c r="P859" t="str">
        <f>_xlfn.XLOOKUP(C859,customers!$A$1:$A$1001,customers!$I$1:$I$1001,,0)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6">
        <f>_xlfn.XLOOKUP(D860,products!$A$1:$A$49,products!$D$1:$D$49,,0)</f>
        <v>0.5</v>
      </c>
      <c r="L860" s="7">
        <f>_xlfn.XLOOKUP($D860,products!$A$1:$A$49,products!$E$1:$E$49,,0)</f>
        <v>8.73</v>
      </c>
      <c r="M860" s="7">
        <f t="shared" si="39"/>
        <v>34.92</v>
      </c>
      <c r="N860" t="str">
        <f t="shared" si="40"/>
        <v>Liberica</v>
      </c>
      <c r="O860" t="str">
        <f t="shared" si="41"/>
        <v>Medium</v>
      </c>
      <c r="P860" t="str">
        <f>_xlfn.XLOOKUP(C860,customers!$A$1:$A$1001,customers!$I$1:$I$1001,,0)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6">
        <f>_xlfn.XLOOKUP(D861,products!$A$1:$A$49,products!$D$1:$D$49,,0)</f>
        <v>2.5</v>
      </c>
      <c r="L861" s="7">
        <f>_xlfn.XLOOKUP($D861,products!$A$1:$A$49,products!$E$1:$E$49,,0)</f>
        <v>29.784999999999997</v>
      </c>
      <c r="M861" s="7">
        <f t="shared" si="39"/>
        <v>178.70999999999998</v>
      </c>
      <c r="N861" t="str">
        <f t="shared" si="40"/>
        <v>Arabica</v>
      </c>
      <c r="O861" t="str">
        <f t="shared" si="41"/>
        <v>Large</v>
      </c>
      <c r="P861" t="str">
        <f>_xlfn.XLOOKUP(C861,customers!$A$1:$A$1001,customers!$I$1:$I$1001,,0)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6">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_xlfn.XLOOKUP(C862,customers!$A$1:$A$1001,customers!$I$1:$I$1001,,0)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6">
        <f>_xlfn.XLOOKUP(D863,products!$A$1:$A$49,products!$D$1:$D$49,,0)</f>
        <v>1</v>
      </c>
      <c r="L863" s="7">
        <f>_xlfn.XLOOKUP($D863,products!$A$1:$A$49,products!$E$1:$E$49,,0)</f>
        <v>12.95</v>
      </c>
      <c r="M863" s="7">
        <f t="shared" si="39"/>
        <v>77.699999999999989</v>
      </c>
      <c r="N863" t="str">
        <f t="shared" si="40"/>
        <v>Liberica</v>
      </c>
      <c r="O863" t="str">
        <f t="shared" si="41"/>
        <v>Dark</v>
      </c>
      <c r="P863" t="str">
        <f>_xlfn.XLOOKUP(C863,customers!$A$1:$A$1001,customers!$I$1:$I$1001,,0)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6">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_xlfn.XLOOKUP(C864,customers!$A$1:$A$1001,customers!$I$1:$I$1001,,0)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6">
        <f>_xlfn.XLOOKUP(D865,products!$A$1:$A$49,products!$D$1:$D$49,,0)</f>
        <v>1</v>
      </c>
      <c r="L865" s="7">
        <f>_xlfn.XLOOKUP($D865,products!$A$1:$A$49,products!$E$1:$E$49,,0)</f>
        <v>14.55</v>
      </c>
      <c r="M865" s="7">
        <f t="shared" si="39"/>
        <v>29.1</v>
      </c>
      <c r="N865" t="str">
        <f t="shared" si="40"/>
        <v>Liberica</v>
      </c>
      <c r="O865" t="str">
        <f t="shared" si="41"/>
        <v>Medium</v>
      </c>
      <c r="P865" t="str">
        <f>_xlfn.XLOOKUP(C865,customers!$A$1:$A$1001,customers!$I$1:$I$1001,,0)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6">
        <f>_xlfn.XLOOKUP(D866,products!$A$1:$A$49,products!$D$1:$D$49,,0)</f>
        <v>0.2</v>
      </c>
      <c r="L866" s="7">
        <f>_xlfn.XLOOKUP($D866,products!$A$1:$A$49,products!$E$1:$E$49,,0)</f>
        <v>3.5849999999999995</v>
      </c>
      <c r="M866" s="7">
        <f t="shared" si="39"/>
        <v>21.509999999999998</v>
      </c>
      <c r="N866" t="str">
        <f t="shared" si="40"/>
        <v>Robusta</v>
      </c>
      <c r="O866" t="str">
        <f t="shared" si="41"/>
        <v>Large</v>
      </c>
      <c r="P866" t="str">
        <f>_xlfn.XLOOKUP(C866,customers!$A$1:$A$1001,customers!$I$1:$I$1001,,0)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6">
        <f>_xlfn.XLOOKUP(D867,products!$A$1:$A$49,products!$D$1:$D$49,,0)</f>
        <v>0.5</v>
      </c>
      <c r="L867" s="7">
        <f>_xlfn.XLOOKUP($D867,products!$A$1:$A$49,products!$E$1:$E$49,,0)</f>
        <v>6.75</v>
      </c>
      <c r="M867" s="7">
        <f t="shared" si="39"/>
        <v>6.75</v>
      </c>
      <c r="N867" t="str">
        <f t="shared" si="40"/>
        <v>Arabica</v>
      </c>
      <c r="O867" t="str">
        <f t="shared" si="41"/>
        <v>Medium</v>
      </c>
      <c r="P867" t="str">
        <f>_xlfn.XLOOKUP(C867,customers!$A$1:$A$1001,customers!$I$1:$I$1001,,0)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6">
        <f>_xlfn.XLOOKUP(D868,products!$A$1:$A$49,products!$D$1:$D$49,,0)</f>
        <v>0.5</v>
      </c>
      <c r="L868" s="7">
        <f>_xlfn.XLOOKUP($D868,products!$A$1:$A$49,products!$E$1:$E$49,,0)</f>
        <v>5.97</v>
      </c>
      <c r="M868" s="7">
        <f t="shared" si="39"/>
        <v>17.91</v>
      </c>
      <c r="N868" t="str">
        <f t="shared" si="40"/>
        <v>Arabica</v>
      </c>
      <c r="O868" t="str">
        <f t="shared" si="41"/>
        <v>Dark</v>
      </c>
      <c r="P868" t="str">
        <f>_xlfn.XLOOKUP(C868,customers!$A$1:$A$1001,customers!$I$1:$I$1001,,0)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6">
        <f>_xlfn.XLOOKUP(D869,products!$A$1:$A$49,products!$D$1:$D$49,,0)</f>
        <v>2.5</v>
      </c>
      <c r="L869" s="7">
        <f>_xlfn.XLOOKUP($D869,products!$A$1:$A$49,products!$E$1:$E$49,,0)</f>
        <v>29.784999999999997</v>
      </c>
      <c r="M869" s="7">
        <f t="shared" si="39"/>
        <v>29.784999999999997</v>
      </c>
      <c r="N869" t="str">
        <f t="shared" si="40"/>
        <v>Arabica</v>
      </c>
      <c r="O869" t="str">
        <f t="shared" si="41"/>
        <v>Large</v>
      </c>
      <c r="P869" t="str">
        <f>_xlfn.XLOOKUP(C869,customers!$A$1:$A$1001,customers!$I$1:$I$1001,,0)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6">
        <f>_xlfn.XLOOKUP(D870,products!$A$1:$A$49,products!$D$1:$D$49,,0)</f>
        <v>0.5</v>
      </c>
      <c r="L870" s="7">
        <f>_xlfn.XLOOKUP($D870,products!$A$1:$A$49,products!$E$1:$E$49,,0)</f>
        <v>8.25</v>
      </c>
      <c r="M870" s="7">
        <f t="shared" si="39"/>
        <v>41.25</v>
      </c>
      <c r="N870" t="str">
        <f t="shared" si="40"/>
        <v>Excelsa</v>
      </c>
      <c r="O870" t="str">
        <f t="shared" si="41"/>
        <v>Medium</v>
      </c>
      <c r="P870" t="str">
        <f>_xlfn.XLOOKUP(C870,customers!$A$1:$A$1001,customers!$I$1:$I$1001,,0)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6">
        <f>_xlfn.XLOOKUP(D871,products!$A$1:$A$49,products!$D$1:$D$49,,0)</f>
        <v>0.5</v>
      </c>
      <c r="L871" s="7">
        <f>_xlfn.XLOOKUP($D871,products!$A$1:$A$49,products!$E$1:$E$49,,0)</f>
        <v>5.97</v>
      </c>
      <c r="M871" s="7">
        <f t="shared" si="39"/>
        <v>17.91</v>
      </c>
      <c r="N871" t="str">
        <f t="shared" si="40"/>
        <v>Robusta</v>
      </c>
      <c r="O871" t="str">
        <f t="shared" si="41"/>
        <v>Medium</v>
      </c>
      <c r="P871" t="str">
        <f>_xlfn.XLOOKUP(C871,customers!$A$1:$A$1001,customers!$I$1:$I$1001,,0)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6">
        <f>_xlfn.XLOOKUP(D872,products!$A$1:$A$49,products!$D$1:$D$49,,0)</f>
        <v>0.5</v>
      </c>
      <c r="L872" s="7">
        <f>_xlfn.XLOOKUP($D872,products!$A$1:$A$49,products!$E$1:$E$49,,0)</f>
        <v>7.29</v>
      </c>
      <c r="M872" s="7">
        <f t="shared" si="39"/>
        <v>7.29</v>
      </c>
      <c r="N872" t="str">
        <f t="shared" si="40"/>
        <v>Excelsa</v>
      </c>
      <c r="O872" t="str">
        <f t="shared" si="41"/>
        <v>Dark</v>
      </c>
      <c r="P872" t="str">
        <f>_xlfn.XLOOKUP(C872,customers!$A$1:$A$1001,customers!$I$1:$I$1001,,0)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6">
        <f>_xlfn.XLOOKUP(D873,products!$A$1:$A$49,products!$D$1:$D$49,,0)</f>
        <v>1</v>
      </c>
      <c r="L873" s="7">
        <f>_xlfn.XLOOKUP($D873,products!$A$1:$A$49,products!$E$1:$E$49,,0)</f>
        <v>14.85</v>
      </c>
      <c r="M873" s="7">
        <f t="shared" si="39"/>
        <v>29.7</v>
      </c>
      <c r="N873" t="str">
        <f t="shared" si="40"/>
        <v>Excelsa</v>
      </c>
      <c r="O873" t="str">
        <f t="shared" si="41"/>
        <v>Large</v>
      </c>
      <c r="P873" t="str">
        <f>_xlfn.XLOOKUP(C873,customers!$A$1:$A$1001,customers!$I$1:$I$1001,,0)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6">
        <f>_xlfn.XLOOKUP(D874,products!$A$1:$A$49,products!$D$1:$D$49,,0)</f>
        <v>1</v>
      </c>
      <c r="L874" s="7">
        <f>_xlfn.XLOOKUP($D874,products!$A$1:$A$49,products!$E$1:$E$49,,0)</f>
        <v>11.25</v>
      </c>
      <c r="M874" s="7">
        <f t="shared" si="39"/>
        <v>22.5</v>
      </c>
      <c r="N874" t="str">
        <f t="shared" si="40"/>
        <v>Arabica</v>
      </c>
      <c r="O874" t="str">
        <f t="shared" si="41"/>
        <v>Medium</v>
      </c>
      <c r="P874" t="str">
        <f>_xlfn.XLOOKUP(C874,customers!$A$1:$A$1001,customers!$I$1:$I$1001,,0)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6">
        <f>_xlfn.XLOOKUP(D875,products!$A$1:$A$49,products!$D$1:$D$49,,0)</f>
        <v>0.2</v>
      </c>
      <c r="L875" s="7">
        <f>_xlfn.XLOOKUP($D875,products!$A$1:$A$49,products!$E$1:$E$49,,0)</f>
        <v>2.9849999999999999</v>
      </c>
      <c r="M875" s="7">
        <f t="shared" si="39"/>
        <v>11.94</v>
      </c>
      <c r="N875" t="str">
        <f t="shared" si="40"/>
        <v>Robusta</v>
      </c>
      <c r="O875" t="str">
        <f t="shared" si="41"/>
        <v>Medium</v>
      </c>
      <c r="P875" t="str">
        <f>_xlfn.XLOOKUP(C875,customers!$A$1:$A$1001,customers!$I$1:$I$1001,,0)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6">
        <f>_xlfn.XLOOKUP(D876,products!$A$1:$A$49,products!$D$1:$D$49,,0)</f>
        <v>1</v>
      </c>
      <c r="L876" s="7">
        <f>_xlfn.XLOOKUP($D876,products!$A$1:$A$49,products!$E$1:$E$49,,0)</f>
        <v>12.95</v>
      </c>
      <c r="M876" s="7">
        <f t="shared" si="39"/>
        <v>25.9</v>
      </c>
      <c r="N876" t="str">
        <f t="shared" si="40"/>
        <v>Arabica</v>
      </c>
      <c r="O876" t="str">
        <f t="shared" si="41"/>
        <v>Large</v>
      </c>
      <c r="P876" t="str">
        <f>_xlfn.XLOOKUP(C876,customers!$A$1:$A$1001,customers!$I$1:$I$1001,,0)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6">
        <f>_xlfn.XLOOKUP(D877,products!$A$1:$A$49,products!$D$1:$D$49,,0)</f>
        <v>0.5</v>
      </c>
      <c r="L877" s="7">
        <f>_xlfn.XLOOKUP($D877,products!$A$1:$A$49,products!$E$1:$E$49,,0)</f>
        <v>8.73</v>
      </c>
      <c r="M877" s="7">
        <f t="shared" si="39"/>
        <v>43.650000000000006</v>
      </c>
      <c r="N877" t="str">
        <f t="shared" si="40"/>
        <v>Liberica</v>
      </c>
      <c r="O877" t="str">
        <f t="shared" si="41"/>
        <v>Medium</v>
      </c>
      <c r="P877" t="str">
        <f>_xlfn.XLOOKUP(C877,customers!$A$1:$A$1001,customers!$I$1:$I$1001,,0)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6">
        <f>_xlfn.XLOOKUP(D878,products!$A$1:$A$49,products!$D$1:$D$49,,0)</f>
        <v>0.5</v>
      </c>
      <c r="L878" s="7">
        <f>_xlfn.XLOOKUP($D878,products!$A$1:$A$49,products!$E$1:$E$49,,0)</f>
        <v>7.77</v>
      </c>
      <c r="M878" s="7">
        <f t="shared" si="39"/>
        <v>46.62</v>
      </c>
      <c r="N878" t="str">
        <f t="shared" si="40"/>
        <v>Arabica</v>
      </c>
      <c r="O878" t="str">
        <f t="shared" si="41"/>
        <v>Large</v>
      </c>
      <c r="P878" t="str">
        <f>_xlfn.XLOOKUP(C878,customers!$A$1:$A$1001,customers!$I$1:$I$1001,,0)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6">
        <f>_xlfn.XLOOKUP(D879,products!$A$1:$A$49,products!$D$1:$D$49,,0)</f>
        <v>0.5</v>
      </c>
      <c r="L879" s="7">
        <f>_xlfn.XLOOKUP($D879,products!$A$1:$A$49,products!$E$1:$E$49,,0)</f>
        <v>9.51</v>
      </c>
      <c r="M879" s="7">
        <f t="shared" si="39"/>
        <v>28.53</v>
      </c>
      <c r="N879" t="str">
        <f t="shared" si="40"/>
        <v>Liberica</v>
      </c>
      <c r="O879" t="str">
        <f t="shared" si="41"/>
        <v>Large</v>
      </c>
      <c r="P879" t="str">
        <f>_xlfn.XLOOKUP(C879,customers!$A$1:$A$1001,customers!$I$1:$I$1001,,0)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6">
        <f>_xlfn.XLOOKUP(D880,products!$A$1:$A$49,products!$D$1:$D$49,,0)</f>
        <v>2.5</v>
      </c>
      <c r="L880" s="7">
        <f>_xlfn.XLOOKUP($D880,products!$A$1:$A$49,products!$E$1:$E$49,,0)</f>
        <v>27.484999999999996</v>
      </c>
      <c r="M880" s="7">
        <f t="shared" si="39"/>
        <v>27.484999999999996</v>
      </c>
      <c r="N880" t="str">
        <f t="shared" si="40"/>
        <v>Robusta</v>
      </c>
      <c r="O880" t="str">
        <f t="shared" si="41"/>
        <v>Large</v>
      </c>
      <c r="P880" t="str">
        <f>_xlfn.XLOOKUP(C880,customers!$A$1:$A$1001,customers!$I$1:$I$1001,,0)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6">
        <f>_xlfn.XLOOKUP(D881,products!$A$1:$A$49,products!$D$1:$D$49,,0)</f>
        <v>0.2</v>
      </c>
      <c r="L881" s="7">
        <f>_xlfn.XLOOKUP($D881,products!$A$1:$A$49,products!$E$1:$E$49,,0)</f>
        <v>3.645</v>
      </c>
      <c r="M881" s="7">
        <f t="shared" si="39"/>
        <v>10.935</v>
      </c>
      <c r="N881" t="str">
        <f t="shared" si="40"/>
        <v>Excelsa</v>
      </c>
      <c r="O881" t="str">
        <f t="shared" si="41"/>
        <v>Dark</v>
      </c>
      <c r="P881" t="str">
        <f>_xlfn.XLOOKUP(C881,customers!$A$1:$A$1001,customers!$I$1:$I$1001,,0)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6">
        <f>_xlfn.XLOOKUP(D882,products!$A$1:$A$49,products!$D$1:$D$49,,0)</f>
        <v>0.2</v>
      </c>
      <c r="L882" s="7">
        <f>_xlfn.XLOOKUP($D882,products!$A$1:$A$49,products!$E$1:$E$49,,0)</f>
        <v>3.5849999999999995</v>
      </c>
      <c r="M882" s="7">
        <f t="shared" si="39"/>
        <v>7.169999999999999</v>
      </c>
      <c r="N882" t="str">
        <f t="shared" si="40"/>
        <v>Robusta</v>
      </c>
      <c r="O882" t="str">
        <f t="shared" si="41"/>
        <v>Large</v>
      </c>
      <c r="P882" t="str">
        <f>_xlfn.XLOOKUP(C882,customers!$A$1:$A$1001,customers!$I$1:$I$1001,,0)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6">
        <f>_xlfn.XLOOKUP(D883,products!$A$1:$A$49,products!$D$1:$D$49,,0)</f>
        <v>0.2</v>
      </c>
      <c r="L883" s="7">
        <f>_xlfn.XLOOKUP($D883,products!$A$1:$A$49,products!$E$1:$E$49,,0)</f>
        <v>3.8849999999999998</v>
      </c>
      <c r="M883" s="7">
        <f t="shared" si="39"/>
        <v>23.31</v>
      </c>
      <c r="N883" t="str">
        <f t="shared" si="40"/>
        <v>Arabica</v>
      </c>
      <c r="O883" t="str">
        <f t="shared" si="41"/>
        <v>Large</v>
      </c>
      <c r="P883" t="str">
        <f>_xlfn.XLOOKUP(C883,customers!$A$1:$A$1001,customers!$I$1:$I$1001,,0)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6">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_xlfn.XLOOKUP(C884,customers!$A$1:$A$1001,customers!$I$1:$I$1001,,0)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6">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_xlfn.XLOOKUP(C885,customers!$A$1:$A$1001,customers!$I$1:$I$1001,,0)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6">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_xlfn.XLOOKUP(C886,customers!$A$1:$A$1001,customers!$I$1:$I$1001,,0)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6">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_xlfn.XLOOKUP(C887,customers!$A$1:$A$1001,customers!$I$1:$I$1001,,0)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6">
        <f>_xlfn.XLOOKUP(D888,products!$A$1:$A$49,products!$D$1:$D$49,,0)</f>
        <v>0.5</v>
      </c>
      <c r="L888" s="7">
        <f>_xlfn.XLOOKUP($D888,products!$A$1:$A$49,products!$E$1:$E$49,,0)</f>
        <v>8.73</v>
      </c>
      <c r="M888" s="7">
        <f t="shared" si="39"/>
        <v>17.46</v>
      </c>
      <c r="N888" t="str">
        <f t="shared" si="40"/>
        <v>Liberica</v>
      </c>
      <c r="O888" t="str">
        <f t="shared" si="41"/>
        <v>Medium</v>
      </c>
      <c r="P888" t="str">
        <f>_xlfn.XLOOKUP(C888,customers!$A$1:$A$1001,customers!$I$1:$I$1001,,0)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6">
        <f>_xlfn.XLOOKUP(D889,products!$A$1:$A$49,products!$D$1:$D$49,,0)</f>
        <v>0.2</v>
      </c>
      <c r="L889" s="7">
        <f>_xlfn.XLOOKUP($D889,products!$A$1:$A$49,products!$E$1:$E$49,,0)</f>
        <v>4.4550000000000001</v>
      </c>
      <c r="M889" s="7">
        <f t="shared" si="39"/>
        <v>13.365</v>
      </c>
      <c r="N889" t="str">
        <f t="shared" si="40"/>
        <v>Excelsa</v>
      </c>
      <c r="O889" t="str">
        <f t="shared" si="41"/>
        <v>Large</v>
      </c>
      <c r="P889" t="str">
        <f>_xlfn.XLOOKUP(C889,customers!$A$1:$A$1001,customers!$I$1:$I$1001,,0)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6">
        <f>_xlfn.XLOOKUP(D890,products!$A$1:$A$49,products!$D$1:$D$49,,0)</f>
        <v>0.2</v>
      </c>
      <c r="L890" s="7">
        <f>_xlfn.XLOOKUP($D890,products!$A$1:$A$49,products!$E$1:$E$49,,0)</f>
        <v>3.8849999999999998</v>
      </c>
      <c r="M890" s="7">
        <f t="shared" si="39"/>
        <v>7.77</v>
      </c>
      <c r="N890" t="str">
        <f t="shared" si="40"/>
        <v>Arabica</v>
      </c>
      <c r="O890" t="str">
        <f t="shared" si="41"/>
        <v>Large</v>
      </c>
      <c r="P890" t="str">
        <f>_xlfn.XLOOKUP(C890,customers!$A$1:$A$1001,customers!$I$1:$I$1001,,0)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6">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_xlfn.XLOOKUP(C891,customers!$A$1:$A$1001,customers!$I$1:$I$1001,,0)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6">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_xlfn.XLOOKUP(C892,customers!$A$1:$A$1001,customers!$I$1:$I$1001,,0)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6">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_xlfn.XLOOKUP(C893,customers!$A$1:$A$1001,customers!$I$1:$I$1001,,0)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6">
        <f>_xlfn.XLOOKUP(D894,products!$A$1:$A$49,products!$D$1:$D$49,,0)</f>
        <v>0.2</v>
      </c>
      <c r="L894" s="7">
        <f>_xlfn.XLOOKUP($D894,products!$A$1:$A$49,products!$E$1:$E$49,,0)</f>
        <v>4.125</v>
      </c>
      <c r="M894" s="7">
        <f t="shared" si="39"/>
        <v>20.625</v>
      </c>
      <c r="N894" t="str">
        <f t="shared" si="40"/>
        <v>Excelsa</v>
      </c>
      <c r="O894" t="str">
        <f t="shared" si="41"/>
        <v>Medium</v>
      </c>
      <c r="P894" t="str">
        <f>_xlfn.XLOOKUP(C894,customers!$A$1:$A$1001,customers!$I$1:$I$1001,,0)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6">
        <f>_xlfn.XLOOKUP(D895,products!$A$1:$A$49,products!$D$1:$D$49,,0)</f>
        <v>0.5</v>
      </c>
      <c r="L895" s="7">
        <f>_xlfn.XLOOKUP($D895,products!$A$1:$A$49,products!$E$1:$E$49,,0)</f>
        <v>9.51</v>
      </c>
      <c r="M895" s="7">
        <f t="shared" si="39"/>
        <v>57.06</v>
      </c>
      <c r="N895" t="str">
        <f t="shared" si="40"/>
        <v>Liberica</v>
      </c>
      <c r="O895" t="str">
        <f t="shared" si="41"/>
        <v>Large</v>
      </c>
      <c r="P895" t="str">
        <f>_xlfn.XLOOKUP(C895,customers!$A$1:$A$1001,customers!$I$1:$I$1001,,0)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6">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_xlfn.XLOOKUP(C896,customers!$A$1:$A$1001,customers!$I$1:$I$1001,,0)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6">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_xlfn.XLOOKUP(C897,customers!$A$1:$A$1001,customers!$I$1:$I$1001,,0)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6">
        <f>_xlfn.XLOOKUP(D898,products!$A$1:$A$49,products!$D$1:$D$49,,0)</f>
        <v>0.5</v>
      </c>
      <c r="L898" s="7">
        <f>_xlfn.XLOOKUP($D898,products!$A$1:$A$49,products!$E$1:$E$49,,0)</f>
        <v>5.3699999999999992</v>
      </c>
      <c r="M898" s="7">
        <f t="shared" si="39"/>
        <v>32.22</v>
      </c>
      <c r="N898" t="str">
        <f t="shared" si="40"/>
        <v>Robusta</v>
      </c>
      <c r="O898" t="str">
        <f t="shared" si="41"/>
        <v>Dark</v>
      </c>
      <c r="P898" t="str">
        <f>_xlfn.XLOOKUP(C898,customers!$A$1:$A$1001,customers!$I$1:$I$1001,,0)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6">
        <f>_xlfn.XLOOKUP(D899,products!$A$1:$A$49,products!$D$1:$D$49,,0)</f>
        <v>1</v>
      </c>
      <c r="L899" s="7">
        <f>_xlfn.XLOOKUP($D899,products!$A$1:$A$49,products!$E$1:$E$49,,0)</f>
        <v>12.15</v>
      </c>
      <c r="M899" s="7">
        <f t="shared" ref="M899:M962" si="42">L899*E899</f>
        <v>24.3</v>
      </c>
      <c r="N899" t="str">
        <f t="shared" ref="N899:N962" si="43">IF(I899="Rob","Robusta",IF(I899="Exc","Excelsa",IF(I899="Ara","Arabica","Liberica")))</f>
        <v>Excelsa</v>
      </c>
      <c r="O899" t="str">
        <f t="shared" ref="O899:O962" si="44">IF(J899="M","Medium",IF(J899="L","Large","Dark"))</f>
        <v>Dark</v>
      </c>
      <c r="P899" t="str">
        <f>_xlfn.XLOOKUP(C899,customers!$A$1:$A$1001,customers!$I$1:$I$1001,,0)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6">
        <f>_xlfn.XLOOKUP(D900,products!$A$1:$A$49,products!$D$1:$D$49,,0)</f>
        <v>0.5</v>
      </c>
      <c r="L900" s="7">
        <f>_xlfn.XLOOKUP($D900,products!$A$1:$A$49,products!$E$1:$E$49,,0)</f>
        <v>7.169999999999999</v>
      </c>
      <c r="M900" s="7">
        <f t="shared" si="42"/>
        <v>35.849999999999994</v>
      </c>
      <c r="N900" t="str">
        <f t="shared" si="43"/>
        <v>Robusta</v>
      </c>
      <c r="O900" t="str">
        <f t="shared" si="44"/>
        <v>Large</v>
      </c>
      <c r="P900" t="str">
        <f>_xlfn.XLOOKUP(C900,customers!$A$1:$A$1001,customers!$I$1:$I$1001,,0)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6">
        <f>_xlfn.XLOOKUP(D901,products!$A$1:$A$49,products!$D$1:$D$49,,0)</f>
        <v>1</v>
      </c>
      <c r="L901" s="7">
        <f>_xlfn.XLOOKUP($D901,products!$A$1:$A$49,products!$E$1:$E$49,,0)</f>
        <v>14.55</v>
      </c>
      <c r="M901" s="7">
        <f t="shared" si="42"/>
        <v>72.75</v>
      </c>
      <c r="N901" t="str">
        <f t="shared" si="43"/>
        <v>Liberica</v>
      </c>
      <c r="O901" t="str">
        <f t="shared" si="44"/>
        <v>Medium</v>
      </c>
      <c r="P901" t="str">
        <f>_xlfn.XLOOKUP(C901,customers!$A$1:$A$1001,customers!$I$1:$I$1001,,0)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6">
        <f>_xlfn.XLOOKUP(D902,products!$A$1:$A$49,products!$D$1:$D$49,,0)</f>
        <v>1</v>
      </c>
      <c r="L902" s="7">
        <f>_xlfn.XLOOKUP($D902,products!$A$1:$A$49,products!$E$1:$E$49,,0)</f>
        <v>15.85</v>
      </c>
      <c r="M902" s="7">
        <f t="shared" si="42"/>
        <v>47.55</v>
      </c>
      <c r="N902" t="str">
        <f t="shared" si="43"/>
        <v>Liberica</v>
      </c>
      <c r="O902" t="str">
        <f t="shared" si="44"/>
        <v>Large</v>
      </c>
      <c r="P902" t="str">
        <f>_xlfn.XLOOKUP(C902,customers!$A$1:$A$1001,customers!$I$1:$I$1001,,0)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6">
        <f>_xlfn.XLOOKUP(D903,products!$A$1:$A$49,products!$D$1:$D$49,,0)</f>
        <v>0.2</v>
      </c>
      <c r="L903" s="7">
        <f>_xlfn.XLOOKUP($D903,products!$A$1:$A$49,products!$E$1:$E$49,,0)</f>
        <v>3.5849999999999995</v>
      </c>
      <c r="M903" s="7">
        <f t="shared" si="42"/>
        <v>3.5849999999999995</v>
      </c>
      <c r="N903" t="str">
        <f t="shared" si="43"/>
        <v>Robusta</v>
      </c>
      <c r="O903" t="str">
        <f t="shared" si="44"/>
        <v>Large</v>
      </c>
      <c r="P903" t="str">
        <f>_xlfn.XLOOKUP(C903,customers!$A$1:$A$1001,customers!$I$1:$I$1001,,0)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6">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_xlfn.XLOOKUP(C904,customers!$A$1:$A$1001,customers!$I$1:$I$1001,,0)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6">
        <f>_xlfn.XLOOKUP(D905,products!$A$1:$A$49,products!$D$1:$D$49,,0)</f>
        <v>0.5</v>
      </c>
      <c r="L905" s="7">
        <f>_xlfn.XLOOKUP($D905,products!$A$1:$A$49,products!$E$1:$E$49,,0)</f>
        <v>8.73</v>
      </c>
      <c r="M905" s="7">
        <f t="shared" si="42"/>
        <v>17.46</v>
      </c>
      <c r="N905" t="str">
        <f t="shared" si="43"/>
        <v>Liberica</v>
      </c>
      <c r="O905" t="str">
        <f t="shared" si="44"/>
        <v>Medium</v>
      </c>
      <c r="P905" t="str">
        <f>_xlfn.XLOOKUP(C905,customers!$A$1:$A$1001,customers!$I$1:$I$1001,,0)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6">
        <f>_xlfn.XLOOKUP(D906,products!$A$1:$A$49,products!$D$1:$D$49,,0)</f>
        <v>2.5</v>
      </c>
      <c r="L906" s="7">
        <f>_xlfn.XLOOKUP($D906,products!$A$1:$A$49,products!$E$1:$E$49,,0)</f>
        <v>29.784999999999997</v>
      </c>
      <c r="M906" s="7">
        <f t="shared" si="42"/>
        <v>148.92499999999998</v>
      </c>
      <c r="N906" t="str">
        <f t="shared" si="43"/>
        <v>Arabica</v>
      </c>
      <c r="O906" t="str">
        <f t="shared" si="44"/>
        <v>Large</v>
      </c>
      <c r="P906" t="str">
        <f>_xlfn.XLOOKUP(C906,customers!$A$1:$A$1001,customers!$I$1:$I$1001,,0)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6">
        <f>_xlfn.XLOOKUP(D907,products!$A$1:$A$49,products!$D$1:$D$49,,0)</f>
        <v>0.5</v>
      </c>
      <c r="L907" s="7">
        <f>_xlfn.XLOOKUP($D907,products!$A$1:$A$49,products!$E$1:$E$49,,0)</f>
        <v>6.75</v>
      </c>
      <c r="M907" s="7">
        <f t="shared" si="42"/>
        <v>40.5</v>
      </c>
      <c r="N907" t="str">
        <f t="shared" si="43"/>
        <v>Arabica</v>
      </c>
      <c r="O907" t="str">
        <f t="shared" si="44"/>
        <v>Medium</v>
      </c>
      <c r="P907" t="str">
        <f>_xlfn.XLOOKUP(C907,customers!$A$1:$A$1001,customers!$I$1:$I$1001,,0)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6">
        <f>_xlfn.XLOOKUP(D908,products!$A$1:$A$49,products!$D$1:$D$49,,0)</f>
        <v>0.5</v>
      </c>
      <c r="L908" s="7">
        <f>_xlfn.XLOOKUP($D908,products!$A$1:$A$49,products!$E$1:$E$49,,0)</f>
        <v>6.75</v>
      </c>
      <c r="M908" s="7">
        <f t="shared" si="42"/>
        <v>27</v>
      </c>
      <c r="N908" t="str">
        <f t="shared" si="43"/>
        <v>Arabica</v>
      </c>
      <c r="O908" t="str">
        <f t="shared" si="44"/>
        <v>Medium</v>
      </c>
      <c r="P908" t="str">
        <f>_xlfn.XLOOKUP(C908,customers!$A$1:$A$1001,customers!$I$1:$I$1001,,0)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6">
        <f>_xlfn.XLOOKUP(D909,products!$A$1:$A$49,products!$D$1:$D$49,,0)</f>
        <v>1</v>
      </c>
      <c r="L909" s="7">
        <f>_xlfn.XLOOKUP($D909,products!$A$1:$A$49,products!$E$1:$E$49,,0)</f>
        <v>12.95</v>
      </c>
      <c r="M909" s="7">
        <f t="shared" si="42"/>
        <v>38.849999999999994</v>
      </c>
      <c r="N909" t="str">
        <f t="shared" si="43"/>
        <v>Liberica</v>
      </c>
      <c r="O909" t="str">
        <f t="shared" si="44"/>
        <v>Dark</v>
      </c>
      <c r="P909" t="str">
        <f>_xlfn.XLOOKUP(C909,customers!$A$1:$A$1001,customers!$I$1:$I$1001,,0)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6">
        <f>_xlfn.XLOOKUP(D910,products!$A$1:$A$49,products!$D$1:$D$49,,0)</f>
        <v>1</v>
      </c>
      <c r="L910" s="7">
        <f>_xlfn.XLOOKUP($D910,products!$A$1:$A$49,products!$E$1:$E$49,,0)</f>
        <v>11.95</v>
      </c>
      <c r="M910" s="7">
        <f t="shared" si="42"/>
        <v>59.75</v>
      </c>
      <c r="N910" t="str">
        <f t="shared" si="43"/>
        <v>Robusta</v>
      </c>
      <c r="O910" t="str">
        <f t="shared" si="44"/>
        <v>Large</v>
      </c>
      <c r="P910" t="str">
        <f>_xlfn.XLOOKUP(C910,customers!$A$1:$A$1001,customers!$I$1:$I$1001,,0)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6">
        <f>_xlfn.XLOOKUP(D911,products!$A$1:$A$49,products!$D$1:$D$49,,0)</f>
        <v>0.2</v>
      </c>
      <c r="L911" s="7">
        <f>_xlfn.XLOOKUP($D911,products!$A$1:$A$49,products!$E$1:$E$49,,0)</f>
        <v>3.5849999999999995</v>
      </c>
      <c r="M911" s="7">
        <f t="shared" si="42"/>
        <v>10.754999999999999</v>
      </c>
      <c r="N911" t="str">
        <f t="shared" si="43"/>
        <v>Robusta</v>
      </c>
      <c r="O911" t="str">
        <f t="shared" si="44"/>
        <v>Large</v>
      </c>
      <c r="P911" t="str">
        <f>_xlfn.XLOOKUP(C911,customers!$A$1:$A$1001,customers!$I$1:$I$1001,,0)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6">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_xlfn.XLOOKUP(C912,customers!$A$1:$A$1001,customers!$I$1:$I$1001,,0)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6">
        <f>_xlfn.XLOOKUP(D913,products!$A$1:$A$49,products!$D$1:$D$49,,0)</f>
        <v>1</v>
      </c>
      <c r="L913" s="7">
        <f>_xlfn.XLOOKUP($D913,products!$A$1:$A$49,products!$E$1:$E$49,,0)</f>
        <v>11.25</v>
      </c>
      <c r="M913" s="7">
        <f t="shared" si="42"/>
        <v>45</v>
      </c>
      <c r="N913" t="str">
        <f t="shared" si="43"/>
        <v>Arabica</v>
      </c>
      <c r="O913" t="str">
        <f t="shared" si="44"/>
        <v>Medium</v>
      </c>
      <c r="P913" t="str">
        <f>_xlfn.XLOOKUP(C913,customers!$A$1:$A$1001,customers!$I$1:$I$1001,,0)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6">
        <f>_xlfn.XLOOKUP(D914,products!$A$1:$A$49,products!$D$1:$D$49,,0)</f>
        <v>2.5</v>
      </c>
      <c r="L914" s="7">
        <f>_xlfn.XLOOKUP($D914,products!$A$1:$A$49,products!$E$1:$E$49,,0)</f>
        <v>22.884999999999998</v>
      </c>
      <c r="M914" s="7">
        <f t="shared" si="42"/>
        <v>137.31</v>
      </c>
      <c r="N914" t="str">
        <f t="shared" si="43"/>
        <v>Robusta</v>
      </c>
      <c r="O914" t="str">
        <f t="shared" si="44"/>
        <v>Medium</v>
      </c>
      <c r="P914" t="str">
        <f>_xlfn.XLOOKUP(C914,customers!$A$1:$A$1001,customers!$I$1:$I$1001,,0)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6">
        <f>_xlfn.XLOOKUP(D915,products!$A$1:$A$49,products!$D$1:$D$49,,0)</f>
        <v>0.5</v>
      </c>
      <c r="L915" s="7">
        <f>_xlfn.XLOOKUP($D915,products!$A$1:$A$49,products!$E$1:$E$49,,0)</f>
        <v>6.75</v>
      </c>
      <c r="M915" s="7">
        <f t="shared" si="42"/>
        <v>6.75</v>
      </c>
      <c r="N915" t="str">
        <f t="shared" si="43"/>
        <v>Arabica</v>
      </c>
      <c r="O915" t="str">
        <f t="shared" si="44"/>
        <v>Medium</v>
      </c>
      <c r="P915" t="str">
        <f>_xlfn.XLOOKUP(C915,customers!$A$1:$A$1001,customers!$I$1:$I$1001,,0)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6">
        <f>_xlfn.XLOOKUP(D916,products!$A$1:$A$49,products!$D$1:$D$49,,0)</f>
        <v>1</v>
      </c>
      <c r="L916" s="7">
        <f>_xlfn.XLOOKUP($D916,products!$A$1:$A$49,products!$E$1:$E$49,,0)</f>
        <v>11.25</v>
      </c>
      <c r="M916" s="7">
        <f t="shared" si="42"/>
        <v>45</v>
      </c>
      <c r="N916" t="str">
        <f t="shared" si="43"/>
        <v>Arabica</v>
      </c>
      <c r="O916" t="str">
        <f t="shared" si="44"/>
        <v>Medium</v>
      </c>
      <c r="P916" t="str">
        <f>_xlfn.XLOOKUP(C916,customers!$A$1:$A$1001,customers!$I$1:$I$1001,,0)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6">
        <f>_xlfn.XLOOKUP(D917,products!$A$1:$A$49,products!$D$1:$D$49,,0)</f>
        <v>2.5</v>
      </c>
      <c r="L917" s="7">
        <f>_xlfn.XLOOKUP($D917,products!$A$1:$A$49,products!$E$1:$E$49,,0)</f>
        <v>27.945</v>
      </c>
      <c r="M917" s="7">
        <f t="shared" si="42"/>
        <v>83.835000000000008</v>
      </c>
      <c r="N917" t="str">
        <f t="shared" si="43"/>
        <v>Excelsa</v>
      </c>
      <c r="O917" t="str">
        <f t="shared" si="44"/>
        <v>Dark</v>
      </c>
      <c r="P917" t="str">
        <f>_xlfn.XLOOKUP(C917,customers!$A$1:$A$1001,customers!$I$1:$I$1001,,0)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6">
        <f>_xlfn.XLOOKUP(D918,products!$A$1:$A$49,products!$D$1:$D$49,,0)</f>
        <v>0.2</v>
      </c>
      <c r="L918" s="7">
        <f>_xlfn.XLOOKUP($D918,products!$A$1:$A$49,products!$E$1:$E$49,,0)</f>
        <v>3.645</v>
      </c>
      <c r="M918" s="7">
        <f t="shared" si="42"/>
        <v>3.645</v>
      </c>
      <c r="N918" t="str">
        <f t="shared" si="43"/>
        <v>Excelsa</v>
      </c>
      <c r="O918" t="str">
        <f t="shared" si="44"/>
        <v>Dark</v>
      </c>
      <c r="P918" t="str">
        <f>_xlfn.XLOOKUP(C918,customers!$A$1:$A$1001,customers!$I$1:$I$1001,,0)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6">
        <f>_xlfn.XLOOKUP(D919,products!$A$1:$A$49,products!$D$1:$D$49,,0)</f>
        <v>0.5</v>
      </c>
      <c r="L919" s="7">
        <f>_xlfn.XLOOKUP($D919,products!$A$1:$A$49,products!$E$1:$E$49,,0)</f>
        <v>6.75</v>
      </c>
      <c r="M919" s="7">
        <f t="shared" si="42"/>
        <v>6.75</v>
      </c>
      <c r="N919" t="str">
        <f t="shared" si="43"/>
        <v>Arabica</v>
      </c>
      <c r="O919" t="str">
        <f t="shared" si="44"/>
        <v>Medium</v>
      </c>
      <c r="P919" t="str">
        <f>_xlfn.XLOOKUP(C919,customers!$A$1:$A$1001,customers!$I$1:$I$1001,,0)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6">
        <f>_xlfn.XLOOKUP(D920,products!$A$1:$A$49,products!$D$1:$D$49,,0)</f>
        <v>0.5</v>
      </c>
      <c r="L920" s="7">
        <f>_xlfn.XLOOKUP($D920,products!$A$1:$A$49,products!$E$1:$E$49,,0)</f>
        <v>7.29</v>
      </c>
      <c r="M920" s="7">
        <f t="shared" si="42"/>
        <v>21.87</v>
      </c>
      <c r="N920" t="str">
        <f t="shared" si="43"/>
        <v>Excelsa</v>
      </c>
      <c r="O920" t="str">
        <f t="shared" si="44"/>
        <v>Dark</v>
      </c>
      <c r="P920" t="str">
        <f>_xlfn.XLOOKUP(C920,customers!$A$1:$A$1001,customers!$I$1:$I$1001,,0)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6">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_xlfn.XLOOKUP(C921,customers!$A$1:$A$1001,customers!$I$1:$I$1001,,0)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6">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_xlfn.XLOOKUP(C922,customers!$A$1:$A$1001,customers!$I$1:$I$1001,,0)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6">
        <f>_xlfn.XLOOKUP(D923,products!$A$1:$A$49,products!$D$1:$D$49,,0)</f>
        <v>0.2</v>
      </c>
      <c r="L923" s="7">
        <f>_xlfn.XLOOKUP($D923,products!$A$1:$A$49,products!$E$1:$E$49,,0)</f>
        <v>3.8849999999999998</v>
      </c>
      <c r="M923" s="7">
        <f t="shared" si="42"/>
        <v>7.77</v>
      </c>
      <c r="N923" t="str">
        <f t="shared" si="43"/>
        <v>Liberica</v>
      </c>
      <c r="O923" t="str">
        <f t="shared" si="44"/>
        <v>Dark</v>
      </c>
      <c r="P923" t="str">
        <f>_xlfn.XLOOKUP(C923,customers!$A$1:$A$1001,customers!$I$1:$I$1001,,0)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6">
        <f>_xlfn.XLOOKUP(D924,products!$A$1:$A$49,products!$D$1:$D$49,,0)</f>
        <v>1</v>
      </c>
      <c r="L924" s="7">
        <f>_xlfn.XLOOKUP($D924,products!$A$1:$A$49,products!$E$1:$E$49,,0)</f>
        <v>11.25</v>
      </c>
      <c r="M924" s="7">
        <f t="shared" si="42"/>
        <v>67.5</v>
      </c>
      <c r="N924" t="str">
        <f t="shared" si="43"/>
        <v>Arabica</v>
      </c>
      <c r="O924" t="str">
        <f t="shared" si="44"/>
        <v>Medium</v>
      </c>
      <c r="P924" t="str">
        <f>_xlfn.XLOOKUP(C924,customers!$A$1:$A$1001,customers!$I$1:$I$1001,,0)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6">
        <f>_xlfn.XLOOKUP(D925,products!$A$1:$A$49,products!$D$1:$D$49,,0)</f>
        <v>2.5</v>
      </c>
      <c r="L925" s="7">
        <f>_xlfn.XLOOKUP($D925,products!$A$1:$A$49,products!$E$1:$E$49,,0)</f>
        <v>27.945</v>
      </c>
      <c r="M925" s="7">
        <f t="shared" si="42"/>
        <v>27.945</v>
      </c>
      <c r="N925" t="str">
        <f t="shared" si="43"/>
        <v>Excelsa</v>
      </c>
      <c r="O925" t="str">
        <f t="shared" si="44"/>
        <v>Dark</v>
      </c>
      <c r="P925" t="str">
        <f>_xlfn.XLOOKUP(C925,customers!$A$1:$A$1001,customers!$I$1:$I$1001,,0)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6">
        <f>_xlfn.XLOOKUP(D926,products!$A$1:$A$49,products!$D$1:$D$49,,0)</f>
        <v>2.5</v>
      </c>
      <c r="L926" s="7">
        <f>_xlfn.XLOOKUP($D926,products!$A$1:$A$49,products!$E$1:$E$49,,0)</f>
        <v>29.784999999999997</v>
      </c>
      <c r="M926" s="7">
        <f t="shared" si="42"/>
        <v>89.35499999999999</v>
      </c>
      <c r="N926" t="str">
        <f t="shared" si="43"/>
        <v>Arabica</v>
      </c>
      <c r="O926" t="str">
        <f t="shared" si="44"/>
        <v>Large</v>
      </c>
      <c r="P926" t="str">
        <f>_xlfn.XLOOKUP(C926,customers!$A$1:$A$1001,customers!$I$1:$I$1001,,0)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6">
        <f>_xlfn.XLOOKUP(D927,products!$A$1:$A$49,products!$D$1:$D$49,,0)</f>
        <v>0.5</v>
      </c>
      <c r="L927" s="7">
        <f>_xlfn.XLOOKUP($D927,products!$A$1:$A$49,products!$E$1:$E$49,,0)</f>
        <v>6.75</v>
      </c>
      <c r="M927" s="7">
        <f t="shared" si="42"/>
        <v>20.25</v>
      </c>
      <c r="N927" t="str">
        <f t="shared" si="43"/>
        <v>Arabica</v>
      </c>
      <c r="O927" t="str">
        <f t="shared" si="44"/>
        <v>Medium</v>
      </c>
      <c r="P927" t="str">
        <f>_xlfn.XLOOKUP(C927,customers!$A$1:$A$1001,customers!$I$1:$I$1001,,0)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6">
        <f>_xlfn.XLOOKUP(D928,products!$A$1:$A$49,products!$D$1:$D$49,,0)</f>
        <v>0.5</v>
      </c>
      <c r="L928" s="7">
        <f>_xlfn.XLOOKUP($D928,products!$A$1:$A$49,products!$E$1:$E$49,,0)</f>
        <v>6.75</v>
      </c>
      <c r="M928" s="7">
        <f t="shared" si="42"/>
        <v>33.75</v>
      </c>
      <c r="N928" t="str">
        <f t="shared" si="43"/>
        <v>Arabica</v>
      </c>
      <c r="O928" t="str">
        <f t="shared" si="44"/>
        <v>Medium</v>
      </c>
      <c r="P928" t="str">
        <f>_xlfn.XLOOKUP(C928,customers!$A$1:$A$1001,customers!$I$1:$I$1001,,0)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6">
        <f>_xlfn.XLOOKUP(D929,products!$A$1:$A$49,products!$D$1:$D$49,,0)</f>
        <v>2.5</v>
      </c>
      <c r="L929" s="7">
        <f>_xlfn.XLOOKUP($D929,products!$A$1:$A$49,products!$E$1:$E$49,,0)</f>
        <v>27.945</v>
      </c>
      <c r="M929" s="7">
        <f t="shared" si="42"/>
        <v>111.78</v>
      </c>
      <c r="N929" t="str">
        <f t="shared" si="43"/>
        <v>Excelsa</v>
      </c>
      <c r="O929" t="str">
        <f t="shared" si="44"/>
        <v>Dark</v>
      </c>
      <c r="P929" t="str">
        <f>_xlfn.XLOOKUP(C929,customers!$A$1:$A$1001,customers!$I$1:$I$1001,,0)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6">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_xlfn.XLOOKUP(C930,customers!$A$1:$A$1001,customers!$I$1:$I$1001,,0)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6">
        <f>_xlfn.XLOOKUP(D931,products!$A$1:$A$49,products!$D$1:$D$49,,0)</f>
        <v>0.2</v>
      </c>
      <c r="L931" s="7">
        <f>_xlfn.XLOOKUP($D931,products!$A$1:$A$49,products!$E$1:$E$49,,0)</f>
        <v>4.4550000000000001</v>
      </c>
      <c r="M931" s="7">
        <f t="shared" si="42"/>
        <v>8.91</v>
      </c>
      <c r="N931" t="str">
        <f t="shared" si="43"/>
        <v>Excelsa</v>
      </c>
      <c r="O931" t="str">
        <f t="shared" si="44"/>
        <v>Large</v>
      </c>
      <c r="P931" t="str">
        <f>_xlfn.XLOOKUP(C931,customers!$A$1:$A$1001,customers!$I$1:$I$1001,,0)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6">
        <f>_xlfn.XLOOKUP(D932,products!$A$1:$A$49,products!$D$1:$D$49,,0)</f>
        <v>1</v>
      </c>
      <c r="L932" s="7">
        <f>_xlfn.XLOOKUP($D932,products!$A$1:$A$49,products!$E$1:$E$49,,0)</f>
        <v>12.15</v>
      </c>
      <c r="M932" s="7">
        <f t="shared" si="42"/>
        <v>12.15</v>
      </c>
      <c r="N932" t="str">
        <f t="shared" si="43"/>
        <v>Excelsa</v>
      </c>
      <c r="O932" t="str">
        <f t="shared" si="44"/>
        <v>Dark</v>
      </c>
      <c r="P932" t="str">
        <f>_xlfn.XLOOKUP(C932,customers!$A$1:$A$1001,customers!$I$1:$I$1001,,0)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6">
        <f>_xlfn.XLOOKUP(D933,products!$A$1:$A$49,products!$D$1:$D$49,,0)</f>
        <v>0.5</v>
      </c>
      <c r="L933" s="7">
        <f>_xlfn.XLOOKUP($D933,products!$A$1:$A$49,products!$E$1:$E$49,,0)</f>
        <v>5.97</v>
      </c>
      <c r="M933" s="7">
        <f t="shared" si="42"/>
        <v>23.88</v>
      </c>
      <c r="N933" t="str">
        <f t="shared" si="43"/>
        <v>Arabica</v>
      </c>
      <c r="O933" t="str">
        <f t="shared" si="44"/>
        <v>Dark</v>
      </c>
      <c r="P933" t="str">
        <f>_xlfn.XLOOKUP(C933,customers!$A$1:$A$1001,customers!$I$1:$I$1001,,0)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6">
        <f>_xlfn.XLOOKUP(D934,products!$A$1:$A$49,products!$D$1:$D$49,,0)</f>
        <v>1</v>
      </c>
      <c r="L934" s="7">
        <f>_xlfn.XLOOKUP($D934,products!$A$1:$A$49,products!$E$1:$E$49,,0)</f>
        <v>13.75</v>
      </c>
      <c r="M934" s="7">
        <f t="shared" si="42"/>
        <v>55</v>
      </c>
      <c r="N934" t="str">
        <f t="shared" si="43"/>
        <v>Excelsa</v>
      </c>
      <c r="O934" t="str">
        <f t="shared" si="44"/>
        <v>Medium</v>
      </c>
      <c r="P934" t="str">
        <f>_xlfn.XLOOKUP(C934,customers!$A$1:$A$1001,customers!$I$1:$I$1001,,0)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6">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_xlfn.XLOOKUP(C935,customers!$A$1:$A$1001,customers!$I$1:$I$1001,,0)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6">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_xlfn.XLOOKUP(C936,customers!$A$1:$A$1001,customers!$I$1:$I$1001,,0)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6">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_xlfn.XLOOKUP(C937,customers!$A$1:$A$1001,customers!$I$1:$I$1001,,0)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6">
        <f>_xlfn.XLOOKUP(D938,products!$A$1:$A$49,products!$D$1:$D$49,,0)</f>
        <v>0.5</v>
      </c>
      <c r="L938" s="7">
        <f>_xlfn.XLOOKUP($D938,products!$A$1:$A$49,products!$E$1:$E$49,,0)</f>
        <v>7.77</v>
      </c>
      <c r="M938" s="7">
        <f t="shared" si="42"/>
        <v>23.31</v>
      </c>
      <c r="N938" t="str">
        <f t="shared" si="43"/>
        <v>Liberica</v>
      </c>
      <c r="O938" t="str">
        <f t="shared" si="44"/>
        <v>Dark</v>
      </c>
      <c r="P938" t="str">
        <f>_xlfn.XLOOKUP(C938,customers!$A$1:$A$1001,customers!$I$1:$I$1001,,0)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6">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_xlfn.XLOOKUP(C939,customers!$A$1:$A$1001,customers!$I$1:$I$1001,,0)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6">
        <f>_xlfn.XLOOKUP(D940,products!$A$1:$A$49,products!$D$1:$D$49,,0)</f>
        <v>1</v>
      </c>
      <c r="L940" s="7">
        <f>_xlfn.XLOOKUP($D940,products!$A$1:$A$49,products!$E$1:$E$49,,0)</f>
        <v>14.85</v>
      </c>
      <c r="M940" s="7">
        <f t="shared" si="42"/>
        <v>74.25</v>
      </c>
      <c r="N940" t="str">
        <f t="shared" si="43"/>
        <v>Excelsa</v>
      </c>
      <c r="O940" t="str">
        <f t="shared" si="44"/>
        <v>Large</v>
      </c>
      <c r="P940" t="str">
        <f>_xlfn.XLOOKUP(C940,customers!$A$1:$A$1001,customers!$I$1:$I$1001,,0)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6">
        <f>_xlfn.XLOOKUP(D941,products!$A$1:$A$49,products!$D$1:$D$49,,0)</f>
        <v>0.2</v>
      </c>
      <c r="L941" s="7">
        <f>_xlfn.XLOOKUP($D941,products!$A$1:$A$49,products!$E$1:$E$49,,0)</f>
        <v>4.7549999999999999</v>
      </c>
      <c r="M941" s="7">
        <f t="shared" si="42"/>
        <v>28.53</v>
      </c>
      <c r="N941" t="str">
        <f t="shared" si="43"/>
        <v>Liberica</v>
      </c>
      <c r="O941" t="str">
        <f t="shared" si="44"/>
        <v>Large</v>
      </c>
      <c r="P941" t="str">
        <f>_xlfn.XLOOKUP(C941,customers!$A$1:$A$1001,customers!$I$1:$I$1001,,0)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6">
        <f>_xlfn.XLOOKUP(D942,products!$A$1:$A$49,products!$D$1:$D$49,,0)</f>
        <v>0.5</v>
      </c>
      <c r="L942" s="7">
        <f>_xlfn.XLOOKUP($D942,products!$A$1:$A$49,products!$E$1:$E$49,,0)</f>
        <v>7.169999999999999</v>
      </c>
      <c r="M942" s="7">
        <f t="shared" si="42"/>
        <v>14.339999999999998</v>
      </c>
      <c r="N942" t="str">
        <f t="shared" si="43"/>
        <v>Robusta</v>
      </c>
      <c r="O942" t="str">
        <f t="shared" si="44"/>
        <v>Large</v>
      </c>
      <c r="P942" t="str">
        <f>_xlfn.XLOOKUP(C942,customers!$A$1:$A$1001,customers!$I$1:$I$1001,,0)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6">
        <f>_xlfn.XLOOKUP(D943,products!$A$1:$A$49,products!$D$1:$D$49,,0)</f>
        <v>0.5</v>
      </c>
      <c r="L943" s="7">
        <f>_xlfn.XLOOKUP($D943,products!$A$1:$A$49,products!$E$1:$E$49,,0)</f>
        <v>7.77</v>
      </c>
      <c r="M943" s="7">
        <f t="shared" si="42"/>
        <v>15.54</v>
      </c>
      <c r="N943" t="str">
        <f t="shared" si="43"/>
        <v>Arabica</v>
      </c>
      <c r="O943" t="str">
        <f t="shared" si="44"/>
        <v>Large</v>
      </c>
      <c r="P943" t="str">
        <f>_xlfn.XLOOKUP(C943,customers!$A$1:$A$1001,customers!$I$1:$I$1001,,0)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6">
        <f>_xlfn.XLOOKUP(D944,products!$A$1:$A$49,products!$D$1:$D$49,,0)</f>
        <v>1</v>
      </c>
      <c r="L944" s="7">
        <f>_xlfn.XLOOKUP($D944,products!$A$1:$A$49,products!$E$1:$E$49,,0)</f>
        <v>11.95</v>
      </c>
      <c r="M944" s="7">
        <f t="shared" si="42"/>
        <v>35.849999999999994</v>
      </c>
      <c r="N944" t="str">
        <f t="shared" si="43"/>
        <v>Robusta</v>
      </c>
      <c r="O944" t="str">
        <f t="shared" si="44"/>
        <v>Large</v>
      </c>
      <c r="P944" t="str">
        <f>_xlfn.XLOOKUP(C944,customers!$A$1:$A$1001,customers!$I$1:$I$1001,,0)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6">
        <f>_xlfn.XLOOKUP(D945,products!$A$1:$A$49,products!$D$1:$D$49,,0)</f>
        <v>0.5</v>
      </c>
      <c r="L945" s="7">
        <f>_xlfn.XLOOKUP($D945,products!$A$1:$A$49,products!$E$1:$E$49,,0)</f>
        <v>7.77</v>
      </c>
      <c r="M945" s="7">
        <f t="shared" si="42"/>
        <v>46.62</v>
      </c>
      <c r="N945" t="str">
        <f t="shared" si="43"/>
        <v>Arabica</v>
      </c>
      <c r="O945" t="str">
        <f t="shared" si="44"/>
        <v>Large</v>
      </c>
      <c r="P945" t="str">
        <f>_xlfn.XLOOKUP(C945,customers!$A$1:$A$1001,customers!$I$1:$I$1001,,0)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6">
        <f>_xlfn.XLOOKUP(D946,products!$A$1:$A$49,products!$D$1:$D$49,,0)</f>
        <v>0.5</v>
      </c>
      <c r="L946" s="7">
        <f>_xlfn.XLOOKUP($D946,products!$A$1:$A$49,products!$E$1:$E$49,,0)</f>
        <v>7.169999999999999</v>
      </c>
      <c r="M946" s="7">
        <f t="shared" si="42"/>
        <v>35.849999999999994</v>
      </c>
      <c r="N946" t="str">
        <f t="shared" si="43"/>
        <v>Robusta</v>
      </c>
      <c r="O946" t="str">
        <f t="shared" si="44"/>
        <v>Large</v>
      </c>
      <c r="P946" t="str">
        <f>_xlfn.XLOOKUP(C946,customers!$A$1:$A$1001,customers!$I$1:$I$1001,,0)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6">
        <f>_xlfn.XLOOKUP(D947,products!$A$1:$A$49,products!$D$1:$D$49,,0)</f>
        <v>2.5</v>
      </c>
      <c r="L947" s="7">
        <f>_xlfn.XLOOKUP($D947,products!$A$1:$A$49,products!$E$1:$E$49,,0)</f>
        <v>29.784999999999997</v>
      </c>
      <c r="M947" s="7">
        <f t="shared" si="42"/>
        <v>119.13999999999999</v>
      </c>
      <c r="N947" t="str">
        <f t="shared" si="43"/>
        <v>Liberica</v>
      </c>
      <c r="O947" t="str">
        <f t="shared" si="44"/>
        <v>Dark</v>
      </c>
      <c r="P947" t="str">
        <f>_xlfn.XLOOKUP(C947,customers!$A$1:$A$1001,customers!$I$1:$I$1001,,0)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6">
        <f>_xlfn.XLOOKUP(D948,products!$A$1:$A$49,products!$D$1:$D$49,,0)</f>
        <v>0.5</v>
      </c>
      <c r="L948" s="7">
        <f>_xlfn.XLOOKUP($D948,products!$A$1:$A$49,products!$E$1:$E$49,,0)</f>
        <v>7.77</v>
      </c>
      <c r="M948" s="7">
        <f t="shared" si="42"/>
        <v>23.31</v>
      </c>
      <c r="N948" t="str">
        <f t="shared" si="43"/>
        <v>Liberica</v>
      </c>
      <c r="O948" t="str">
        <f t="shared" si="44"/>
        <v>Dark</v>
      </c>
      <c r="P948" t="str">
        <f>_xlfn.XLOOKUP(C948,customers!$A$1:$A$1001,customers!$I$1:$I$1001,,0)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6">
        <f>_xlfn.XLOOKUP(D949,products!$A$1:$A$49,products!$D$1:$D$49,,0)</f>
        <v>1</v>
      </c>
      <c r="L949" s="7">
        <f>_xlfn.XLOOKUP($D949,products!$A$1:$A$49,products!$E$1:$E$49,,0)</f>
        <v>11.25</v>
      </c>
      <c r="M949" s="7">
        <f t="shared" si="42"/>
        <v>11.25</v>
      </c>
      <c r="N949" t="str">
        <f t="shared" si="43"/>
        <v>Arabica</v>
      </c>
      <c r="O949" t="str">
        <f t="shared" si="44"/>
        <v>Medium</v>
      </c>
      <c r="P949" t="str">
        <f>_xlfn.XLOOKUP(C949,customers!$A$1:$A$1001,customers!$I$1:$I$1001,,0)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6">
        <f>_xlfn.XLOOKUP(D950,products!$A$1:$A$49,products!$D$1:$D$49,,0)</f>
        <v>2.5</v>
      </c>
      <c r="L950" s="7">
        <f>_xlfn.XLOOKUP($D950,products!$A$1:$A$49,products!$E$1:$E$49,,0)</f>
        <v>27.945</v>
      </c>
      <c r="M950" s="7">
        <f t="shared" si="42"/>
        <v>83.835000000000008</v>
      </c>
      <c r="N950" t="str">
        <f t="shared" si="43"/>
        <v>Excelsa</v>
      </c>
      <c r="O950" t="str">
        <f t="shared" si="44"/>
        <v>Dark</v>
      </c>
      <c r="P950" t="str">
        <f>_xlfn.XLOOKUP(C950,customers!$A$1:$A$1001,customers!$I$1:$I$1001,,0)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6">
        <f>_xlfn.XLOOKUP(D951,products!$A$1:$A$49,products!$D$1:$D$49,,0)</f>
        <v>2.5</v>
      </c>
      <c r="L951" s="7">
        <f>_xlfn.XLOOKUP($D951,products!$A$1:$A$49,products!$E$1:$E$49,,0)</f>
        <v>27.484999999999996</v>
      </c>
      <c r="M951" s="7">
        <f t="shared" si="42"/>
        <v>109.93999999999998</v>
      </c>
      <c r="N951" t="str">
        <f t="shared" si="43"/>
        <v>Robusta</v>
      </c>
      <c r="O951" t="str">
        <f t="shared" si="44"/>
        <v>Large</v>
      </c>
      <c r="P951" t="str">
        <f>_xlfn.XLOOKUP(C951,customers!$A$1:$A$1001,customers!$I$1:$I$1001,,0)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6">
        <f>_xlfn.XLOOKUP(D952,products!$A$1:$A$49,products!$D$1:$D$49,,0)</f>
        <v>0.2</v>
      </c>
      <c r="L952" s="7">
        <f>_xlfn.XLOOKUP($D952,products!$A$1:$A$49,products!$E$1:$E$49,,0)</f>
        <v>3.5849999999999995</v>
      </c>
      <c r="M952" s="7">
        <f t="shared" si="42"/>
        <v>14.339999999999998</v>
      </c>
      <c r="N952" t="str">
        <f t="shared" si="43"/>
        <v>Robusta</v>
      </c>
      <c r="O952" t="str">
        <f t="shared" si="44"/>
        <v>Large</v>
      </c>
      <c r="P952" t="str">
        <f>_xlfn.XLOOKUP(C952,customers!$A$1:$A$1001,customers!$I$1:$I$1001,,0)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6">
        <f>_xlfn.XLOOKUP(D953,products!$A$1:$A$49,products!$D$1:$D$49,,0)</f>
        <v>0.2</v>
      </c>
      <c r="L953" s="7">
        <f>_xlfn.XLOOKUP($D953,products!$A$1:$A$49,products!$E$1:$E$49,,0)</f>
        <v>3.5849999999999995</v>
      </c>
      <c r="M953" s="7">
        <f t="shared" si="42"/>
        <v>21.509999999999998</v>
      </c>
      <c r="N953" t="str">
        <f t="shared" si="43"/>
        <v>Robusta</v>
      </c>
      <c r="O953" t="str">
        <f t="shared" si="44"/>
        <v>Large</v>
      </c>
      <c r="P953" t="str">
        <f>_xlfn.XLOOKUP(C953,customers!$A$1:$A$1001,customers!$I$1:$I$1001,,0)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6">
        <f>_xlfn.XLOOKUP(D954,products!$A$1:$A$49,products!$D$1:$D$49,,0)</f>
        <v>1</v>
      </c>
      <c r="L954" s="7">
        <f>_xlfn.XLOOKUP($D954,products!$A$1:$A$49,products!$E$1:$E$49,,0)</f>
        <v>11.25</v>
      </c>
      <c r="M954" s="7">
        <f t="shared" si="42"/>
        <v>22.5</v>
      </c>
      <c r="N954" t="str">
        <f t="shared" si="43"/>
        <v>Arabica</v>
      </c>
      <c r="O954" t="str">
        <f t="shared" si="44"/>
        <v>Medium</v>
      </c>
      <c r="P954" t="str">
        <f>_xlfn.XLOOKUP(C954,customers!$A$1:$A$1001,customers!$I$1:$I$1001,,0)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6">
        <f>_xlfn.XLOOKUP(D955,products!$A$1:$A$49,products!$D$1:$D$49,,0)</f>
        <v>0.2</v>
      </c>
      <c r="L955" s="7">
        <f>_xlfn.XLOOKUP($D955,products!$A$1:$A$49,products!$E$1:$E$49,,0)</f>
        <v>3.8849999999999998</v>
      </c>
      <c r="M955" s="7">
        <f t="shared" si="42"/>
        <v>3.8849999999999998</v>
      </c>
      <c r="N955" t="str">
        <f t="shared" si="43"/>
        <v>Arabica</v>
      </c>
      <c r="O955" t="str">
        <f t="shared" si="44"/>
        <v>Large</v>
      </c>
      <c r="P955" t="str">
        <f>_xlfn.XLOOKUP(C955,customers!$A$1:$A$1001,customers!$I$1:$I$1001,,0)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6">
        <f>_xlfn.XLOOKUP(D956,products!$A$1:$A$49,products!$D$1:$D$49,,0)</f>
        <v>2.5</v>
      </c>
      <c r="L956" s="7">
        <f>_xlfn.XLOOKUP($D956,products!$A$1:$A$49,products!$E$1:$E$49,,0)</f>
        <v>27.945</v>
      </c>
      <c r="M956" s="7">
        <f t="shared" si="42"/>
        <v>27.945</v>
      </c>
      <c r="N956" t="str">
        <f t="shared" si="43"/>
        <v>Excelsa</v>
      </c>
      <c r="O956" t="str">
        <f t="shared" si="44"/>
        <v>Dark</v>
      </c>
      <c r="P956" t="str">
        <f>_xlfn.XLOOKUP(C956,customers!$A$1:$A$1001,customers!$I$1:$I$1001,,0)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6">
        <f>_xlfn.XLOOKUP(D957,products!$A$1:$A$49,products!$D$1:$D$49,,0)</f>
        <v>2.5</v>
      </c>
      <c r="L957" s="7">
        <f>_xlfn.XLOOKUP($D957,products!$A$1:$A$49,products!$E$1:$E$49,,0)</f>
        <v>34.154999999999994</v>
      </c>
      <c r="M957" s="7">
        <f t="shared" si="42"/>
        <v>170.77499999999998</v>
      </c>
      <c r="N957" t="str">
        <f t="shared" si="43"/>
        <v>Excelsa</v>
      </c>
      <c r="O957" t="str">
        <f t="shared" si="44"/>
        <v>Large</v>
      </c>
      <c r="P957" t="str">
        <f>_xlfn.XLOOKUP(C957,customers!$A$1:$A$1001,customers!$I$1:$I$1001,,0)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6">
        <f>_xlfn.XLOOKUP(D958,products!$A$1:$A$49,products!$D$1:$D$49,,0)</f>
        <v>2.5</v>
      </c>
      <c r="L958" s="7">
        <f>_xlfn.XLOOKUP($D958,products!$A$1:$A$49,products!$E$1:$E$49,,0)</f>
        <v>27.484999999999996</v>
      </c>
      <c r="M958" s="7">
        <f t="shared" si="42"/>
        <v>54.969999999999992</v>
      </c>
      <c r="N958" t="str">
        <f t="shared" si="43"/>
        <v>Robusta</v>
      </c>
      <c r="O958" t="str">
        <f t="shared" si="44"/>
        <v>Large</v>
      </c>
      <c r="P958" t="str">
        <f>_xlfn.XLOOKUP(C958,customers!$A$1:$A$1001,customers!$I$1:$I$1001,,0)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6">
        <f>_xlfn.XLOOKUP(D959,products!$A$1:$A$49,products!$D$1:$D$49,,0)</f>
        <v>1</v>
      </c>
      <c r="L959" s="7">
        <f>_xlfn.XLOOKUP($D959,products!$A$1:$A$49,products!$E$1:$E$49,,0)</f>
        <v>14.85</v>
      </c>
      <c r="M959" s="7">
        <f t="shared" si="42"/>
        <v>14.85</v>
      </c>
      <c r="N959" t="str">
        <f t="shared" si="43"/>
        <v>Excelsa</v>
      </c>
      <c r="O959" t="str">
        <f t="shared" si="44"/>
        <v>Large</v>
      </c>
      <c r="P959" t="str">
        <f>_xlfn.XLOOKUP(C959,customers!$A$1:$A$1001,customers!$I$1:$I$1001,,0)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6">
        <f>_xlfn.XLOOKUP(D960,products!$A$1:$A$49,products!$D$1:$D$49,,0)</f>
        <v>0.2</v>
      </c>
      <c r="L960" s="7">
        <f>_xlfn.XLOOKUP($D960,products!$A$1:$A$49,products!$E$1:$E$49,,0)</f>
        <v>3.8849999999999998</v>
      </c>
      <c r="M960" s="7">
        <f t="shared" si="42"/>
        <v>7.77</v>
      </c>
      <c r="N960" t="str">
        <f t="shared" si="43"/>
        <v>Arabica</v>
      </c>
      <c r="O960" t="str">
        <f t="shared" si="44"/>
        <v>Large</v>
      </c>
      <c r="P960" t="str">
        <f>_xlfn.XLOOKUP(C960,customers!$A$1:$A$1001,customers!$I$1:$I$1001,,0)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6">
        <f>_xlfn.XLOOKUP(D961,products!$A$1:$A$49,products!$D$1:$D$49,,0)</f>
        <v>0.2</v>
      </c>
      <c r="L961" s="7">
        <f>_xlfn.XLOOKUP($D961,products!$A$1:$A$49,products!$E$1:$E$49,,0)</f>
        <v>4.7549999999999999</v>
      </c>
      <c r="M961" s="7">
        <f t="shared" si="42"/>
        <v>23.774999999999999</v>
      </c>
      <c r="N961" t="str">
        <f t="shared" si="43"/>
        <v>Liberica</v>
      </c>
      <c r="O961" t="str">
        <f t="shared" si="44"/>
        <v>Large</v>
      </c>
      <c r="P961" t="str">
        <f>_xlfn.XLOOKUP(C961,customers!$A$1:$A$1001,customers!$I$1:$I$1001,,0)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6">
        <f>_xlfn.XLOOKUP(D962,products!$A$1:$A$49,products!$D$1:$D$49,,0)</f>
        <v>1</v>
      </c>
      <c r="L962" s="7">
        <f>_xlfn.XLOOKUP($D962,products!$A$1:$A$49,products!$E$1:$E$49,,0)</f>
        <v>15.85</v>
      </c>
      <c r="M962" s="7">
        <f t="shared" si="42"/>
        <v>79.25</v>
      </c>
      <c r="N962" t="str">
        <f t="shared" si="43"/>
        <v>Liberica</v>
      </c>
      <c r="O962" t="str">
        <f t="shared" si="44"/>
        <v>Large</v>
      </c>
      <c r="P962" t="str">
        <f>_xlfn.XLOOKUP(C962,customers!$A$1:$A$1001,customers!$I$1:$I$1001,,0)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6">
        <f>_xlfn.XLOOKUP(D963,products!$A$1:$A$49,products!$D$1:$D$49,,0)</f>
        <v>2.5</v>
      </c>
      <c r="L963" s="7">
        <f>_xlfn.XLOOKUP($D963,products!$A$1:$A$49,products!$E$1:$E$49,,0)</f>
        <v>22.884999999999998</v>
      </c>
      <c r="M963" s="7">
        <f t="shared" ref="M963:M1001" si="45">L963*E963</f>
        <v>45.769999999999996</v>
      </c>
      <c r="N963" t="str">
        <f t="shared" ref="N963:N1001" si="46">IF(I963="Rob","Robusta",IF(I963="Exc","Excelsa",IF(I963="Ara","Arabica","Liberica")))</f>
        <v>Arabica</v>
      </c>
      <c r="O963" t="str">
        <f t="shared" ref="O963:O1001" si="47">IF(J963="M","Medium",IF(J963="L","Large","Dark"))</f>
        <v>Dark</v>
      </c>
      <c r="P963" t="str">
        <f>_xlfn.XLOOKUP(C963,customers!$A$1:$A$1001,customers!$I$1:$I$1001,,0)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6">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_xlfn.XLOOKUP(C964,customers!$A$1:$A$1001,customers!$I$1:$I$1001,,0)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6">
        <f>_xlfn.XLOOKUP(D965,products!$A$1:$A$49,products!$D$1:$D$49,,0)</f>
        <v>0.5</v>
      </c>
      <c r="L965" s="7">
        <f>_xlfn.XLOOKUP($D965,products!$A$1:$A$49,products!$E$1:$E$49,,0)</f>
        <v>5.97</v>
      </c>
      <c r="M965" s="7">
        <f t="shared" si="45"/>
        <v>23.88</v>
      </c>
      <c r="N965" t="str">
        <f t="shared" si="46"/>
        <v>Robusta</v>
      </c>
      <c r="O965" t="str">
        <f t="shared" si="47"/>
        <v>Medium</v>
      </c>
      <c r="P965" t="str">
        <f>_xlfn.XLOOKUP(C965,customers!$A$1:$A$1001,customers!$I$1:$I$1001,,0)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6">
        <f>_xlfn.XLOOKUP(D966,products!$A$1:$A$49,products!$D$1:$D$49,,0)</f>
        <v>0.2</v>
      </c>
      <c r="L966" s="7">
        <f>_xlfn.XLOOKUP($D966,products!$A$1:$A$49,products!$E$1:$E$49,,0)</f>
        <v>4.4550000000000001</v>
      </c>
      <c r="M966" s="7">
        <f t="shared" si="45"/>
        <v>22.274999999999999</v>
      </c>
      <c r="N966" t="str">
        <f t="shared" si="46"/>
        <v>Excelsa</v>
      </c>
      <c r="O966" t="str">
        <f t="shared" si="47"/>
        <v>Large</v>
      </c>
      <c r="P966" t="str">
        <f>_xlfn.XLOOKUP(C966,customers!$A$1:$A$1001,customers!$I$1:$I$1001,,0)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6">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_xlfn.XLOOKUP(C967,customers!$A$1:$A$1001,customers!$I$1:$I$1001,,0)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6">
        <f>_xlfn.XLOOKUP(D968,products!$A$1:$A$49,products!$D$1:$D$49,,0)</f>
        <v>0.5</v>
      </c>
      <c r="L968" s="7">
        <f>_xlfn.XLOOKUP($D968,products!$A$1:$A$49,products!$E$1:$E$49,,0)</f>
        <v>8.91</v>
      </c>
      <c r="M968" s="7">
        <f t="shared" si="45"/>
        <v>53.46</v>
      </c>
      <c r="N968" t="str">
        <f t="shared" si="46"/>
        <v>Excelsa</v>
      </c>
      <c r="O968" t="str">
        <f t="shared" si="47"/>
        <v>Large</v>
      </c>
      <c r="P968" t="str">
        <f>_xlfn.XLOOKUP(C968,customers!$A$1:$A$1001,customers!$I$1:$I$1001,,0)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6">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_xlfn.XLOOKUP(C969,customers!$A$1:$A$1001,customers!$I$1:$I$1001,,0)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6">
        <f>_xlfn.XLOOKUP(D970,products!$A$1:$A$49,products!$D$1:$D$49,,0)</f>
        <v>0.2</v>
      </c>
      <c r="L970" s="7">
        <f>_xlfn.XLOOKUP($D970,products!$A$1:$A$49,products!$E$1:$E$49,,0)</f>
        <v>2.9849999999999999</v>
      </c>
      <c r="M970" s="7">
        <f t="shared" si="45"/>
        <v>5.97</v>
      </c>
      <c r="N970" t="str">
        <f t="shared" si="46"/>
        <v>Robusta</v>
      </c>
      <c r="O970" t="str">
        <f t="shared" si="47"/>
        <v>Medium</v>
      </c>
      <c r="P970" t="str">
        <f>_xlfn.XLOOKUP(C970,customers!$A$1:$A$1001,customers!$I$1:$I$1001,,0)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6">
        <f>_xlfn.XLOOKUP(D971,products!$A$1:$A$49,products!$D$1:$D$49,,0)</f>
        <v>1</v>
      </c>
      <c r="L971" s="7">
        <f>_xlfn.XLOOKUP($D971,products!$A$1:$A$49,products!$E$1:$E$49,,0)</f>
        <v>12.95</v>
      </c>
      <c r="M971" s="7">
        <f t="shared" si="45"/>
        <v>12.95</v>
      </c>
      <c r="N971" t="str">
        <f t="shared" si="46"/>
        <v>Liberica</v>
      </c>
      <c r="O971" t="str">
        <f t="shared" si="47"/>
        <v>Dark</v>
      </c>
      <c r="P971" t="str">
        <f>_xlfn.XLOOKUP(C971,customers!$A$1:$A$1001,customers!$I$1:$I$1001,,0)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6">
        <f>_xlfn.XLOOKUP(D972,products!$A$1:$A$49,products!$D$1:$D$49,,0)</f>
        <v>0.5</v>
      </c>
      <c r="L972" s="7">
        <f>_xlfn.XLOOKUP($D972,products!$A$1:$A$49,products!$E$1:$E$49,,0)</f>
        <v>8.25</v>
      </c>
      <c r="M972" s="7">
        <f t="shared" si="45"/>
        <v>8.25</v>
      </c>
      <c r="N972" t="str">
        <f t="shared" si="46"/>
        <v>Excelsa</v>
      </c>
      <c r="O972" t="str">
        <f t="shared" si="47"/>
        <v>Medium</v>
      </c>
      <c r="P972" t="str">
        <f>_xlfn.XLOOKUP(C972,customers!$A$1:$A$1001,customers!$I$1:$I$1001,,0)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6">
        <f>_xlfn.XLOOKUP(D973,products!$A$1:$A$49,products!$D$1:$D$49,,0)</f>
        <v>2.5</v>
      </c>
      <c r="L973" s="7">
        <f>_xlfn.XLOOKUP($D973,products!$A$1:$A$49,products!$E$1:$E$49,,0)</f>
        <v>29.784999999999997</v>
      </c>
      <c r="M973" s="7">
        <f t="shared" si="45"/>
        <v>148.92499999999998</v>
      </c>
      <c r="N973" t="str">
        <f t="shared" si="46"/>
        <v>Arabica</v>
      </c>
      <c r="O973" t="str">
        <f t="shared" si="47"/>
        <v>Large</v>
      </c>
      <c r="P973" t="str">
        <f>_xlfn.XLOOKUP(C973,customers!$A$1:$A$1001,customers!$I$1:$I$1001,,0)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6">
        <f>_xlfn.XLOOKUP(D974,products!$A$1:$A$49,products!$D$1:$D$49,,0)</f>
        <v>2.5</v>
      </c>
      <c r="L974" s="7">
        <f>_xlfn.XLOOKUP($D974,products!$A$1:$A$49,products!$E$1:$E$49,,0)</f>
        <v>29.784999999999997</v>
      </c>
      <c r="M974" s="7">
        <f t="shared" si="45"/>
        <v>89.35499999999999</v>
      </c>
      <c r="N974" t="str">
        <f t="shared" si="46"/>
        <v>Arabica</v>
      </c>
      <c r="O974" t="str">
        <f t="shared" si="47"/>
        <v>Large</v>
      </c>
      <c r="P974" t="str">
        <f>_xlfn.XLOOKUP(C974,customers!$A$1:$A$1001,customers!$I$1:$I$1001,,0)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6">
        <f>_xlfn.XLOOKUP(D975,products!$A$1:$A$49,products!$D$1:$D$49,,0)</f>
        <v>1</v>
      </c>
      <c r="L975" s="7">
        <f>_xlfn.XLOOKUP($D975,products!$A$1:$A$49,products!$E$1:$E$49,,0)</f>
        <v>14.55</v>
      </c>
      <c r="M975" s="7">
        <f t="shared" si="45"/>
        <v>87.300000000000011</v>
      </c>
      <c r="N975" t="str">
        <f t="shared" si="46"/>
        <v>Liberica</v>
      </c>
      <c r="O975" t="str">
        <f t="shared" si="47"/>
        <v>Medium</v>
      </c>
      <c r="P975" t="str">
        <f>_xlfn.XLOOKUP(C975,customers!$A$1:$A$1001,customers!$I$1:$I$1001,,0)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6">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_xlfn.XLOOKUP(C976,customers!$A$1:$A$1001,customers!$I$1:$I$1001,,0)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6">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_xlfn.XLOOKUP(C977,customers!$A$1:$A$1001,customers!$I$1:$I$1001,,0)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6">
        <f>_xlfn.XLOOKUP(D978,products!$A$1:$A$49,products!$D$1:$D$49,,0)</f>
        <v>2.5</v>
      </c>
      <c r="L978" s="7">
        <f>_xlfn.XLOOKUP($D978,products!$A$1:$A$49,products!$E$1:$E$49,,0)</f>
        <v>27.484999999999996</v>
      </c>
      <c r="M978" s="7">
        <f t="shared" si="45"/>
        <v>137.42499999999998</v>
      </c>
      <c r="N978" t="str">
        <f t="shared" si="46"/>
        <v>Robusta</v>
      </c>
      <c r="O978" t="str">
        <f t="shared" si="47"/>
        <v>Large</v>
      </c>
      <c r="P978" t="str">
        <f>_xlfn.XLOOKUP(C978,customers!$A$1:$A$1001,customers!$I$1:$I$1001,,0)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6">
        <f>_xlfn.XLOOKUP(D979,products!$A$1:$A$49,products!$D$1:$D$49,,0)</f>
        <v>1</v>
      </c>
      <c r="L979" s="7">
        <f>_xlfn.XLOOKUP($D979,products!$A$1:$A$49,products!$E$1:$E$49,,0)</f>
        <v>11.95</v>
      </c>
      <c r="M979" s="7">
        <f t="shared" si="45"/>
        <v>59.75</v>
      </c>
      <c r="N979" t="str">
        <f t="shared" si="46"/>
        <v>Robusta</v>
      </c>
      <c r="O979" t="str">
        <f t="shared" si="47"/>
        <v>Large</v>
      </c>
      <c r="P979" t="str">
        <f>_xlfn.XLOOKUP(C979,customers!$A$1:$A$1001,customers!$I$1:$I$1001,,0)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6">
        <f>_xlfn.XLOOKUP(D980,products!$A$1:$A$49,products!$D$1:$D$49,,0)</f>
        <v>0.5</v>
      </c>
      <c r="L980" s="7">
        <f>_xlfn.XLOOKUP($D980,products!$A$1:$A$49,products!$E$1:$E$49,,0)</f>
        <v>7.77</v>
      </c>
      <c r="M980" s="7">
        <f t="shared" si="45"/>
        <v>23.31</v>
      </c>
      <c r="N980" t="str">
        <f t="shared" si="46"/>
        <v>Arabica</v>
      </c>
      <c r="O980" t="str">
        <f t="shared" si="47"/>
        <v>Large</v>
      </c>
      <c r="P980" t="str">
        <f>_xlfn.XLOOKUP(C980,customers!$A$1:$A$1001,customers!$I$1:$I$1001,,0)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6">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_xlfn.XLOOKUP(C981,customers!$A$1:$A$1001,customers!$I$1:$I$1001,,0)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6">
        <f>_xlfn.XLOOKUP(D982,products!$A$1:$A$49,products!$D$1:$D$49,,0)</f>
        <v>2.5</v>
      </c>
      <c r="L982" s="7">
        <f>_xlfn.XLOOKUP($D982,products!$A$1:$A$49,products!$E$1:$E$49,,0)</f>
        <v>27.945</v>
      </c>
      <c r="M982" s="7">
        <f t="shared" si="45"/>
        <v>167.67000000000002</v>
      </c>
      <c r="N982" t="str">
        <f t="shared" si="46"/>
        <v>Excelsa</v>
      </c>
      <c r="O982" t="str">
        <f t="shared" si="47"/>
        <v>Dark</v>
      </c>
      <c r="P982" t="str">
        <f>_xlfn.XLOOKUP(C982,customers!$A$1:$A$1001,customers!$I$1:$I$1001,,0)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6">
        <f>_xlfn.XLOOKUP(D983,products!$A$1:$A$49,products!$D$1:$D$49,,0)</f>
        <v>0.2</v>
      </c>
      <c r="L983" s="7">
        <f>_xlfn.XLOOKUP($D983,products!$A$1:$A$49,products!$E$1:$E$49,,0)</f>
        <v>3.645</v>
      </c>
      <c r="M983" s="7">
        <f t="shared" si="45"/>
        <v>21.87</v>
      </c>
      <c r="N983" t="str">
        <f t="shared" si="46"/>
        <v>Excelsa</v>
      </c>
      <c r="O983" t="str">
        <f t="shared" si="47"/>
        <v>Dark</v>
      </c>
      <c r="P983" t="str">
        <f>_xlfn.XLOOKUP(C983,customers!$A$1:$A$1001,customers!$I$1:$I$1001,,0)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6">
        <f>_xlfn.XLOOKUP(D984,products!$A$1:$A$49,products!$D$1:$D$49,,0)</f>
        <v>1</v>
      </c>
      <c r="L984" s="7">
        <f>_xlfn.XLOOKUP($D984,products!$A$1:$A$49,products!$E$1:$E$49,,0)</f>
        <v>11.95</v>
      </c>
      <c r="M984" s="7">
        <f t="shared" si="45"/>
        <v>23.9</v>
      </c>
      <c r="N984" t="str">
        <f t="shared" si="46"/>
        <v>Robusta</v>
      </c>
      <c r="O984" t="str">
        <f t="shared" si="47"/>
        <v>Large</v>
      </c>
      <c r="P984" t="str">
        <f>_xlfn.XLOOKUP(C984,customers!$A$1:$A$1001,customers!$I$1:$I$1001,,0)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6">
        <f>_xlfn.XLOOKUP(D985,products!$A$1:$A$49,products!$D$1:$D$49,,0)</f>
        <v>0.2</v>
      </c>
      <c r="L985" s="7">
        <f>_xlfn.XLOOKUP($D985,products!$A$1:$A$49,products!$E$1:$E$49,,0)</f>
        <v>3.375</v>
      </c>
      <c r="M985" s="7">
        <f t="shared" si="45"/>
        <v>6.75</v>
      </c>
      <c r="N985" t="str">
        <f t="shared" si="46"/>
        <v>Arabica</v>
      </c>
      <c r="O985" t="str">
        <f t="shared" si="47"/>
        <v>Medium</v>
      </c>
      <c r="P985" t="str">
        <f>_xlfn.XLOOKUP(C985,customers!$A$1:$A$1001,customers!$I$1:$I$1001,,0)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6">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_xlfn.XLOOKUP(C986,customers!$A$1:$A$1001,customers!$I$1:$I$1001,,0)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6">
        <f>_xlfn.XLOOKUP(D987,products!$A$1:$A$49,products!$D$1:$D$49,,0)</f>
        <v>1</v>
      </c>
      <c r="L987" s="7">
        <f>_xlfn.XLOOKUP($D987,products!$A$1:$A$49,products!$E$1:$E$49,,0)</f>
        <v>11.95</v>
      </c>
      <c r="M987" s="7">
        <f t="shared" si="45"/>
        <v>47.8</v>
      </c>
      <c r="N987" t="str">
        <f t="shared" si="46"/>
        <v>Robusta</v>
      </c>
      <c r="O987" t="str">
        <f t="shared" si="47"/>
        <v>Large</v>
      </c>
      <c r="P987" t="str">
        <f>_xlfn.XLOOKUP(C987,customers!$A$1:$A$1001,customers!$I$1:$I$1001,,0)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6">
        <f>_xlfn.XLOOKUP(D988,products!$A$1:$A$49,products!$D$1:$D$49,,0)</f>
        <v>2.5</v>
      </c>
      <c r="L988" s="7">
        <f>_xlfn.XLOOKUP($D988,products!$A$1:$A$49,products!$E$1:$E$49,,0)</f>
        <v>33.464999999999996</v>
      </c>
      <c r="M988" s="7">
        <f t="shared" si="45"/>
        <v>33.464999999999996</v>
      </c>
      <c r="N988" t="str">
        <f t="shared" si="46"/>
        <v>Liberica</v>
      </c>
      <c r="O988" t="str">
        <f t="shared" si="47"/>
        <v>Medium</v>
      </c>
      <c r="P988" t="str">
        <f>_xlfn.XLOOKUP(C988,customers!$A$1:$A$1001,customers!$I$1:$I$1001,,0)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6">
        <f>_xlfn.XLOOKUP(D989,products!$A$1:$A$49,products!$D$1:$D$49,,0)</f>
        <v>0.5</v>
      </c>
      <c r="L989" s="7">
        <f>_xlfn.XLOOKUP($D989,products!$A$1:$A$49,products!$E$1:$E$49,,0)</f>
        <v>5.97</v>
      </c>
      <c r="M989" s="7">
        <f t="shared" si="45"/>
        <v>29.849999999999998</v>
      </c>
      <c r="N989" t="str">
        <f t="shared" si="46"/>
        <v>Arabica</v>
      </c>
      <c r="O989" t="str">
        <f t="shared" si="47"/>
        <v>Dark</v>
      </c>
      <c r="P989" t="str">
        <f>_xlfn.XLOOKUP(C989,customers!$A$1:$A$1001,customers!$I$1:$I$1001,,0)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6">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_xlfn.XLOOKUP(C990,customers!$A$1:$A$1001,customers!$I$1:$I$1001,,0)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6">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_xlfn.XLOOKUP(C991,customers!$A$1:$A$1001,customers!$I$1:$I$1001,,0)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6">
        <f>_xlfn.XLOOKUP(D992,products!$A$1:$A$49,products!$D$1:$D$49,,0)</f>
        <v>0.2</v>
      </c>
      <c r="L992" s="7">
        <f>_xlfn.XLOOKUP($D992,products!$A$1:$A$49,products!$E$1:$E$49,,0)</f>
        <v>3.645</v>
      </c>
      <c r="M992" s="7">
        <f t="shared" si="45"/>
        <v>18.225000000000001</v>
      </c>
      <c r="N992" t="str">
        <f t="shared" si="46"/>
        <v>Excelsa</v>
      </c>
      <c r="O992" t="str">
        <f t="shared" si="47"/>
        <v>Dark</v>
      </c>
      <c r="P992" t="str">
        <f>_xlfn.XLOOKUP(C992,customers!$A$1:$A$1001,customers!$I$1:$I$1001,,0)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6">
        <f>_xlfn.XLOOKUP(D993,products!$A$1:$A$49,products!$D$1:$D$49,,0)</f>
        <v>0.5</v>
      </c>
      <c r="L993" s="7">
        <f>_xlfn.XLOOKUP($D993,products!$A$1:$A$49,products!$E$1:$E$49,,0)</f>
        <v>7.77</v>
      </c>
      <c r="M993" s="7">
        <f t="shared" si="45"/>
        <v>15.54</v>
      </c>
      <c r="N993" t="str">
        <f t="shared" si="46"/>
        <v>Liberica</v>
      </c>
      <c r="O993" t="str">
        <f t="shared" si="47"/>
        <v>Dark</v>
      </c>
      <c r="P993" t="str">
        <f>_xlfn.XLOOKUP(C993,customers!$A$1:$A$1001,customers!$I$1:$I$1001,,0)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6">
        <f>_xlfn.XLOOKUP(D994,products!$A$1:$A$49,products!$D$1:$D$49,,0)</f>
        <v>2.5</v>
      </c>
      <c r="L994" s="7">
        <f>_xlfn.XLOOKUP($D994,products!$A$1:$A$49,products!$E$1:$E$49,,0)</f>
        <v>36.454999999999998</v>
      </c>
      <c r="M994" s="7">
        <f t="shared" si="45"/>
        <v>109.36499999999999</v>
      </c>
      <c r="N994" t="str">
        <f t="shared" si="46"/>
        <v>Liberica</v>
      </c>
      <c r="O994" t="str">
        <f t="shared" si="47"/>
        <v>Large</v>
      </c>
      <c r="P994" t="str">
        <f>_xlfn.XLOOKUP(C994,customers!$A$1:$A$1001,customers!$I$1:$I$1001,,0)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6">
        <f>_xlfn.XLOOKUP(D995,products!$A$1:$A$49,products!$D$1:$D$49,,0)</f>
        <v>1</v>
      </c>
      <c r="L995" s="7">
        <f>_xlfn.XLOOKUP($D995,products!$A$1:$A$49,products!$E$1:$E$49,,0)</f>
        <v>12.95</v>
      </c>
      <c r="M995" s="7">
        <f t="shared" si="45"/>
        <v>77.699999999999989</v>
      </c>
      <c r="N995" t="str">
        <f t="shared" si="46"/>
        <v>Arabica</v>
      </c>
      <c r="O995" t="str">
        <f t="shared" si="47"/>
        <v>Large</v>
      </c>
      <c r="P995" t="str">
        <f>_xlfn.XLOOKUP(C995,customers!$A$1:$A$1001,customers!$I$1:$I$1001,,0)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6">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_xlfn.XLOOKUP(C996,customers!$A$1:$A$1001,customers!$I$1:$I$1001,,0)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6">
        <f>_xlfn.XLOOKUP(D997,products!$A$1:$A$49,products!$D$1:$D$49,,0)</f>
        <v>2.5</v>
      </c>
      <c r="L997" s="7">
        <f>_xlfn.XLOOKUP($D997,products!$A$1:$A$49,products!$E$1:$E$49,,0)</f>
        <v>27.484999999999996</v>
      </c>
      <c r="M997" s="7">
        <f t="shared" si="45"/>
        <v>27.484999999999996</v>
      </c>
      <c r="N997" t="str">
        <f t="shared" si="46"/>
        <v>Robusta</v>
      </c>
      <c r="O997" t="str">
        <f t="shared" si="47"/>
        <v>Large</v>
      </c>
      <c r="P997" t="str">
        <f>_xlfn.XLOOKUP(C997,customers!$A$1:$A$1001,customers!$I$1:$I$1001,,0)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6">
        <f>_xlfn.XLOOKUP(D998,products!$A$1:$A$49,products!$D$1:$D$49,,0)</f>
        <v>0.5</v>
      </c>
      <c r="L998" s="7">
        <f>_xlfn.XLOOKUP($D998,products!$A$1:$A$49,products!$E$1:$E$49,,0)</f>
        <v>5.97</v>
      </c>
      <c r="M998" s="7">
        <f t="shared" si="45"/>
        <v>29.849999999999998</v>
      </c>
      <c r="N998" t="str">
        <f t="shared" si="46"/>
        <v>Robusta</v>
      </c>
      <c r="O998" t="str">
        <f t="shared" si="47"/>
        <v>Medium</v>
      </c>
      <c r="P998" t="str">
        <f>_xlfn.XLOOKUP(C998,customers!$A$1:$A$1001,customers!$I$1:$I$1001,,0)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6">
        <f>_xlfn.XLOOKUP(D999,products!$A$1:$A$49,products!$D$1:$D$49,,0)</f>
        <v>0.5</v>
      </c>
      <c r="L999" s="7">
        <f>_xlfn.XLOOKUP($D999,products!$A$1:$A$49,products!$E$1:$E$49,,0)</f>
        <v>6.75</v>
      </c>
      <c r="M999" s="7">
        <f t="shared" si="45"/>
        <v>27</v>
      </c>
      <c r="N999" t="str">
        <f t="shared" si="46"/>
        <v>Arabica</v>
      </c>
      <c r="O999" t="str">
        <f t="shared" si="47"/>
        <v>Medium</v>
      </c>
      <c r="P999" t="str">
        <f>_xlfn.XLOOKUP(C999,customers!$A$1:$A$1001,customers!$I$1:$I$1001,,0)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6">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_xlfn.XLOOKUP(C1000,customers!$A$1:$A$1001,customers!$I$1:$I$1001,,0)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6">
        <f>_xlfn.XLOOKUP(D1001,products!$A$1:$A$49,products!$D$1:$D$49,,0)</f>
        <v>0.2</v>
      </c>
      <c r="L1001" s="7">
        <f>_xlfn.XLOOKUP($D1001,products!$A$1:$A$49,products!$E$1:$E$49,,0)</f>
        <v>4.125</v>
      </c>
      <c r="M1001" s="7">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J1001"/>
  <sheetViews>
    <sheetView topLeftCell="A974" workbookViewId="0">
      <selection activeCell="C21" sqref="C2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10" x14ac:dyDescent="0.3">
      <c r="A1" s="3" t="s">
        <v>3</v>
      </c>
      <c r="B1" s="2" t="s">
        <v>4</v>
      </c>
      <c r="C1" s="2" t="s">
        <v>2</v>
      </c>
      <c r="D1" s="2" t="s">
        <v>317</v>
      </c>
      <c r="E1" s="2" t="s">
        <v>5</v>
      </c>
      <c r="F1" s="2" t="s">
        <v>6</v>
      </c>
      <c r="G1" s="2" t="s">
        <v>7</v>
      </c>
      <c r="H1" s="2" t="s">
        <v>8</v>
      </c>
      <c r="I1" s="2" t="s">
        <v>6189</v>
      </c>
      <c r="J1" s="2" t="s">
        <v>6196</v>
      </c>
    </row>
    <row r="2" spans="1:10" x14ac:dyDescent="0.3">
      <c r="A2" s="2" t="s">
        <v>491</v>
      </c>
      <c r="B2" s="2" t="s">
        <v>492</v>
      </c>
      <c r="C2" s="2" t="s">
        <v>493</v>
      </c>
      <c r="D2" s="2" t="s">
        <v>494</v>
      </c>
      <c r="E2" s="2" t="s">
        <v>495</v>
      </c>
      <c r="F2" s="2" t="s">
        <v>266</v>
      </c>
      <c r="G2" s="2" t="s">
        <v>19</v>
      </c>
      <c r="H2" s="2">
        <v>7505</v>
      </c>
      <c r="I2" t="s">
        <v>6190</v>
      </c>
    </row>
    <row r="3" spans="1:10" x14ac:dyDescent="0.3">
      <c r="A3" s="2" t="s">
        <v>496</v>
      </c>
      <c r="B3" s="2" t="s">
        <v>497</v>
      </c>
      <c r="C3" s="2" t="s">
        <v>498</v>
      </c>
      <c r="D3" s="2" t="s">
        <v>499</v>
      </c>
      <c r="E3" s="2" t="s">
        <v>500</v>
      </c>
      <c r="F3" s="2" t="s">
        <v>329</v>
      </c>
      <c r="G3" s="2" t="s">
        <v>318</v>
      </c>
      <c r="H3" s="2" t="s">
        <v>330</v>
      </c>
      <c r="I3" t="s">
        <v>6191</v>
      </c>
    </row>
    <row r="4" spans="1:10" x14ac:dyDescent="0.3">
      <c r="A4" s="2" t="s">
        <v>502</v>
      </c>
      <c r="B4" s="2" t="s">
        <v>503</v>
      </c>
      <c r="C4" s="2" t="s">
        <v>504</v>
      </c>
      <c r="D4" s="2" t="s">
        <v>505</v>
      </c>
      <c r="E4" s="2" t="s">
        <v>506</v>
      </c>
      <c r="F4" s="2" t="s">
        <v>125</v>
      </c>
      <c r="G4" s="2" t="s">
        <v>19</v>
      </c>
      <c r="H4" s="2">
        <v>78205</v>
      </c>
      <c r="I4" t="s">
        <v>6190</v>
      </c>
    </row>
    <row r="5" spans="1:10" x14ac:dyDescent="0.3">
      <c r="A5" s="2" t="s">
        <v>507</v>
      </c>
      <c r="B5" s="2" t="s">
        <v>508</v>
      </c>
      <c r="C5" s="2" t="s">
        <v>509</v>
      </c>
      <c r="D5" s="2" t="s">
        <v>510</v>
      </c>
      <c r="E5" s="2" t="s">
        <v>511</v>
      </c>
      <c r="F5" s="2" t="s">
        <v>83</v>
      </c>
      <c r="G5" s="2" t="s">
        <v>19</v>
      </c>
      <c r="H5" s="2">
        <v>62711</v>
      </c>
      <c r="I5" t="s">
        <v>6190</v>
      </c>
    </row>
    <row r="6" spans="1:10" x14ac:dyDescent="0.3">
      <c r="A6" s="2" t="s">
        <v>513</v>
      </c>
      <c r="B6" s="2" t="s">
        <v>514</v>
      </c>
      <c r="C6" s="2"/>
      <c r="D6" s="2" t="s">
        <v>515</v>
      </c>
      <c r="E6" s="2" t="s">
        <v>516</v>
      </c>
      <c r="F6" s="2" t="s">
        <v>517</v>
      </c>
      <c r="G6" s="2" t="s">
        <v>318</v>
      </c>
      <c r="H6" s="2" t="s">
        <v>518</v>
      </c>
      <c r="I6" t="s">
        <v>6191</v>
      </c>
    </row>
    <row r="7" spans="1:10" x14ac:dyDescent="0.3">
      <c r="A7" s="2" t="s">
        <v>520</v>
      </c>
      <c r="B7" s="2" t="s">
        <v>521</v>
      </c>
      <c r="C7" s="2"/>
      <c r="D7" s="2" t="s">
        <v>522</v>
      </c>
      <c r="E7" s="2" t="s">
        <v>523</v>
      </c>
      <c r="F7" s="2" t="s">
        <v>110</v>
      </c>
      <c r="G7" s="2" t="s">
        <v>19</v>
      </c>
      <c r="H7" s="2">
        <v>18505</v>
      </c>
      <c r="I7" t="s">
        <v>6191</v>
      </c>
    </row>
    <row r="8" spans="1:10" x14ac:dyDescent="0.3">
      <c r="A8" s="2" t="s">
        <v>525</v>
      </c>
      <c r="B8" s="2" t="s">
        <v>526</v>
      </c>
      <c r="C8" s="2" t="s">
        <v>527</v>
      </c>
      <c r="D8" s="2" t="s">
        <v>528</v>
      </c>
      <c r="E8" s="2" t="s">
        <v>529</v>
      </c>
      <c r="F8" s="2" t="s">
        <v>203</v>
      </c>
      <c r="G8" s="2" t="s">
        <v>19</v>
      </c>
      <c r="H8" s="2">
        <v>45440</v>
      </c>
      <c r="I8" t="s">
        <v>6190</v>
      </c>
    </row>
    <row r="9" spans="1:10" x14ac:dyDescent="0.3">
      <c r="A9" s="2" t="s">
        <v>531</v>
      </c>
      <c r="B9" s="2" t="s">
        <v>532</v>
      </c>
      <c r="C9" s="2"/>
      <c r="D9" s="2" t="s">
        <v>533</v>
      </c>
      <c r="E9" s="2" t="s">
        <v>534</v>
      </c>
      <c r="F9" s="2" t="s">
        <v>386</v>
      </c>
      <c r="G9" s="2" t="s">
        <v>318</v>
      </c>
      <c r="H9" s="2" t="s">
        <v>322</v>
      </c>
      <c r="I9" t="s">
        <v>6190</v>
      </c>
    </row>
    <row r="10" spans="1:10" x14ac:dyDescent="0.3">
      <c r="A10" s="2" t="s">
        <v>536</v>
      </c>
      <c r="B10" s="2" t="s">
        <v>537</v>
      </c>
      <c r="C10" s="2" t="s">
        <v>538</v>
      </c>
      <c r="D10" s="2" t="s">
        <v>539</v>
      </c>
      <c r="E10" s="2" t="s">
        <v>540</v>
      </c>
      <c r="F10" s="2" t="s">
        <v>27</v>
      </c>
      <c r="G10" s="2" t="s">
        <v>19</v>
      </c>
      <c r="H10" s="2">
        <v>90045</v>
      </c>
      <c r="I10" t="s">
        <v>6191</v>
      </c>
    </row>
    <row r="11" spans="1:10" x14ac:dyDescent="0.3">
      <c r="A11" s="2" t="s">
        <v>542</v>
      </c>
      <c r="B11" s="2" t="s">
        <v>543</v>
      </c>
      <c r="C11" s="2" t="s">
        <v>544</v>
      </c>
      <c r="D11" s="2" t="s">
        <v>545</v>
      </c>
      <c r="E11" s="2" t="s">
        <v>546</v>
      </c>
      <c r="F11" s="2" t="s">
        <v>27</v>
      </c>
      <c r="G11" s="2" t="s">
        <v>19</v>
      </c>
      <c r="H11" s="2">
        <v>90065</v>
      </c>
      <c r="I11" t="s">
        <v>6191</v>
      </c>
    </row>
    <row r="12" spans="1:10" x14ac:dyDescent="0.3">
      <c r="A12" s="2" t="s">
        <v>548</v>
      </c>
      <c r="B12" s="2" t="s">
        <v>549</v>
      </c>
      <c r="C12" s="2" t="s">
        <v>550</v>
      </c>
      <c r="D12" s="2" t="s">
        <v>551</v>
      </c>
      <c r="E12" s="2" t="s">
        <v>552</v>
      </c>
      <c r="F12" s="2" t="s">
        <v>98</v>
      </c>
      <c r="G12" s="2" t="s">
        <v>19</v>
      </c>
      <c r="H12" s="2">
        <v>95160</v>
      </c>
      <c r="I12" t="s">
        <v>6191</v>
      </c>
    </row>
    <row r="13" spans="1:10" x14ac:dyDescent="0.3">
      <c r="A13" s="2" t="s">
        <v>554</v>
      </c>
      <c r="B13" s="2" t="s">
        <v>555</v>
      </c>
      <c r="C13" s="2" t="s">
        <v>556</v>
      </c>
      <c r="D13" s="2" t="s">
        <v>557</v>
      </c>
      <c r="E13" s="2" t="s">
        <v>558</v>
      </c>
      <c r="F13" s="2" t="s">
        <v>98</v>
      </c>
      <c r="G13" s="2" t="s">
        <v>19</v>
      </c>
      <c r="H13" s="2">
        <v>95194</v>
      </c>
      <c r="I13" t="s">
        <v>6190</v>
      </c>
    </row>
    <row r="14" spans="1:10" x14ac:dyDescent="0.3">
      <c r="A14" s="2" t="s">
        <v>560</v>
      </c>
      <c r="B14" s="2" t="s">
        <v>561</v>
      </c>
      <c r="C14" s="2" t="s">
        <v>562</v>
      </c>
      <c r="D14" s="2" t="s">
        <v>563</v>
      </c>
      <c r="E14" s="2" t="s">
        <v>564</v>
      </c>
      <c r="F14" s="2" t="s">
        <v>38</v>
      </c>
      <c r="G14" s="2" t="s">
        <v>19</v>
      </c>
      <c r="H14" s="2">
        <v>23285</v>
      </c>
      <c r="I14" t="s">
        <v>6191</v>
      </c>
    </row>
    <row r="15" spans="1:10" x14ac:dyDescent="0.3">
      <c r="A15" s="2" t="s">
        <v>566</v>
      </c>
      <c r="B15" s="2" t="s">
        <v>567</v>
      </c>
      <c r="C15" s="2" t="s">
        <v>568</v>
      </c>
      <c r="D15" s="2"/>
      <c r="E15" s="2" t="s">
        <v>569</v>
      </c>
      <c r="F15" s="2" t="s">
        <v>269</v>
      </c>
      <c r="G15" s="2" t="s">
        <v>19</v>
      </c>
      <c r="H15" s="2">
        <v>41905</v>
      </c>
      <c r="I15" t="s">
        <v>6191</v>
      </c>
    </row>
    <row r="16" spans="1:10"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20" sqref="L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A566E-3B73-49FF-BFA8-7AB78DAF0699}">
  <dimension ref="V1:AC74"/>
  <sheetViews>
    <sheetView showGridLines="0" showRowColHeaders="0" tabSelected="1" zoomScale="73" zoomScaleNormal="73" workbookViewId="0">
      <selection activeCell="S47" sqref="S47"/>
    </sheetView>
  </sheetViews>
  <sheetFormatPr defaultRowHeight="14.4" x14ac:dyDescent="0.3"/>
  <sheetData>
    <row r="1" spans="22:29" ht="4.2" customHeight="1" x14ac:dyDescent="0.3"/>
    <row r="2" spans="22:29" x14ac:dyDescent="0.3">
      <c r="V2" s="11" t="s">
        <v>6223</v>
      </c>
      <c r="W2" s="11"/>
      <c r="X2" s="11"/>
      <c r="Y2" s="11"/>
      <c r="Z2" s="11"/>
      <c r="AA2" s="11"/>
      <c r="AB2" s="11"/>
      <c r="AC2" s="11"/>
    </row>
    <row r="3" spans="22:29" x14ac:dyDescent="0.3">
      <c r="V3" s="11"/>
      <c r="W3" s="11"/>
      <c r="X3" s="11"/>
      <c r="Y3" s="11"/>
      <c r="Z3" s="11"/>
      <c r="AA3" s="11"/>
      <c r="AB3" s="11"/>
      <c r="AC3" s="11"/>
    </row>
    <row r="4" spans="22:29" x14ac:dyDescent="0.3">
      <c r="V4" s="11"/>
      <c r="W4" s="11"/>
      <c r="X4" s="11"/>
      <c r="Y4" s="11"/>
      <c r="Z4" s="11"/>
      <c r="AA4" s="11"/>
      <c r="AB4" s="11"/>
      <c r="AC4" s="11"/>
    </row>
    <row r="5" spans="22:29" x14ac:dyDescent="0.3">
      <c r="V5" s="11"/>
      <c r="W5" s="11"/>
      <c r="X5" s="11"/>
      <c r="Y5" s="11"/>
      <c r="Z5" s="11"/>
      <c r="AA5" s="11"/>
      <c r="AB5" s="11"/>
      <c r="AC5" s="11"/>
    </row>
    <row r="6" spans="22:29" x14ac:dyDescent="0.3">
      <c r="V6" s="11"/>
      <c r="W6" s="11"/>
      <c r="X6" s="11"/>
      <c r="Y6" s="11"/>
      <c r="Z6" s="11"/>
      <c r="AA6" s="11"/>
      <c r="AB6" s="11"/>
      <c r="AC6" s="11"/>
    </row>
    <row r="7" spans="22:29" x14ac:dyDescent="0.3">
      <c r="V7" s="11"/>
      <c r="W7" s="11"/>
      <c r="X7" s="11"/>
      <c r="Y7" s="11"/>
      <c r="Z7" s="11"/>
      <c r="AA7" s="11"/>
      <c r="AB7" s="11"/>
      <c r="AC7" s="11"/>
    </row>
    <row r="8" spans="22:29" x14ac:dyDescent="0.3">
      <c r="V8" s="11"/>
      <c r="W8" s="11"/>
      <c r="X8" s="11"/>
      <c r="Y8" s="11"/>
      <c r="Z8" s="11"/>
      <c r="AA8" s="11"/>
      <c r="AB8" s="11"/>
      <c r="AC8" s="11"/>
    </row>
    <row r="9" spans="22:29" x14ac:dyDescent="0.3">
      <c r="V9" s="11"/>
      <c r="W9" s="11"/>
      <c r="X9" s="11"/>
      <c r="Y9" s="11"/>
      <c r="Z9" s="11"/>
      <c r="AA9" s="11"/>
      <c r="AB9" s="11"/>
      <c r="AC9" s="11"/>
    </row>
    <row r="10" spans="22:29" x14ac:dyDescent="0.3">
      <c r="V10" s="11"/>
      <c r="W10" s="11"/>
      <c r="X10" s="11"/>
      <c r="Y10" s="11"/>
      <c r="Z10" s="11"/>
      <c r="AA10" s="11"/>
      <c r="AB10" s="11"/>
      <c r="AC10" s="11"/>
    </row>
    <row r="11" spans="22:29" x14ac:dyDescent="0.3">
      <c r="V11" s="11"/>
      <c r="W11" s="11"/>
      <c r="X11" s="11"/>
      <c r="Y11" s="11"/>
      <c r="Z11" s="11"/>
      <c r="AA11" s="11"/>
      <c r="AB11" s="11"/>
      <c r="AC11" s="11"/>
    </row>
    <row r="12" spans="22:29" x14ac:dyDescent="0.3">
      <c r="V12" s="11"/>
      <c r="W12" s="11"/>
      <c r="X12" s="11"/>
      <c r="Y12" s="11"/>
      <c r="Z12" s="11"/>
      <c r="AA12" s="11"/>
      <c r="AB12" s="11"/>
      <c r="AC12" s="11"/>
    </row>
    <row r="13" spans="22:29" x14ac:dyDescent="0.3">
      <c r="V13" s="11"/>
      <c r="W13" s="11"/>
      <c r="X13" s="11"/>
      <c r="Y13" s="11"/>
      <c r="Z13" s="11"/>
      <c r="AA13" s="11"/>
      <c r="AB13" s="11"/>
      <c r="AC13" s="11"/>
    </row>
    <row r="14" spans="22:29" x14ac:dyDescent="0.3">
      <c r="V14" s="11"/>
      <c r="W14" s="11"/>
      <c r="X14" s="11"/>
      <c r="Y14" s="11"/>
      <c r="Z14" s="11"/>
      <c r="AA14" s="11"/>
      <c r="AB14" s="11"/>
      <c r="AC14" s="11"/>
    </row>
    <row r="15" spans="22:29" x14ac:dyDescent="0.3">
      <c r="V15" s="11"/>
      <c r="W15" s="11"/>
      <c r="X15" s="11"/>
      <c r="Y15" s="11"/>
      <c r="Z15" s="11"/>
      <c r="AA15" s="11"/>
      <c r="AB15" s="11"/>
      <c r="AC15" s="11"/>
    </row>
    <row r="16" spans="22:29" x14ac:dyDescent="0.3">
      <c r="V16" s="11"/>
      <c r="W16" s="11"/>
      <c r="X16" s="11"/>
      <c r="Y16" s="11"/>
      <c r="Z16" s="11"/>
      <c r="AA16" s="11"/>
      <c r="AB16" s="11"/>
      <c r="AC16" s="11"/>
    </row>
    <row r="17" spans="22:29" x14ac:dyDescent="0.3">
      <c r="V17" s="11"/>
      <c r="W17" s="11"/>
      <c r="X17" s="11"/>
      <c r="Y17" s="11"/>
      <c r="Z17" s="11"/>
      <c r="AA17" s="11"/>
      <c r="AB17" s="11"/>
      <c r="AC17" s="11"/>
    </row>
    <row r="18" spans="22:29" x14ac:dyDescent="0.3">
      <c r="V18" s="11"/>
      <c r="W18" s="11"/>
      <c r="X18" s="11"/>
      <c r="Y18" s="11"/>
      <c r="Z18" s="11"/>
      <c r="AA18" s="11"/>
      <c r="AB18" s="11"/>
      <c r="AC18" s="11"/>
    </row>
    <row r="19" spans="22:29" x14ac:dyDescent="0.3">
      <c r="V19" s="11"/>
      <c r="W19" s="11"/>
      <c r="X19" s="11"/>
      <c r="Y19" s="11"/>
      <c r="Z19" s="11"/>
      <c r="AA19" s="11"/>
      <c r="AB19" s="11"/>
      <c r="AC19" s="11"/>
    </row>
    <row r="20" spans="22:29" x14ac:dyDescent="0.3">
      <c r="V20" s="11"/>
      <c r="W20" s="11"/>
      <c r="X20" s="11"/>
      <c r="Y20" s="11"/>
      <c r="Z20" s="11"/>
      <c r="AA20" s="11"/>
      <c r="AB20" s="11"/>
      <c r="AC20" s="11"/>
    </row>
    <row r="21" spans="22:29" x14ac:dyDescent="0.3">
      <c r="V21" s="11"/>
      <c r="W21" s="11"/>
      <c r="X21" s="11"/>
      <c r="Y21" s="11"/>
      <c r="Z21" s="11"/>
      <c r="AA21" s="11"/>
      <c r="AB21" s="11"/>
      <c r="AC21" s="11"/>
    </row>
    <row r="22" spans="22:29" x14ac:dyDescent="0.3">
      <c r="V22" s="11"/>
      <c r="W22" s="11"/>
      <c r="X22" s="11"/>
      <c r="Y22" s="11"/>
      <c r="Z22" s="11"/>
      <c r="AA22" s="11"/>
      <c r="AB22" s="11"/>
      <c r="AC22" s="11"/>
    </row>
    <row r="23" spans="22:29" x14ac:dyDescent="0.3">
      <c r="V23" s="11"/>
      <c r="W23" s="11"/>
      <c r="X23" s="11"/>
      <c r="Y23" s="11"/>
      <c r="Z23" s="11"/>
      <c r="AA23" s="11"/>
      <c r="AB23" s="11"/>
      <c r="AC23" s="11"/>
    </row>
    <row r="24" spans="22:29" x14ac:dyDescent="0.3">
      <c r="V24" s="11"/>
      <c r="W24" s="11"/>
      <c r="X24" s="11"/>
      <c r="Y24" s="11"/>
      <c r="Z24" s="11"/>
      <c r="AA24" s="11"/>
      <c r="AB24" s="11"/>
      <c r="AC24" s="11"/>
    </row>
    <row r="25" spans="22:29" x14ac:dyDescent="0.3">
      <c r="V25" s="11"/>
      <c r="W25" s="11"/>
      <c r="X25" s="11"/>
      <c r="Y25" s="11"/>
      <c r="Z25" s="11"/>
      <c r="AA25" s="11"/>
      <c r="AB25" s="11"/>
      <c r="AC25" s="11"/>
    </row>
    <row r="26" spans="22:29" x14ac:dyDescent="0.3">
      <c r="V26" s="11"/>
      <c r="W26" s="11"/>
      <c r="X26" s="11"/>
      <c r="Y26" s="11"/>
      <c r="Z26" s="11"/>
      <c r="AA26" s="11"/>
      <c r="AB26" s="11"/>
      <c r="AC26" s="11"/>
    </row>
    <row r="27" spans="22:29" x14ac:dyDescent="0.3">
      <c r="V27" s="11"/>
      <c r="W27" s="11"/>
      <c r="X27" s="11"/>
      <c r="Y27" s="11"/>
      <c r="Z27" s="11"/>
      <c r="AA27" s="11"/>
      <c r="AB27" s="11"/>
      <c r="AC27" s="11"/>
    </row>
    <row r="28" spans="22:29" x14ac:dyDescent="0.3">
      <c r="V28" s="11"/>
      <c r="W28" s="11"/>
      <c r="X28" s="11"/>
      <c r="Y28" s="11"/>
      <c r="Z28" s="11"/>
      <c r="AA28" s="11"/>
      <c r="AB28" s="11"/>
      <c r="AC28" s="11"/>
    </row>
    <row r="29" spans="22:29" x14ac:dyDescent="0.3">
      <c r="V29" s="11"/>
      <c r="W29" s="11"/>
      <c r="X29" s="11"/>
      <c r="Y29" s="11"/>
      <c r="Z29" s="11"/>
      <c r="AA29" s="11"/>
      <c r="AB29" s="11"/>
      <c r="AC29" s="11"/>
    </row>
    <row r="30" spans="22:29" x14ac:dyDescent="0.3">
      <c r="V30" s="11"/>
      <c r="W30" s="11"/>
      <c r="X30" s="11"/>
      <c r="Y30" s="11"/>
      <c r="Z30" s="11"/>
      <c r="AA30" s="11"/>
      <c r="AB30" s="11"/>
      <c r="AC30" s="11"/>
    </row>
    <row r="31" spans="22:29" x14ac:dyDescent="0.3">
      <c r="V31" s="11"/>
      <c r="W31" s="11"/>
      <c r="X31" s="11"/>
      <c r="Y31" s="11"/>
      <c r="Z31" s="11"/>
      <c r="AA31" s="11"/>
      <c r="AB31" s="11"/>
      <c r="AC31" s="11"/>
    </row>
    <row r="32" spans="22:29" x14ac:dyDescent="0.3">
      <c r="V32" s="11"/>
      <c r="W32" s="11"/>
      <c r="X32" s="11"/>
      <c r="Y32" s="11"/>
      <c r="Z32" s="11"/>
      <c r="AA32" s="11"/>
      <c r="AB32" s="11"/>
      <c r="AC32" s="11"/>
    </row>
    <row r="33" spans="22:29" x14ac:dyDescent="0.3">
      <c r="V33" s="11"/>
      <c r="W33" s="11"/>
      <c r="X33" s="11"/>
      <c r="Y33" s="11"/>
      <c r="Z33" s="11"/>
      <c r="AA33" s="11"/>
      <c r="AB33" s="11"/>
      <c r="AC33" s="11"/>
    </row>
    <row r="34" spans="22:29" x14ac:dyDescent="0.3">
      <c r="V34" s="11"/>
      <c r="W34" s="11"/>
      <c r="X34" s="11"/>
      <c r="Y34" s="11"/>
      <c r="Z34" s="11"/>
      <c r="AA34" s="11"/>
      <c r="AB34" s="11"/>
      <c r="AC34" s="11"/>
    </row>
    <row r="35" spans="22:29" x14ac:dyDescent="0.3">
      <c r="V35" s="11"/>
      <c r="W35" s="11"/>
      <c r="X35" s="11"/>
      <c r="Y35" s="11"/>
      <c r="Z35" s="11"/>
      <c r="AA35" s="11"/>
      <c r="AB35" s="11"/>
      <c r="AC35" s="11"/>
    </row>
    <row r="36" spans="22:29" x14ac:dyDescent="0.3">
      <c r="V36" s="11"/>
      <c r="W36" s="11"/>
      <c r="X36" s="11"/>
      <c r="Y36" s="11"/>
      <c r="Z36" s="11"/>
      <c r="AA36" s="11"/>
      <c r="AB36" s="11"/>
      <c r="AC36" s="11"/>
    </row>
    <row r="37" spans="22:29" x14ac:dyDescent="0.3">
      <c r="V37" s="11"/>
      <c r="W37" s="11"/>
      <c r="X37" s="11"/>
      <c r="Y37" s="11"/>
      <c r="Z37" s="11"/>
      <c r="AA37" s="11"/>
      <c r="AB37" s="11"/>
      <c r="AC37" s="11"/>
    </row>
    <row r="38" spans="22:29" x14ac:dyDescent="0.3">
      <c r="V38" s="11"/>
      <c r="W38" s="11"/>
      <c r="X38" s="11"/>
      <c r="Y38" s="11"/>
      <c r="Z38" s="11"/>
      <c r="AA38" s="11"/>
      <c r="AB38" s="11"/>
      <c r="AC38" s="11"/>
    </row>
    <row r="39" spans="22:29" x14ac:dyDescent="0.3">
      <c r="V39" s="11"/>
      <c r="W39" s="11"/>
      <c r="X39" s="11"/>
      <c r="Y39" s="11"/>
      <c r="Z39" s="11"/>
      <c r="AA39" s="11"/>
      <c r="AB39" s="11"/>
      <c r="AC39" s="11"/>
    </row>
    <row r="40" spans="22:29" x14ac:dyDescent="0.3">
      <c r="V40" s="11"/>
      <c r="W40" s="11"/>
      <c r="X40" s="11"/>
      <c r="Y40" s="11"/>
      <c r="Z40" s="11"/>
      <c r="AA40" s="11"/>
      <c r="AB40" s="11"/>
      <c r="AC40" s="11"/>
    </row>
    <row r="41" spans="22:29" x14ac:dyDescent="0.3">
      <c r="V41" s="11"/>
      <c r="W41" s="11"/>
      <c r="X41" s="11"/>
      <c r="Y41" s="11"/>
      <c r="Z41" s="11"/>
      <c r="AA41" s="11"/>
      <c r="AB41" s="11"/>
      <c r="AC41" s="11"/>
    </row>
    <row r="42" spans="22:29" x14ac:dyDescent="0.3">
      <c r="V42" s="11"/>
      <c r="W42" s="11"/>
      <c r="X42" s="11"/>
      <c r="Y42" s="11"/>
      <c r="Z42" s="11"/>
      <c r="AA42" s="11"/>
      <c r="AB42" s="11"/>
      <c r="AC42" s="11"/>
    </row>
    <row r="43" spans="22:29" x14ac:dyDescent="0.3">
      <c r="V43" s="11"/>
      <c r="W43" s="11"/>
      <c r="X43" s="11"/>
      <c r="Y43" s="11"/>
      <c r="Z43" s="11"/>
      <c r="AA43" s="11"/>
      <c r="AB43" s="11"/>
      <c r="AC43" s="11"/>
    </row>
    <row r="44" spans="22:29" x14ac:dyDescent="0.3">
      <c r="V44" s="11"/>
      <c r="W44" s="11"/>
      <c r="X44" s="11"/>
      <c r="Y44" s="11"/>
      <c r="Z44" s="11"/>
      <c r="AA44" s="11"/>
      <c r="AB44" s="11"/>
      <c r="AC44" s="11"/>
    </row>
    <row r="45" spans="22:29" x14ac:dyDescent="0.3">
      <c r="V45" s="11"/>
      <c r="W45" s="11"/>
      <c r="X45" s="11"/>
      <c r="Y45" s="11"/>
      <c r="Z45" s="11"/>
      <c r="AA45" s="11"/>
      <c r="AB45" s="11"/>
      <c r="AC45" s="11"/>
    </row>
    <row r="46" spans="22:29" x14ac:dyDescent="0.3">
      <c r="V46" s="11"/>
      <c r="W46" s="11"/>
      <c r="X46" s="11"/>
      <c r="Y46" s="11"/>
      <c r="Z46" s="11"/>
      <c r="AA46" s="11"/>
      <c r="AB46" s="11"/>
      <c r="AC46" s="11"/>
    </row>
    <row r="47" spans="22:29" x14ac:dyDescent="0.3">
      <c r="V47" s="11"/>
      <c r="W47" s="11"/>
      <c r="X47" s="11"/>
      <c r="Y47" s="11"/>
      <c r="Z47" s="11"/>
      <c r="AA47" s="11"/>
      <c r="AB47" s="11"/>
      <c r="AC47" s="11"/>
    </row>
    <row r="48" spans="22:29" x14ac:dyDescent="0.3">
      <c r="V48" s="11"/>
      <c r="W48" s="11"/>
      <c r="X48" s="11"/>
      <c r="Y48" s="11"/>
      <c r="Z48" s="11"/>
      <c r="AA48" s="11"/>
      <c r="AB48" s="11"/>
      <c r="AC48" s="11"/>
    </row>
    <row r="49" spans="22:29" x14ac:dyDescent="0.3">
      <c r="V49" s="11"/>
      <c r="W49" s="11"/>
      <c r="X49" s="11"/>
      <c r="Y49" s="11"/>
      <c r="Z49" s="11"/>
      <c r="AA49" s="11"/>
      <c r="AB49" s="11"/>
      <c r="AC49" s="11"/>
    </row>
    <row r="50" spans="22:29" x14ac:dyDescent="0.3">
      <c r="V50" s="11"/>
      <c r="W50" s="11"/>
      <c r="X50" s="11"/>
      <c r="Y50" s="11"/>
      <c r="Z50" s="11"/>
      <c r="AA50" s="11"/>
      <c r="AB50" s="11"/>
      <c r="AC50" s="11"/>
    </row>
    <row r="51" spans="22:29" x14ac:dyDescent="0.3">
      <c r="V51" s="11"/>
      <c r="W51" s="11"/>
      <c r="X51" s="11"/>
      <c r="Y51" s="11"/>
      <c r="Z51" s="11"/>
      <c r="AA51" s="11"/>
      <c r="AB51" s="11"/>
      <c r="AC51" s="11"/>
    </row>
    <row r="52" spans="22:29" x14ac:dyDescent="0.3">
      <c r="V52" s="11"/>
      <c r="W52" s="11"/>
      <c r="X52" s="11"/>
      <c r="Y52" s="11"/>
      <c r="Z52" s="11"/>
      <c r="AA52" s="11"/>
      <c r="AB52" s="11"/>
      <c r="AC52" s="11"/>
    </row>
    <row r="53" spans="22:29" x14ac:dyDescent="0.3">
      <c r="V53" s="11"/>
      <c r="W53" s="11"/>
      <c r="X53" s="11"/>
      <c r="Y53" s="11"/>
      <c r="Z53" s="11"/>
      <c r="AA53" s="11"/>
      <c r="AB53" s="11"/>
      <c r="AC53" s="11"/>
    </row>
    <row r="54" spans="22:29" x14ac:dyDescent="0.3">
      <c r="V54" s="11"/>
      <c r="W54" s="11"/>
      <c r="X54" s="11"/>
      <c r="Y54" s="11"/>
      <c r="Z54" s="11"/>
      <c r="AA54" s="11"/>
      <c r="AB54" s="11"/>
      <c r="AC54" s="11"/>
    </row>
    <row r="55" spans="22:29" x14ac:dyDescent="0.3">
      <c r="V55" s="11"/>
      <c r="W55" s="11"/>
      <c r="X55" s="11"/>
      <c r="Y55" s="11"/>
      <c r="Z55" s="11"/>
      <c r="AA55" s="11"/>
      <c r="AB55" s="11"/>
      <c r="AC55" s="11"/>
    </row>
    <row r="56" spans="22:29" x14ac:dyDescent="0.3">
      <c r="V56" s="11"/>
      <c r="W56" s="11"/>
      <c r="X56" s="11"/>
      <c r="Y56" s="11"/>
      <c r="Z56" s="11"/>
      <c r="AA56" s="11"/>
      <c r="AB56" s="11"/>
      <c r="AC56" s="11"/>
    </row>
    <row r="57" spans="22:29" x14ac:dyDescent="0.3">
      <c r="V57" s="11"/>
      <c r="W57" s="11"/>
      <c r="X57" s="11"/>
      <c r="Y57" s="11"/>
      <c r="Z57" s="11"/>
      <c r="AA57" s="11"/>
      <c r="AB57" s="11"/>
      <c r="AC57" s="11"/>
    </row>
    <row r="58" spans="22:29" x14ac:dyDescent="0.3">
      <c r="V58" s="11"/>
      <c r="W58" s="11"/>
      <c r="X58" s="11"/>
      <c r="Y58" s="11"/>
      <c r="Z58" s="11"/>
      <c r="AA58" s="11"/>
      <c r="AB58" s="11"/>
      <c r="AC58" s="11"/>
    </row>
    <row r="59" spans="22:29" x14ac:dyDescent="0.3">
      <c r="V59" s="11"/>
      <c r="W59" s="11"/>
      <c r="X59" s="11"/>
      <c r="Y59" s="11"/>
      <c r="Z59" s="11"/>
      <c r="AA59" s="11"/>
      <c r="AB59" s="11"/>
      <c r="AC59" s="11"/>
    </row>
    <row r="60" spans="22:29" x14ac:dyDescent="0.3">
      <c r="V60" s="11"/>
      <c r="W60" s="11"/>
      <c r="X60" s="11"/>
      <c r="Y60" s="11"/>
      <c r="Z60" s="11"/>
      <c r="AA60" s="11"/>
      <c r="AB60" s="11"/>
      <c r="AC60" s="11"/>
    </row>
    <row r="61" spans="22:29" x14ac:dyDescent="0.3">
      <c r="V61" s="11"/>
      <c r="W61" s="11"/>
      <c r="X61" s="11"/>
      <c r="Y61" s="11"/>
      <c r="Z61" s="11"/>
      <c r="AA61" s="11"/>
      <c r="AB61" s="11"/>
      <c r="AC61" s="11"/>
    </row>
    <row r="62" spans="22:29" x14ac:dyDescent="0.3">
      <c r="V62" s="11"/>
      <c r="W62" s="11"/>
      <c r="X62" s="11"/>
      <c r="Y62" s="11"/>
      <c r="Z62" s="11"/>
      <c r="AA62" s="11"/>
      <c r="AB62" s="11"/>
      <c r="AC62" s="11"/>
    </row>
    <row r="63" spans="22:29" x14ac:dyDescent="0.3">
      <c r="V63" s="11"/>
      <c r="W63" s="11"/>
      <c r="X63" s="11"/>
      <c r="Y63" s="11"/>
      <c r="Z63" s="11"/>
      <c r="AA63" s="11"/>
      <c r="AB63" s="11"/>
      <c r="AC63" s="11"/>
    </row>
    <row r="64" spans="22:29" x14ac:dyDescent="0.3">
      <c r="V64" s="11"/>
      <c r="W64" s="11"/>
      <c r="X64" s="11"/>
      <c r="Y64" s="11"/>
      <c r="Z64" s="11"/>
      <c r="AA64" s="11"/>
      <c r="AB64" s="11"/>
      <c r="AC64" s="11"/>
    </row>
    <row r="65" spans="22:29" x14ac:dyDescent="0.3">
      <c r="V65" s="11"/>
      <c r="W65" s="11"/>
      <c r="X65" s="11"/>
      <c r="Y65" s="11"/>
      <c r="Z65" s="11"/>
      <c r="AA65" s="11"/>
      <c r="AB65" s="11"/>
      <c r="AC65" s="11"/>
    </row>
    <row r="66" spans="22:29" x14ac:dyDescent="0.3">
      <c r="V66" s="11"/>
      <c r="W66" s="11"/>
      <c r="X66" s="11"/>
      <c r="Y66" s="11"/>
      <c r="Z66" s="11"/>
      <c r="AA66" s="11"/>
      <c r="AB66" s="11"/>
      <c r="AC66" s="11"/>
    </row>
    <row r="67" spans="22:29" x14ac:dyDescent="0.3">
      <c r="V67" s="11"/>
      <c r="W67" s="11"/>
      <c r="X67" s="11"/>
      <c r="Y67" s="11"/>
      <c r="Z67" s="11"/>
      <c r="AA67" s="11"/>
      <c r="AB67" s="11"/>
      <c r="AC67" s="11"/>
    </row>
    <row r="68" spans="22:29" x14ac:dyDescent="0.3">
      <c r="V68" s="11"/>
      <c r="W68" s="11"/>
      <c r="X68" s="11"/>
      <c r="Y68" s="11"/>
      <c r="Z68" s="11"/>
      <c r="AA68" s="11"/>
      <c r="AB68" s="11"/>
      <c r="AC68" s="11"/>
    </row>
    <row r="69" spans="22:29" x14ac:dyDescent="0.3">
      <c r="V69" s="11"/>
      <c r="W69" s="11"/>
      <c r="X69" s="11"/>
      <c r="Y69" s="11"/>
      <c r="Z69" s="11"/>
      <c r="AA69" s="11"/>
      <c r="AB69" s="11"/>
      <c r="AC69" s="11"/>
    </row>
    <row r="70" spans="22:29" x14ac:dyDescent="0.3">
      <c r="V70" s="11"/>
      <c r="W70" s="11"/>
      <c r="X70" s="11"/>
      <c r="Y70" s="11"/>
      <c r="Z70" s="11"/>
      <c r="AA70" s="11"/>
      <c r="AB70" s="11"/>
      <c r="AC70" s="11"/>
    </row>
    <row r="71" spans="22:29" x14ac:dyDescent="0.3">
      <c r="V71" s="11"/>
      <c r="W71" s="11"/>
      <c r="X71" s="11"/>
      <c r="Y71" s="11"/>
      <c r="Z71" s="11"/>
      <c r="AA71" s="11"/>
      <c r="AB71" s="11"/>
      <c r="AC71" s="11"/>
    </row>
    <row r="72" spans="22:29" x14ac:dyDescent="0.3">
      <c r="V72" s="11"/>
      <c r="W72" s="11"/>
      <c r="X72" s="11"/>
      <c r="Y72" s="11"/>
      <c r="Z72" s="11"/>
      <c r="AA72" s="11"/>
      <c r="AB72" s="11"/>
      <c r="AC72" s="11"/>
    </row>
    <row r="73" spans="22:29" x14ac:dyDescent="0.3">
      <c r="V73" s="11"/>
      <c r="W73" s="11"/>
      <c r="X73" s="11"/>
      <c r="Y73" s="11"/>
      <c r="Z73" s="11"/>
      <c r="AA73" s="11"/>
      <c r="AB73" s="11"/>
      <c r="AC73" s="11"/>
    </row>
    <row r="74" spans="22:29" x14ac:dyDescent="0.3">
      <c r="V74" s="11"/>
      <c r="W74" s="11"/>
      <c r="X74" s="11"/>
      <c r="Y74" s="11"/>
      <c r="Z74" s="11"/>
      <c r="AA74" s="11"/>
      <c r="AB74" s="11"/>
      <c r="AC74" s="11"/>
    </row>
  </sheetData>
  <mergeCells count="1">
    <mergeCell ref="V2:AC7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Country_Chart</vt:lpstr>
      <vt:lpstr>Customers_Chart (2)</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Khôi Phạm Võ Minh</cp:lastModifiedBy>
  <cp:revision/>
  <dcterms:created xsi:type="dcterms:W3CDTF">2022-11-26T09:51:45Z</dcterms:created>
  <dcterms:modified xsi:type="dcterms:W3CDTF">2024-12-05T07:19:06Z</dcterms:modified>
  <cp:category/>
  <cp:contentStatus/>
</cp:coreProperties>
</file>