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192.168.195.1\users\Production Plan\28.RPA\Bo File mau KDDI_2023_221229\"/>
    </mc:Choice>
  </mc:AlternateContent>
  <xr:revisionPtr revIDLastSave="0" documentId="13_ncr:1_{A93CE816-E74C-43E4-91F9-6D9FEEB37A82}" xr6:coauthVersionLast="47" xr6:coauthVersionMax="47" xr10:uidLastSave="{00000000-0000-0000-0000-000000000000}"/>
  <bookViews>
    <workbookView xWindow="-120" yWindow="-120" windowWidth="20730" windowHeight="11160" activeTab="1" xr2:uid="{0657D0DE-0816-4E4C-B767-5C9FCCB7753E}"/>
  </bookViews>
  <sheets>
    <sheet name="ID_Process_P" sheetId="1" r:id="rId1"/>
    <sheet name="● Inspection plan (master)" sheetId="2" r:id="rId2"/>
    <sheet name="● Worker demand" sheetId="3" r:id="rId3"/>
    <sheet name="MC situation" sheetId="4" r:id="rId4"/>
    <sheet name="MC (actual)" sheetId="5" r:id="rId5"/>
  </sheets>
  <externalReferences>
    <externalReference r:id="rId6"/>
  </externalReferences>
  <definedNames>
    <definedName name="_Fill" localSheetId="1" hidden="1">#REF!</definedName>
    <definedName name="_Fill" localSheetId="2" hidden="1">#REF!</definedName>
    <definedName name="_Fill" localSheetId="0" hidden="1">#REF!</definedName>
    <definedName name="_Fill" hidden="1">#REF!</definedName>
    <definedName name="_xlnm._FilterDatabase" localSheetId="1" hidden="1">'● Inspection plan (master)'!$B$8:$CQ$316</definedName>
    <definedName name="_xlnm._FilterDatabase" localSheetId="0" hidden="1">ID_Process_P!$A$8:$AC$1008</definedName>
    <definedName name="_xlnm._FilterDatabase" localSheetId="4" hidden="1">'MC (actual)'!$C$4:$Q$27</definedName>
    <definedName name="_xlnm._FilterDatabase" localSheetId="3" hidden="1">'MC situation'!$A$5:$S$362</definedName>
    <definedName name="d" localSheetId="2" hidden="1">#REF!</definedName>
    <definedName name="d" hidden="1">#REF!</definedName>
    <definedName name="jj" localSheetId="2" hidden="1">#REF!</definedName>
    <definedName name="jj" hidden="1">#REF!</definedName>
    <definedName name="SAPBEXrevision" hidden="1">1</definedName>
    <definedName name="SAPBEXsysID" hidden="1">"PA1"</definedName>
    <definedName name="SAPBEXwbID" hidden="1">"65SPYGPPCDQK7IDWC3S54IS7D"</definedName>
    <definedName name="え" hidden="1">24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Y27" i="5" l="1"/>
  <c r="F27" i="5"/>
  <c r="D27" i="5"/>
  <c r="G24" i="5"/>
  <c r="H24" i="5" s="1"/>
  <c r="I24" i="5" s="1"/>
  <c r="F24" i="5"/>
  <c r="J23" i="5"/>
  <c r="G23" i="5"/>
  <c r="H23" i="5" s="1"/>
  <c r="H27" i="5" s="1"/>
  <c r="Y19" i="5"/>
  <c r="F19" i="5"/>
  <c r="D19" i="5"/>
  <c r="G18" i="5"/>
  <c r="H18" i="5" s="1"/>
  <c r="I18" i="5" s="1"/>
  <c r="J18" i="5" s="1"/>
  <c r="K18" i="5" s="1"/>
  <c r="L18" i="5" s="1"/>
  <c r="M18" i="5" s="1"/>
  <c r="N18" i="5" s="1"/>
  <c r="O18" i="5" s="1"/>
  <c r="P18" i="5" s="1"/>
  <c r="Q18" i="5" s="1"/>
  <c r="R18" i="5" s="1"/>
  <c r="S18" i="5" s="1"/>
  <c r="T18" i="5" s="1"/>
  <c r="F18" i="5"/>
  <c r="P17" i="5"/>
  <c r="Q17" i="5" s="1"/>
  <c r="R17" i="5" s="1"/>
  <c r="S17" i="5" s="1"/>
  <c r="T17" i="5" s="1"/>
  <c r="I17" i="5"/>
  <c r="J17" i="5" s="1"/>
  <c r="K17" i="5" s="1"/>
  <c r="L17" i="5" s="1"/>
  <c r="M17" i="5" s="1"/>
  <c r="N17" i="5" s="1"/>
  <c r="H17" i="5"/>
  <c r="P16" i="5"/>
  <c r="Q16" i="5" s="1"/>
  <c r="R16" i="5" s="1"/>
  <c r="S16" i="5" s="1"/>
  <c r="T16" i="5" s="1"/>
  <c r="K16" i="5"/>
  <c r="L16" i="5" s="1"/>
  <c r="M16" i="5" s="1"/>
  <c r="N16" i="5" s="1"/>
  <c r="G16" i="5"/>
  <c r="H16" i="5" s="1"/>
  <c r="I16" i="5" s="1"/>
  <c r="J16" i="5" s="1"/>
  <c r="I15" i="5"/>
  <c r="J15" i="5" s="1"/>
  <c r="K15" i="5" s="1"/>
  <c r="L15" i="5" s="1"/>
  <c r="M15" i="5" s="1"/>
  <c r="N15" i="5" s="1"/>
  <c r="O15" i="5" s="1"/>
  <c r="P15" i="5" s="1"/>
  <c r="Q15" i="5" s="1"/>
  <c r="R15" i="5" s="1"/>
  <c r="S15" i="5" s="1"/>
  <c r="T15" i="5" s="1"/>
  <c r="G15" i="5"/>
  <c r="H15" i="5" s="1"/>
  <c r="F15" i="5"/>
  <c r="H14" i="5"/>
  <c r="Y10" i="5"/>
  <c r="D10" i="5"/>
  <c r="G9" i="5"/>
  <c r="H9" i="5" s="1"/>
  <c r="I9" i="5" s="1"/>
  <c r="J9" i="5" s="1"/>
  <c r="K9" i="5" s="1"/>
  <c r="L9" i="5" s="1"/>
  <c r="M9" i="5" s="1"/>
  <c r="N9" i="5" s="1"/>
  <c r="O9" i="5" s="1"/>
  <c r="P9" i="5" s="1"/>
  <c r="Q9" i="5" s="1"/>
  <c r="R9" i="5" s="1"/>
  <c r="S9" i="5" s="1"/>
  <c r="T9" i="5" s="1"/>
  <c r="F9" i="5"/>
  <c r="F8" i="5"/>
  <c r="K7" i="5"/>
  <c r="L7" i="5" s="1"/>
  <c r="M7" i="5" s="1"/>
  <c r="N7" i="5" s="1"/>
  <c r="O7" i="5" s="1"/>
  <c r="P7" i="5" s="1"/>
  <c r="Q7" i="5" s="1"/>
  <c r="R7" i="5" s="1"/>
  <c r="S7" i="5" s="1"/>
  <c r="T7" i="5" s="1"/>
  <c r="J7" i="5"/>
  <c r="H7" i="5"/>
  <c r="G7" i="5"/>
  <c r="J6" i="5"/>
  <c r="G6" i="5"/>
  <c r="H6" i="5" s="1"/>
  <c r="B3" i="5"/>
  <c r="S375" i="4"/>
  <c r="S376" i="4" s="1"/>
  <c r="S378" i="4" s="1"/>
  <c r="S379" i="4" s="1"/>
  <c r="L372" i="4"/>
  <c r="K372" i="4"/>
  <c r="J372" i="4"/>
  <c r="I372" i="4"/>
  <c r="H372" i="4"/>
  <c r="S371" i="4"/>
  <c r="S372" i="4" s="1"/>
  <c r="S1" i="4" s="1"/>
  <c r="R371" i="4"/>
  <c r="R372" i="4" s="1"/>
  <c r="Q371" i="4"/>
  <c r="Q372" i="4" s="1"/>
  <c r="P371" i="4"/>
  <c r="P372" i="4" s="1"/>
  <c r="O371" i="4"/>
  <c r="O372" i="4" s="1"/>
  <c r="O1" i="4" s="1"/>
  <c r="N371" i="4"/>
  <c r="N372" i="4" s="1"/>
  <c r="M371" i="4"/>
  <c r="M372" i="4" s="1"/>
  <c r="S362" i="4"/>
  <c r="R362" i="4"/>
  <c r="Q362" i="4"/>
  <c r="P362" i="4"/>
  <c r="O362" i="4"/>
  <c r="N362" i="4"/>
  <c r="M362" i="4"/>
  <c r="L362" i="4"/>
  <c r="K362" i="4"/>
  <c r="J362" i="4"/>
  <c r="I362" i="4"/>
  <c r="H362" i="4"/>
  <c r="S361" i="4"/>
  <c r="R361" i="4"/>
  <c r="Q361" i="4"/>
  <c r="P361" i="4"/>
  <c r="O361" i="4"/>
  <c r="N361" i="4"/>
  <c r="M361" i="4"/>
  <c r="L361" i="4"/>
  <c r="K361" i="4"/>
  <c r="J361" i="4"/>
  <c r="I361" i="4"/>
  <c r="H361" i="4"/>
  <c r="S359" i="4"/>
  <c r="R359" i="4"/>
  <c r="Q359" i="4"/>
  <c r="P359" i="4"/>
  <c r="O359" i="4"/>
  <c r="N359" i="4"/>
  <c r="M359" i="4"/>
  <c r="L359" i="4"/>
  <c r="K359" i="4"/>
  <c r="J359" i="4"/>
  <c r="I359" i="4"/>
  <c r="H359" i="4"/>
  <c r="S355" i="4"/>
  <c r="R355" i="4"/>
  <c r="Q355" i="4"/>
  <c r="P355" i="4"/>
  <c r="O355" i="4"/>
  <c r="N355" i="4"/>
  <c r="M355" i="4"/>
  <c r="L355" i="4"/>
  <c r="K355" i="4"/>
  <c r="J355" i="4"/>
  <c r="I355" i="4"/>
  <c r="H355" i="4"/>
  <c r="S354" i="4"/>
  <c r="R354" i="4"/>
  <c r="Q354" i="4"/>
  <c r="P354" i="4"/>
  <c r="O354" i="4"/>
  <c r="N354" i="4"/>
  <c r="M354" i="4"/>
  <c r="L354" i="4"/>
  <c r="K354" i="4"/>
  <c r="J354" i="4"/>
  <c r="I354" i="4"/>
  <c r="H354" i="4"/>
  <c r="S352" i="4"/>
  <c r="R352" i="4"/>
  <c r="Q352" i="4"/>
  <c r="P352" i="4"/>
  <c r="O352" i="4"/>
  <c r="N352" i="4"/>
  <c r="M352" i="4"/>
  <c r="L352" i="4"/>
  <c r="K352" i="4"/>
  <c r="J352" i="4"/>
  <c r="I352" i="4"/>
  <c r="H352" i="4"/>
  <c r="S341" i="4"/>
  <c r="R341" i="4"/>
  <c r="Q341" i="4"/>
  <c r="P341" i="4"/>
  <c r="O341" i="4"/>
  <c r="N341" i="4"/>
  <c r="M341" i="4"/>
  <c r="L341" i="4"/>
  <c r="K341" i="4"/>
  <c r="J341" i="4"/>
  <c r="I341" i="4"/>
  <c r="H341" i="4"/>
  <c r="S340" i="4"/>
  <c r="R340" i="4"/>
  <c r="Q340" i="4"/>
  <c r="P340" i="4"/>
  <c r="O340" i="4"/>
  <c r="N340" i="4"/>
  <c r="M340" i="4"/>
  <c r="L340" i="4"/>
  <c r="K340" i="4"/>
  <c r="J340" i="4"/>
  <c r="I340" i="4"/>
  <c r="H340" i="4"/>
  <c r="S338" i="4"/>
  <c r="R338" i="4"/>
  <c r="Q338" i="4"/>
  <c r="P338" i="4"/>
  <c r="O338" i="4"/>
  <c r="N338" i="4"/>
  <c r="M338" i="4"/>
  <c r="L338" i="4"/>
  <c r="K338" i="4"/>
  <c r="J338" i="4"/>
  <c r="I338" i="4"/>
  <c r="H338" i="4"/>
  <c r="S334" i="4"/>
  <c r="R334" i="4"/>
  <c r="Q334" i="4"/>
  <c r="P334" i="4"/>
  <c r="O334" i="4"/>
  <c r="N334" i="4"/>
  <c r="M334" i="4"/>
  <c r="L334" i="4"/>
  <c r="K334" i="4"/>
  <c r="J334" i="4"/>
  <c r="I334" i="4"/>
  <c r="H334" i="4"/>
  <c r="S333" i="4"/>
  <c r="R333" i="4"/>
  <c r="Q333" i="4"/>
  <c r="P333" i="4"/>
  <c r="O333" i="4"/>
  <c r="N333" i="4"/>
  <c r="M333" i="4"/>
  <c r="L333" i="4"/>
  <c r="K333" i="4"/>
  <c r="J333" i="4"/>
  <c r="I333" i="4"/>
  <c r="H333" i="4"/>
  <c r="S331" i="4"/>
  <c r="R331" i="4"/>
  <c r="Q331" i="4"/>
  <c r="P331" i="4"/>
  <c r="O331" i="4"/>
  <c r="N331" i="4"/>
  <c r="M331" i="4"/>
  <c r="L331" i="4"/>
  <c r="K331" i="4"/>
  <c r="J331" i="4"/>
  <c r="I331" i="4"/>
  <c r="H331" i="4"/>
  <c r="S327" i="4"/>
  <c r="R327" i="4"/>
  <c r="Q327" i="4"/>
  <c r="P327" i="4"/>
  <c r="O327" i="4"/>
  <c r="N327" i="4"/>
  <c r="M327" i="4"/>
  <c r="L327" i="4"/>
  <c r="K327" i="4"/>
  <c r="J327" i="4"/>
  <c r="I327" i="4"/>
  <c r="H327" i="4"/>
  <c r="S326" i="4"/>
  <c r="R326" i="4"/>
  <c r="Q326" i="4"/>
  <c r="P326" i="4"/>
  <c r="O326" i="4"/>
  <c r="N326" i="4"/>
  <c r="M326" i="4"/>
  <c r="L326" i="4"/>
  <c r="K326" i="4"/>
  <c r="J326" i="4"/>
  <c r="I326" i="4"/>
  <c r="H326" i="4"/>
  <c r="S324" i="4"/>
  <c r="R324" i="4"/>
  <c r="Q324" i="4"/>
  <c r="P324" i="4"/>
  <c r="O324" i="4"/>
  <c r="N324" i="4"/>
  <c r="M324" i="4"/>
  <c r="L324" i="4"/>
  <c r="K324" i="4"/>
  <c r="J324" i="4"/>
  <c r="I324" i="4"/>
  <c r="H324" i="4"/>
  <c r="S320" i="4"/>
  <c r="R320" i="4"/>
  <c r="Q320" i="4"/>
  <c r="P320" i="4"/>
  <c r="O320" i="4"/>
  <c r="N320" i="4"/>
  <c r="M320" i="4"/>
  <c r="L320" i="4"/>
  <c r="K320" i="4"/>
  <c r="J320" i="4"/>
  <c r="I320" i="4"/>
  <c r="H320" i="4"/>
  <c r="S319" i="4"/>
  <c r="R319" i="4"/>
  <c r="Q319" i="4"/>
  <c r="P319" i="4"/>
  <c r="O319" i="4"/>
  <c r="N319" i="4"/>
  <c r="M319" i="4"/>
  <c r="L319" i="4"/>
  <c r="K319" i="4"/>
  <c r="J319" i="4"/>
  <c r="I319" i="4"/>
  <c r="H319" i="4"/>
  <c r="S317" i="4"/>
  <c r="R317" i="4"/>
  <c r="Q317" i="4"/>
  <c r="P317" i="4"/>
  <c r="O317" i="4"/>
  <c r="N317" i="4"/>
  <c r="M317" i="4"/>
  <c r="L317" i="4"/>
  <c r="K317" i="4"/>
  <c r="J317" i="4"/>
  <c r="I317" i="4"/>
  <c r="H317" i="4"/>
  <c r="S313" i="4"/>
  <c r="R313" i="4"/>
  <c r="Q313" i="4"/>
  <c r="P313" i="4"/>
  <c r="O313" i="4"/>
  <c r="N313" i="4"/>
  <c r="M313" i="4"/>
  <c r="L313" i="4"/>
  <c r="K313" i="4"/>
  <c r="J313" i="4"/>
  <c r="I313" i="4"/>
  <c r="H313" i="4"/>
  <c r="S312" i="4"/>
  <c r="R312" i="4"/>
  <c r="Q312" i="4"/>
  <c r="P312" i="4"/>
  <c r="O312" i="4"/>
  <c r="N312" i="4"/>
  <c r="M312" i="4"/>
  <c r="L312" i="4"/>
  <c r="K312" i="4"/>
  <c r="J312" i="4"/>
  <c r="I312" i="4"/>
  <c r="H312" i="4"/>
  <c r="S310" i="4"/>
  <c r="R310" i="4"/>
  <c r="Q310" i="4"/>
  <c r="P310" i="4"/>
  <c r="O310" i="4"/>
  <c r="N310" i="4"/>
  <c r="M310" i="4"/>
  <c r="L310" i="4"/>
  <c r="K310" i="4"/>
  <c r="J310" i="4"/>
  <c r="I310" i="4"/>
  <c r="H310" i="4"/>
  <c r="S306" i="4"/>
  <c r="R306" i="4"/>
  <c r="Q306" i="4"/>
  <c r="P306" i="4"/>
  <c r="O306" i="4"/>
  <c r="N306" i="4"/>
  <c r="M306" i="4"/>
  <c r="L306" i="4"/>
  <c r="K306" i="4"/>
  <c r="J306" i="4"/>
  <c r="I306" i="4"/>
  <c r="H306" i="4"/>
  <c r="S305" i="4"/>
  <c r="R305" i="4"/>
  <c r="Q305" i="4"/>
  <c r="P305" i="4"/>
  <c r="O305" i="4"/>
  <c r="N305" i="4"/>
  <c r="M305" i="4"/>
  <c r="L305" i="4"/>
  <c r="K305" i="4"/>
  <c r="J305" i="4"/>
  <c r="I305" i="4"/>
  <c r="H305" i="4"/>
  <c r="S303" i="4"/>
  <c r="R303" i="4"/>
  <c r="Q303" i="4"/>
  <c r="P303" i="4"/>
  <c r="O303" i="4"/>
  <c r="N303" i="4"/>
  <c r="M303" i="4"/>
  <c r="L303" i="4"/>
  <c r="K303" i="4"/>
  <c r="J303" i="4"/>
  <c r="I303" i="4"/>
  <c r="H303" i="4"/>
  <c r="S299" i="4"/>
  <c r="R299" i="4"/>
  <c r="Q299" i="4"/>
  <c r="P299" i="4"/>
  <c r="O299" i="4"/>
  <c r="N299" i="4"/>
  <c r="M299" i="4"/>
  <c r="L299" i="4"/>
  <c r="K299" i="4"/>
  <c r="J299" i="4"/>
  <c r="I299" i="4"/>
  <c r="H299" i="4"/>
  <c r="S298" i="4"/>
  <c r="R298" i="4"/>
  <c r="Q298" i="4"/>
  <c r="P298" i="4"/>
  <c r="O298" i="4"/>
  <c r="N298" i="4"/>
  <c r="M298" i="4"/>
  <c r="L298" i="4"/>
  <c r="K298" i="4"/>
  <c r="J298" i="4"/>
  <c r="I298" i="4"/>
  <c r="H298" i="4"/>
  <c r="S296" i="4"/>
  <c r="R296" i="4"/>
  <c r="Q296" i="4"/>
  <c r="P296" i="4"/>
  <c r="O296" i="4"/>
  <c r="N296" i="4"/>
  <c r="M296" i="4"/>
  <c r="L296" i="4"/>
  <c r="K296" i="4"/>
  <c r="J296" i="4"/>
  <c r="I296" i="4"/>
  <c r="H296" i="4"/>
  <c r="S292" i="4"/>
  <c r="R292" i="4"/>
  <c r="Q292" i="4"/>
  <c r="P292" i="4"/>
  <c r="O292" i="4"/>
  <c r="N292" i="4"/>
  <c r="M292" i="4"/>
  <c r="L292" i="4"/>
  <c r="K292" i="4"/>
  <c r="J292" i="4"/>
  <c r="I292" i="4"/>
  <c r="H292" i="4"/>
  <c r="S291" i="4"/>
  <c r="R291" i="4"/>
  <c r="Q291" i="4"/>
  <c r="P291" i="4"/>
  <c r="O291" i="4"/>
  <c r="N291" i="4"/>
  <c r="M291" i="4"/>
  <c r="L291" i="4"/>
  <c r="K291" i="4"/>
  <c r="J291" i="4"/>
  <c r="I291" i="4"/>
  <c r="H291" i="4"/>
  <c r="S289" i="4"/>
  <c r="R289" i="4"/>
  <c r="Q289" i="4"/>
  <c r="P289" i="4"/>
  <c r="O289" i="4"/>
  <c r="N289" i="4"/>
  <c r="M289" i="4"/>
  <c r="L289" i="4"/>
  <c r="K289" i="4"/>
  <c r="J289" i="4"/>
  <c r="I289" i="4"/>
  <c r="H289" i="4"/>
  <c r="S285" i="4"/>
  <c r="R285" i="4"/>
  <c r="Q285" i="4"/>
  <c r="P285" i="4"/>
  <c r="O285" i="4"/>
  <c r="N285" i="4"/>
  <c r="M285" i="4"/>
  <c r="L285" i="4"/>
  <c r="K285" i="4"/>
  <c r="J285" i="4"/>
  <c r="I285" i="4"/>
  <c r="H285" i="4"/>
  <c r="S284" i="4"/>
  <c r="R284" i="4"/>
  <c r="Q284" i="4"/>
  <c r="P284" i="4"/>
  <c r="O284" i="4"/>
  <c r="N284" i="4"/>
  <c r="M284" i="4"/>
  <c r="L284" i="4"/>
  <c r="K284" i="4"/>
  <c r="J284" i="4"/>
  <c r="I284" i="4"/>
  <c r="H284" i="4"/>
  <c r="S282" i="4"/>
  <c r="R282" i="4"/>
  <c r="Q282" i="4"/>
  <c r="P282" i="4"/>
  <c r="O282" i="4"/>
  <c r="N282" i="4"/>
  <c r="M282" i="4"/>
  <c r="L282" i="4"/>
  <c r="K282" i="4"/>
  <c r="J282" i="4"/>
  <c r="I282" i="4"/>
  <c r="H282" i="4"/>
  <c r="S278" i="4"/>
  <c r="R278" i="4"/>
  <c r="Q278" i="4"/>
  <c r="P278" i="4"/>
  <c r="O278" i="4"/>
  <c r="N278" i="4"/>
  <c r="M278" i="4"/>
  <c r="L278" i="4"/>
  <c r="K278" i="4"/>
  <c r="J278" i="4"/>
  <c r="I278" i="4"/>
  <c r="H278" i="4"/>
  <c r="S277" i="4"/>
  <c r="R277" i="4"/>
  <c r="Q277" i="4"/>
  <c r="P277" i="4"/>
  <c r="O277" i="4"/>
  <c r="N277" i="4"/>
  <c r="M277" i="4"/>
  <c r="L277" i="4"/>
  <c r="K277" i="4"/>
  <c r="J277" i="4"/>
  <c r="I277" i="4"/>
  <c r="H277" i="4"/>
  <c r="S275" i="4"/>
  <c r="R275" i="4"/>
  <c r="Q275" i="4"/>
  <c r="P275" i="4"/>
  <c r="O275" i="4"/>
  <c r="N275" i="4"/>
  <c r="M275" i="4"/>
  <c r="L275" i="4"/>
  <c r="K275" i="4"/>
  <c r="J275" i="4"/>
  <c r="I275" i="4"/>
  <c r="H275" i="4"/>
  <c r="S271" i="4"/>
  <c r="R271" i="4"/>
  <c r="Q271" i="4"/>
  <c r="P271" i="4"/>
  <c r="O271" i="4"/>
  <c r="N271" i="4"/>
  <c r="M271" i="4"/>
  <c r="L271" i="4"/>
  <c r="K271" i="4"/>
  <c r="J271" i="4"/>
  <c r="I271" i="4"/>
  <c r="H271" i="4"/>
  <c r="S270" i="4"/>
  <c r="R270" i="4"/>
  <c r="Q270" i="4"/>
  <c r="P270" i="4"/>
  <c r="O270" i="4"/>
  <c r="N270" i="4"/>
  <c r="M270" i="4"/>
  <c r="L270" i="4"/>
  <c r="K270" i="4"/>
  <c r="J270" i="4"/>
  <c r="I270" i="4"/>
  <c r="H270" i="4"/>
  <c r="S268" i="4"/>
  <c r="R268" i="4"/>
  <c r="Q268" i="4"/>
  <c r="P268" i="4"/>
  <c r="O268" i="4"/>
  <c r="N268" i="4"/>
  <c r="M268" i="4"/>
  <c r="L268" i="4"/>
  <c r="K268" i="4"/>
  <c r="J268" i="4"/>
  <c r="I268" i="4"/>
  <c r="H268" i="4"/>
  <c r="S264" i="4"/>
  <c r="R264" i="4"/>
  <c r="Q264" i="4"/>
  <c r="P264" i="4"/>
  <c r="O264" i="4"/>
  <c r="N264" i="4"/>
  <c r="M264" i="4"/>
  <c r="L264" i="4"/>
  <c r="K264" i="4"/>
  <c r="J264" i="4"/>
  <c r="I264" i="4"/>
  <c r="H264" i="4"/>
  <c r="S263" i="4"/>
  <c r="R263" i="4"/>
  <c r="Q263" i="4"/>
  <c r="P263" i="4"/>
  <c r="O263" i="4"/>
  <c r="N263" i="4"/>
  <c r="M263" i="4"/>
  <c r="L263" i="4"/>
  <c r="K263" i="4"/>
  <c r="J263" i="4"/>
  <c r="I263" i="4"/>
  <c r="H263" i="4"/>
  <c r="S261" i="4"/>
  <c r="R261" i="4"/>
  <c r="Q261" i="4"/>
  <c r="P261" i="4"/>
  <c r="O261" i="4"/>
  <c r="N261" i="4"/>
  <c r="M261" i="4"/>
  <c r="L261" i="4"/>
  <c r="K261" i="4"/>
  <c r="J261" i="4"/>
  <c r="I261" i="4"/>
  <c r="H261" i="4"/>
  <c r="S257" i="4"/>
  <c r="R257" i="4"/>
  <c r="Q257" i="4"/>
  <c r="P257" i="4"/>
  <c r="O257" i="4"/>
  <c r="N257" i="4"/>
  <c r="M257" i="4"/>
  <c r="L257" i="4"/>
  <c r="K257" i="4"/>
  <c r="J257" i="4"/>
  <c r="I257" i="4"/>
  <c r="H257" i="4"/>
  <c r="S256" i="4"/>
  <c r="R256" i="4"/>
  <c r="Q256" i="4"/>
  <c r="P256" i="4"/>
  <c r="O256" i="4"/>
  <c r="N256" i="4"/>
  <c r="M256" i="4"/>
  <c r="L256" i="4"/>
  <c r="K256" i="4"/>
  <c r="J256" i="4"/>
  <c r="I256" i="4"/>
  <c r="H256" i="4"/>
  <c r="S254" i="4"/>
  <c r="R254" i="4"/>
  <c r="Q254" i="4"/>
  <c r="P254" i="4"/>
  <c r="O254" i="4"/>
  <c r="N254" i="4"/>
  <c r="M254" i="4"/>
  <c r="L254" i="4"/>
  <c r="K254" i="4"/>
  <c r="J254" i="4"/>
  <c r="I254" i="4"/>
  <c r="H254" i="4"/>
  <c r="S250" i="4"/>
  <c r="R250" i="4"/>
  <c r="Q250" i="4"/>
  <c r="P250" i="4"/>
  <c r="O250" i="4"/>
  <c r="N250" i="4"/>
  <c r="M250" i="4"/>
  <c r="L250" i="4"/>
  <c r="K250" i="4"/>
  <c r="J250" i="4"/>
  <c r="I250" i="4"/>
  <c r="H250" i="4"/>
  <c r="S249" i="4"/>
  <c r="R249" i="4"/>
  <c r="Q249" i="4"/>
  <c r="P249" i="4"/>
  <c r="O249" i="4"/>
  <c r="N249" i="4"/>
  <c r="M249" i="4"/>
  <c r="L249" i="4"/>
  <c r="K249" i="4"/>
  <c r="J249" i="4"/>
  <c r="I249" i="4"/>
  <c r="H249" i="4"/>
  <c r="S247" i="4"/>
  <c r="R247" i="4"/>
  <c r="Q247" i="4"/>
  <c r="P247" i="4"/>
  <c r="O247" i="4"/>
  <c r="N247" i="4"/>
  <c r="M247" i="4"/>
  <c r="L247" i="4"/>
  <c r="K247" i="4"/>
  <c r="J247" i="4"/>
  <c r="I247" i="4"/>
  <c r="H247" i="4"/>
  <c r="S243" i="4"/>
  <c r="R243" i="4"/>
  <c r="Q243" i="4"/>
  <c r="P243" i="4"/>
  <c r="O243" i="4"/>
  <c r="N243" i="4"/>
  <c r="M243" i="4"/>
  <c r="L243" i="4"/>
  <c r="K243" i="4"/>
  <c r="J243" i="4"/>
  <c r="I243" i="4"/>
  <c r="H243" i="4"/>
  <c r="S242" i="4"/>
  <c r="R242" i="4"/>
  <c r="Q242" i="4"/>
  <c r="P242" i="4"/>
  <c r="O242" i="4"/>
  <c r="N242" i="4"/>
  <c r="M242" i="4"/>
  <c r="L242" i="4"/>
  <c r="K242" i="4"/>
  <c r="J242" i="4"/>
  <c r="I242" i="4"/>
  <c r="H242" i="4"/>
  <c r="S240" i="4"/>
  <c r="R240" i="4"/>
  <c r="Q240" i="4"/>
  <c r="P240" i="4"/>
  <c r="O240" i="4"/>
  <c r="N240" i="4"/>
  <c r="M240" i="4"/>
  <c r="L240" i="4"/>
  <c r="K240" i="4"/>
  <c r="J240" i="4"/>
  <c r="I240" i="4"/>
  <c r="H240" i="4"/>
  <c r="S236" i="4"/>
  <c r="R236" i="4"/>
  <c r="Q236" i="4"/>
  <c r="P236" i="4"/>
  <c r="O236" i="4"/>
  <c r="N236" i="4"/>
  <c r="M236" i="4"/>
  <c r="L236" i="4"/>
  <c r="K236" i="4"/>
  <c r="J236" i="4"/>
  <c r="I236" i="4"/>
  <c r="H236" i="4"/>
  <c r="S235" i="4"/>
  <c r="R235" i="4"/>
  <c r="Q235" i="4"/>
  <c r="P235" i="4"/>
  <c r="O235" i="4"/>
  <c r="N235" i="4"/>
  <c r="M235" i="4"/>
  <c r="L235" i="4"/>
  <c r="K235" i="4"/>
  <c r="J235" i="4"/>
  <c r="I235" i="4"/>
  <c r="H235" i="4"/>
  <c r="S233" i="4"/>
  <c r="R233" i="4"/>
  <c r="Q233" i="4"/>
  <c r="P233" i="4"/>
  <c r="O233" i="4"/>
  <c r="N233" i="4"/>
  <c r="M233" i="4"/>
  <c r="L233" i="4"/>
  <c r="K233" i="4"/>
  <c r="J233" i="4"/>
  <c r="I233" i="4"/>
  <c r="H233" i="4"/>
  <c r="S229" i="4"/>
  <c r="R229" i="4"/>
  <c r="Q229" i="4"/>
  <c r="P229" i="4"/>
  <c r="O229" i="4"/>
  <c r="N229" i="4"/>
  <c r="M229" i="4"/>
  <c r="L229" i="4"/>
  <c r="K229" i="4"/>
  <c r="J229" i="4"/>
  <c r="I229" i="4"/>
  <c r="H229" i="4"/>
  <c r="S228" i="4"/>
  <c r="R228" i="4"/>
  <c r="Q228" i="4"/>
  <c r="P228" i="4"/>
  <c r="O228" i="4"/>
  <c r="N228" i="4"/>
  <c r="M228" i="4"/>
  <c r="L228" i="4"/>
  <c r="K228" i="4"/>
  <c r="J228" i="4"/>
  <c r="I228" i="4"/>
  <c r="H228" i="4"/>
  <c r="S226" i="4"/>
  <c r="R226" i="4"/>
  <c r="Q226" i="4"/>
  <c r="P226" i="4"/>
  <c r="O226" i="4"/>
  <c r="N226" i="4"/>
  <c r="M226" i="4"/>
  <c r="L226" i="4"/>
  <c r="K226" i="4"/>
  <c r="J226" i="4"/>
  <c r="I226" i="4"/>
  <c r="H226" i="4"/>
  <c r="S222" i="4"/>
  <c r="R222" i="4"/>
  <c r="Q222" i="4"/>
  <c r="P222" i="4"/>
  <c r="O222" i="4"/>
  <c r="N222" i="4"/>
  <c r="M222" i="4"/>
  <c r="L222" i="4"/>
  <c r="K222" i="4"/>
  <c r="J222" i="4"/>
  <c r="I222" i="4"/>
  <c r="H222" i="4"/>
  <c r="S221" i="4"/>
  <c r="R221" i="4"/>
  <c r="Q221" i="4"/>
  <c r="P221" i="4"/>
  <c r="O221" i="4"/>
  <c r="N221" i="4"/>
  <c r="M221" i="4"/>
  <c r="L221" i="4"/>
  <c r="K221" i="4"/>
  <c r="J221" i="4"/>
  <c r="I221" i="4"/>
  <c r="H221" i="4"/>
  <c r="S219" i="4"/>
  <c r="R219" i="4"/>
  <c r="Q219" i="4"/>
  <c r="P219" i="4"/>
  <c r="O219" i="4"/>
  <c r="N219" i="4"/>
  <c r="M219" i="4"/>
  <c r="L219" i="4"/>
  <c r="K219" i="4"/>
  <c r="J219" i="4"/>
  <c r="I219" i="4"/>
  <c r="H219" i="4"/>
  <c r="C217" i="4"/>
  <c r="C218" i="4" s="1"/>
  <c r="C219" i="4" s="1"/>
  <c r="C220" i="4" s="1"/>
  <c r="C221" i="4" s="1"/>
  <c r="C222" i="4" s="1"/>
  <c r="S215" i="4"/>
  <c r="R215" i="4"/>
  <c r="Q215" i="4"/>
  <c r="P215" i="4"/>
  <c r="O215" i="4"/>
  <c r="N215" i="4"/>
  <c r="M215" i="4"/>
  <c r="L215" i="4"/>
  <c r="K215" i="4"/>
  <c r="J215" i="4"/>
  <c r="I215" i="4"/>
  <c r="H215" i="4"/>
  <c r="S214" i="4"/>
  <c r="R214" i="4"/>
  <c r="Q214" i="4"/>
  <c r="P214" i="4"/>
  <c r="O214" i="4"/>
  <c r="N214" i="4"/>
  <c r="M214" i="4"/>
  <c r="L214" i="4"/>
  <c r="K214" i="4"/>
  <c r="J214" i="4"/>
  <c r="I214" i="4"/>
  <c r="H214" i="4"/>
  <c r="S212" i="4"/>
  <c r="R212" i="4"/>
  <c r="Q212" i="4"/>
  <c r="P212" i="4"/>
  <c r="O212" i="4"/>
  <c r="N212" i="4"/>
  <c r="M212" i="4"/>
  <c r="L212" i="4"/>
  <c r="K212" i="4"/>
  <c r="J212" i="4"/>
  <c r="I212" i="4"/>
  <c r="H212" i="4"/>
  <c r="C210" i="4"/>
  <c r="C211" i="4" s="1"/>
  <c r="C212" i="4" s="1"/>
  <c r="C213" i="4" s="1"/>
  <c r="C214" i="4" s="1"/>
  <c r="C215" i="4" s="1"/>
  <c r="S208" i="4"/>
  <c r="R208" i="4"/>
  <c r="Q208" i="4"/>
  <c r="P208" i="4"/>
  <c r="O208" i="4"/>
  <c r="N208" i="4"/>
  <c r="M208" i="4"/>
  <c r="L208" i="4"/>
  <c r="K208" i="4"/>
  <c r="J208" i="4"/>
  <c r="I208" i="4"/>
  <c r="H208" i="4"/>
  <c r="S207" i="4"/>
  <c r="R207" i="4"/>
  <c r="Q207" i="4"/>
  <c r="P207" i="4"/>
  <c r="O207" i="4"/>
  <c r="N207" i="4"/>
  <c r="M207" i="4"/>
  <c r="L207" i="4"/>
  <c r="K207" i="4"/>
  <c r="J207" i="4"/>
  <c r="I207" i="4"/>
  <c r="H207" i="4"/>
  <c r="S205" i="4"/>
  <c r="R205" i="4"/>
  <c r="Q205" i="4"/>
  <c r="P205" i="4"/>
  <c r="O205" i="4"/>
  <c r="N205" i="4"/>
  <c r="M205" i="4"/>
  <c r="L205" i="4"/>
  <c r="K205" i="4"/>
  <c r="J205" i="4"/>
  <c r="I205" i="4"/>
  <c r="H205" i="4"/>
  <c r="C203" i="4"/>
  <c r="C204" i="4" s="1"/>
  <c r="C205" i="4" s="1"/>
  <c r="C206" i="4" s="1"/>
  <c r="C207" i="4" s="1"/>
  <c r="C208" i="4" s="1"/>
  <c r="S201" i="4"/>
  <c r="R201" i="4"/>
  <c r="Q201" i="4"/>
  <c r="P201" i="4"/>
  <c r="O201" i="4"/>
  <c r="N201" i="4"/>
  <c r="M201" i="4"/>
  <c r="L201" i="4"/>
  <c r="K201" i="4"/>
  <c r="J201" i="4"/>
  <c r="I201" i="4"/>
  <c r="H201" i="4"/>
  <c r="S200" i="4"/>
  <c r="R200" i="4"/>
  <c r="Q200" i="4"/>
  <c r="P200" i="4"/>
  <c r="O200" i="4"/>
  <c r="N200" i="4"/>
  <c r="M200" i="4"/>
  <c r="L200" i="4"/>
  <c r="K200" i="4"/>
  <c r="J200" i="4"/>
  <c r="I200" i="4"/>
  <c r="H200" i="4"/>
  <c r="S198" i="4"/>
  <c r="R198" i="4"/>
  <c r="Q198" i="4"/>
  <c r="P198" i="4"/>
  <c r="O198" i="4"/>
  <c r="N198" i="4"/>
  <c r="M198" i="4"/>
  <c r="L198" i="4"/>
  <c r="K198" i="4"/>
  <c r="J198" i="4"/>
  <c r="I198" i="4"/>
  <c r="H198" i="4"/>
  <c r="C196" i="4"/>
  <c r="C197" i="4" s="1"/>
  <c r="C198" i="4" s="1"/>
  <c r="C199" i="4" s="1"/>
  <c r="C200" i="4" s="1"/>
  <c r="C201" i="4" s="1"/>
  <c r="S194" i="4"/>
  <c r="R194" i="4"/>
  <c r="Q194" i="4"/>
  <c r="P194" i="4"/>
  <c r="O194" i="4"/>
  <c r="N194" i="4"/>
  <c r="M194" i="4"/>
  <c r="L194" i="4"/>
  <c r="K194" i="4"/>
  <c r="J194" i="4"/>
  <c r="I194" i="4"/>
  <c r="H194" i="4"/>
  <c r="S193" i="4"/>
  <c r="R193" i="4"/>
  <c r="Q193" i="4"/>
  <c r="P193" i="4"/>
  <c r="O193" i="4"/>
  <c r="N193" i="4"/>
  <c r="M193" i="4"/>
  <c r="L193" i="4"/>
  <c r="K193" i="4"/>
  <c r="J193" i="4"/>
  <c r="I193" i="4"/>
  <c r="H193" i="4"/>
  <c r="S191" i="4"/>
  <c r="R191" i="4"/>
  <c r="Q191" i="4"/>
  <c r="P191" i="4"/>
  <c r="O191" i="4"/>
  <c r="N191" i="4"/>
  <c r="M191" i="4"/>
  <c r="L191" i="4"/>
  <c r="K191" i="4"/>
  <c r="J191" i="4"/>
  <c r="I191" i="4"/>
  <c r="H191" i="4"/>
  <c r="C189" i="4"/>
  <c r="C190" i="4" s="1"/>
  <c r="C191" i="4" s="1"/>
  <c r="C192" i="4" s="1"/>
  <c r="C193" i="4" s="1"/>
  <c r="C194" i="4" s="1"/>
  <c r="S187" i="4"/>
  <c r="R187" i="4"/>
  <c r="Q187" i="4"/>
  <c r="P187" i="4"/>
  <c r="O187" i="4"/>
  <c r="N187" i="4"/>
  <c r="M187" i="4"/>
  <c r="L187" i="4"/>
  <c r="K187" i="4"/>
  <c r="J187" i="4"/>
  <c r="I187" i="4"/>
  <c r="H187" i="4"/>
  <c r="S186" i="4"/>
  <c r="R186" i="4"/>
  <c r="Q186" i="4"/>
  <c r="P186" i="4"/>
  <c r="O186" i="4"/>
  <c r="N186" i="4"/>
  <c r="M186" i="4"/>
  <c r="L186" i="4"/>
  <c r="K186" i="4"/>
  <c r="J186" i="4"/>
  <c r="I186" i="4"/>
  <c r="H186" i="4"/>
  <c r="S184" i="4"/>
  <c r="R184" i="4"/>
  <c r="Q184" i="4"/>
  <c r="P184" i="4"/>
  <c r="O184" i="4"/>
  <c r="N184" i="4"/>
  <c r="M184" i="4"/>
  <c r="L184" i="4"/>
  <c r="K184" i="4"/>
  <c r="J184" i="4"/>
  <c r="I184" i="4"/>
  <c r="H184" i="4"/>
  <c r="C182" i="4"/>
  <c r="C183" i="4" s="1"/>
  <c r="C184" i="4" s="1"/>
  <c r="C185" i="4" s="1"/>
  <c r="C186" i="4" s="1"/>
  <c r="C187" i="4" s="1"/>
  <c r="S180" i="4"/>
  <c r="R180" i="4"/>
  <c r="Q180" i="4"/>
  <c r="P180" i="4"/>
  <c r="O180" i="4"/>
  <c r="N180" i="4"/>
  <c r="M180" i="4"/>
  <c r="L180" i="4"/>
  <c r="K180" i="4"/>
  <c r="J180" i="4"/>
  <c r="I180" i="4"/>
  <c r="H180" i="4"/>
  <c r="S179" i="4"/>
  <c r="R179" i="4"/>
  <c r="Q179" i="4"/>
  <c r="P179" i="4"/>
  <c r="O179" i="4"/>
  <c r="N179" i="4"/>
  <c r="M179" i="4"/>
  <c r="L179" i="4"/>
  <c r="K179" i="4"/>
  <c r="J179" i="4"/>
  <c r="I179" i="4"/>
  <c r="H179" i="4"/>
  <c r="S177" i="4"/>
  <c r="R177" i="4"/>
  <c r="Q177" i="4"/>
  <c r="P177" i="4"/>
  <c r="O177" i="4"/>
  <c r="N177" i="4"/>
  <c r="M177" i="4"/>
  <c r="L177" i="4"/>
  <c r="K177" i="4"/>
  <c r="J177" i="4"/>
  <c r="I177" i="4"/>
  <c r="H177" i="4"/>
  <c r="C175" i="4"/>
  <c r="C176" i="4" s="1"/>
  <c r="C177" i="4" s="1"/>
  <c r="C178" i="4" s="1"/>
  <c r="C179" i="4" s="1"/>
  <c r="C180" i="4" s="1"/>
  <c r="S173" i="4"/>
  <c r="R173" i="4"/>
  <c r="Q173" i="4"/>
  <c r="P173" i="4"/>
  <c r="O173" i="4"/>
  <c r="N173" i="4"/>
  <c r="M173" i="4"/>
  <c r="L173" i="4"/>
  <c r="K173" i="4"/>
  <c r="J173" i="4"/>
  <c r="I173" i="4"/>
  <c r="H173" i="4"/>
  <c r="S172" i="4"/>
  <c r="R172" i="4"/>
  <c r="Q172" i="4"/>
  <c r="P172" i="4"/>
  <c r="O172" i="4"/>
  <c r="N172" i="4"/>
  <c r="M172" i="4"/>
  <c r="L172" i="4"/>
  <c r="K172" i="4"/>
  <c r="J172" i="4"/>
  <c r="I172" i="4"/>
  <c r="H172" i="4"/>
  <c r="S170" i="4"/>
  <c r="R170" i="4"/>
  <c r="Q170" i="4"/>
  <c r="P170" i="4"/>
  <c r="O170" i="4"/>
  <c r="N170" i="4"/>
  <c r="M170" i="4"/>
  <c r="L170" i="4"/>
  <c r="K170" i="4"/>
  <c r="J170" i="4"/>
  <c r="I170" i="4"/>
  <c r="H170" i="4"/>
  <c r="C168" i="4"/>
  <c r="C169" i="4" s="1"/>
  <c r="C170" i="4" s="1"/>
  <c r="C171" i="4" s="1"/>
  <c r="C172" i="4" s="1"/>
  <c r="C173" i="4" s="1"/>
  <c r="S166" i="4"/>
  <c r="R166" i="4"/>
  <c r="Q166" i="4"/>
  <c r="P166" i="4"/>
  <c r="O166" i="4"/>
  <c r="N166" i="4"/>
  <c r="M166" i="4"/>
  <c r="L166" i="4"/>
  <c r="K166" i="4"/>
  <c r="J166" i="4"/>
  <c r="I166" i="4"/>
  <c r="H166" i="4"/>
  <c r="S165" i="4"/>
  <c r="R165" i="4"/>
  <c r="Q165" i="4"/>
  <c r="P165" i="4"/>
  <c r="O165" i="4"/>
  <c r="N165" i="4"/>
  <c r="M165" i="4"/>
  <c r="L165" i="4"/>
  <c r="K165" i="4"/>
  <c r="J165" i="4"/>
  <c r="I165" i="4"/>
  <c r="H165" i="4"/>
  <c r="S163" i="4"/>
  <c r="R163" i="4"/>
  <c r="Q163" i="4"/>
  <c r="P163" i="4"/>
  <c r="O163" i="4"/>
  <c r="N163" i="4"/>
  <c r="M163" i="4"/>
  <c r="L163" i="4"/>
  <c r="K163" i="4"/>
  <c r="J163" i="4"/>
  <c r="I163" i="4"/>
  <c r="H163" i="4"/>
  <c r="C161" i="4"/>
  <c r="C162" i="4" s="1"/>
  <c r="C163" i="4" s="1"/>
  <c r="C164" i="4" s="1"/>
  <c r="C165" i="4" s="1"/>
  <c r="C166" i="4" s="1"/>
  <c r="S159" i="4"/>
  <c r="R159" i="4"/>
  <c r="Q159" i="4"/>
  <c r="P159" i="4"/>
  <c r="O159" i="4"/>
  <c r="N159" i="4"/>
  <c r="M159" i="4"/>
  <c r="L159" i="4"/>
  <c r="K159" i="4"/>
  <c r="J159" i="4"/>
  <c r="I159" i="4"/>
  <c r="H159" i="4"/>
  <c r="S158" i="4"/>
  <c r="R158" i="4"/>
  <c r="Q158" i="4"/>
  <c r="P158" i="4"/>
  <c r="O158" i="4"/>
  <c r="N158" i="4"/>
  <c r="M158" i="4"/>
  <c r="L158" i="4"/>
  <c r="K158" i="4"/>
  <c r="J158" i="4"/>
  <c r="I158" i="4"/>
  <c r="H158" i="4"/>
  <c r="S156" i="4"/>
  <c r="R156" i="4"/>
  <c r="Q156" i="4"/>
  <c r="P156" i="4"/>
  <c r="O156" i="4"/>
  <c r="N156" i="4"/>
  <c r="M156" i="4"/>
  <c r="L156" i="4"/>
  <c r="K156" i="4"/>
  <c r="J156" i="4"/>
  <c r="I156" i="4"/>
  <c r="H156" i="4"/>
  <c r="C154" i="4"/>
  <c r="C155" i="4" s="1"/>
  <c r="C156" i="4" s="1"/>
  <c r="C157" i="4" s="1"/>
  <c r="C158" i="4" s="1"/>
  <c r="C159" i="4" s="1"/>
  <c r="S152" i="4"/>
  <c r="R152" i="4"/>
  <c r="Q152" i="4"/>
  <c r="P152" i="4"/>
  <c r="O152" i="4"/>
  <c r="N152" i="4"/>
  <c r="M152" i="4"/>
  <c r="L152" i="4"/>
  <c r="K152" i="4"/>
  <c r="J152" i="4"/>
  <c r="I152" i="4"/>
  <c r="H152" i="4"/>
  <c r="S151" i="4"/>
  <c r="R151" i="4"/>
  <c r="Q151" i="4"/>
  <c r="P151" i="4"/>
  <c r="O151" i="4"/>
  <c r="N151" i="4"/>
  <c r="M151" i="4"/>
  <c r="L151" i="4"/>
  <c r="K151" i="4"/>
  <c r="J151" i="4"/>
  <c r="I151" i="4"/>
  <c r="H151" i="4"/>
  <c r="S149" i="4"/>
  <c r="R149" i="4"/>
  <c r="Q149" i="4"/>
  <c r="P149" i="4"/>
  <c r="O149" i="4"/>
  <c r="N149" i="4"/>
  <c r="M149" i="4"/>
  <c r="L149" i="4"/>
  <c r="K149" i="4"/>
  <c r="J149" i="4"/>
  <c r="I149" i="4"/>
  <c r="H149" i="4"/>
  <c r="C147" i="4"/>
  <c r="C148" i="4" s="1"/>
  <c r="C149" i="4" s="1"/>
  <c r="C150" i="4" s="1"/>
  <c r="C151" i="4" s="1"/>
  <c r="C152" i="4" s="1"/>
  <c r="S145" i="4"/>
  <c r="R145" i="4"/>
  <c r="Q145" i="4"/>
  <c r="P145" i="4"/>
  <c r="O145" i="4"/>
  <c r="N145" i="4"/>
  <c r="M145" i="4"/>
  <c r="L145" i="4"/>
  <c r="K145" i="4"/>
  <c r="J145" i="4"/>
  <c r="I145" i="4"/>
  <c r="H145" i="4"/>
  <c r="S144" i="4"/>
  <c r="R144" i="4"/>
  <c r="Q144" i="4"/>
  <c r="P144" i="4"/>
  <c r="O144" i="4"/>
  <c r="N144" i="4"/>
  <c r="M144" i="4"/>
  <c r="L144" i="4"/>
  <c r="K144" i="4"/>
  <c r="J144" i="4"/>
  <c r="I144" i="4"/>
  <c r="H144" i="4"/>
  <c r="S142" i="4"/>
  <c r="R142" i="4"/>
  <c r="Q142" i="4"/>
  <c r="P142" i="4"/>
  <c r="O142" i="4"/>
  <c r="N142" i="4"/>
  <c r="M142" i="4"/>
  <c r="L142" i="4"/>
  <c r="K142" i="4"/>
  <c r="J142" i="4"/>
  <c r="I142" i="4"/>
  <c r="H142" i="4"/>
  <c r="C140" i="4"/>
  <c r="C141" i="4" s="1"/>
  <c r="C142" i="4" s="1"/>
  <c r="C143" i="4" s="1"/>
  <c r="C144" i="4" s="1"/>
  <c r="C145" i="4" s="1"/>
  <c r="S138" i="4"/>
  <c r="R138" i="4"/>
  <c r="Q138" i="4"/>
  <c r="P138" i="4"/>
  <c r="O138" i="4"/>
  <c r="N138" i="4"/>
  <c r="M138" i="4"/>
  <c r="L138" i="4"/>
  <c r="K138" i="4"/>
  <c r="J138" i="4"/>
  <c r="I138" i="4"/>
  <c r="H138" i="4"/>
  <c r="S137" i="4"/>
  <c r="R137" i="4"/>
  <c r="Q137" i="4"/>
  <c r="P137" i="4"/>
  <c r="O137" i="4"/>
  <c r="N137" i="4"/>
  <c r="M137" i="4"/>
  <c r="L137" i="4"/>
  <c r="K137" i="4"/>
  <c r="J137" i="4"/>
  <c r="I137" i="4"/>
  <c r="H137" i="4"/>
  <c r="S135" i="4"/>
  <c r="R135" i="4"/>
  <c r="Q135" i="4"/>
  <c r="P135" i="4"/>
  <c r="O135" i="4"/>
  <c r="N135" i="4"/>
  <c r="M135" i="4"/>
  <c r="L135" i="4"/>
  <c r="K135" i="4"/>
  <c r="J135" i="4"/>
  <c r="I135" i="4"/>
  <c r="H135" i="4"/>
  <c r="C133" i="4"/>
  <c r="C134" i="4" s="1"/>
  <c r="C135" i="4" s="1"/>
  <c r="C136" i="4" s="1"/>
  <c r="C137" i="4" s="1"/>
  <c r="C138" i="4" s="1"/>
  <c r="S131" i="4"/>
  <c r="R131" i="4"/>
  <c r="Q131" i="4"/>
  <c r="P131" i="4"/>
  <c r="O131" i="4"/>
  <c r="N131" i="4"/>
  <c r="M131" i="4"/>
  <c r="L131" i="4"/>
  <c r="K131" i="4"/>
  <c r="J131" i="4"/>
  <c r="I131" i="4"/>
  <c r="H131" i="4"/>
  <c r="S130" i="4"/>
  <c r="R130" i="4"/>
  <c r="Q130" i="4"/>
  <c r="P130" i="4"/>
  <c r="O130" i="4"/>
  <c r="N130" i="4"/>
  <c r="M130" i="4"/>
  <c r="L130" i="4"/>
  <c r="K130" i="4"/>
  <c r="J130" i="4"/>
  <c r="I130" i="4"/>
  <c r="H130" i="4"/>
  <c r="S128" i="4"/>
  <c r="R128" i="4"/>
  <c r="Q128" i="4"/>
  <c r="P128" i="4"/>
  <c r="O128" i="4"/>
  <c r="N128" i="4"/>
  <c r="M128" i="4"/>
  <c r="L128" i="4"/>
  <c r="K128" i="4"/>
  <c r="J128" i="4"/>
  <c r="I128" i="4"/>
  <c r="H128" i="4"/>
  <c r="C126" i="4"/>
  <c r="C127" i="4" s="1"/>
  <c r="C128" i="4" s="1"/>
  <c r="C129" i="4" s="1"/>
  <c r="C130" i="4" s="1"/>
  <c r="C131" i="4" s="1"/>
  <c r="S124" i="4"/>
  <c r="R124" i="4"/>
  <c r="Q124" i="4"/>
  <c r="P124" i="4"/>
  <c r="O124" i="4"/>
  <c r="N124" i="4"/>
  <c r="M124" i="4"/>
  <c r="L124" i="4"/>
  <c r="K124" i="4"/>
  <c r="J124" i="4"/>
  <c r="I124" i="4"/>
  <c r="H124" i="4"/>
  <c r="S123" i="4"/>
  <c r="R123" i="4"/>
  <c r="Q123" i="4"/>
  <c r="P123" i="4"/>
  <c r="O123" i="4"/>
  <c r="N123" i="4"/>
  <c r="M123" i="4"/>
  <c r="L123" i="4"/>
  <c r="K123" i="4"/>
  <c r="J123" i="4"/>
  <c r="I123" i="4"/>
  <c r="H123" i="4"/>
  <c r="S121" i="4"/>
  <c r="R121" i="4"/>
  <c r="R375" i="4" s="1"/>
  <c r="R376" i="4" s="1"/>
  <c r="R378" i="4" s="1"/>
  <c r="R379" i="4" s="1"/>
  <c r="Q121" i="4"/>
  <c r="Q375" i="4" s="1"/>
  <c r="Q376" i="4" s="1"/>
  <c r="Q378" i="4" s="1"/>
  <c r="Q379" i="4" s="1"/>
  <c r="P121" i="4"/>
  <c r="P375" i="4" s="1"/>
  <c r="P376" i="4" s="1"/>
  <c r="P378" i="4" s="1"/>
  <c r="P379" i="4" s="1"/>
  <c r="O121" i="4"/>
  <c r="N121" i="4"/>
  <c r="M121" i="4"/>
  <c r="L121" i="4"/>
  <c r="K121" i="4"/>
  <c r="J121" i="4"/>
  <c r="I121" i="4"/>
  <c r="H121" i="4"/>
  <c r="C119" i="4"/>
  <c r="C120" i="4" s="1"/>
  <c r="C121" i="4" s="1"/>
  <c r="C122" i="4" s="1"/>
  <c r="C123" i="4" s="1"/>
  <c r="C124" i="4" s="1"/>
  <c r="S117" i="4"/>
  <c r="R117" i="4"/>
  <c r="Q117" i="4"/>
  <c r="P117" i="4"/>
  <c r="O117" i="4"/>
  <c r="N117" i="4"/>
  <c r="M117" i="4"/>
  <c r="L117" i="4"/>
  <c r="K117" i="4"/>
  <c r="J117" i="4"/>
  <c r="I117" i="4"/>
  <c r="H117" i="4"/>
  <c r="S116" i="4"/>
  <c r="R116" i="4"/>
  <c r="Q116" i="4"/>
  <c r="P116" i="4"/>
  <c r="O116" i="4"/>
  <c r="N116" i="4"/>
  <c r="M116" i="4"/>
  <c r="L116" i="4"/>
  <c r="K116" i="4"/>
  <c r="J116" i="4"/>
  <c r="I116" i="4"/>
  <c r="H116" i="4"/>
  <c r="S114" i="4"/>
  <c r="R114" i="4"/>
  <c r="Q114" i="4"/>
  <c r="P114" i="4"/>
  <c r="O114" i="4"/>
  <c r="N114" i="4"/>
  <c r="M114" i="4"/>
  <c r="L114" i="4"/>
  <c r="K114" i="4"/>
  <c r="J114" i="4"/>
  <c r="I114" i="4"/>
  <c r="H114" i="4"/>
  <c r="C112" i="4"/>
  <c r="C113" i="4" s="1"/>
  <c r="C114" i="4" s="1"/>
  <c r="C115" i="4" s="1"/>
  <c r="C116" i="4" s="1"/>
  <c r="C117" i="4" s="1"/>
  <c r="S110" i="4"/>
  <c r="R110" i="4"/>
  <c r="Q110" i="4"/>
  <c r="P110" i="4"/>
  <c r="O110" i="4"/>
  <c r="N110" i="4"/>
  <c r="M110" i="4"/>
  <c r="L110" i="4"/>
  <c r="K110" i="4"/>
  <c r="J110" i="4"/>
  <c r="I110" i="4"/>
  <c r="H110" i="4"/>
  <c r="S109" i="4"/>
  <c r="R109" i="4"/>
  <c r="Q109" i="4"/>
  <c r="P109" i="4"/>
  <c r="O109" i="4"/>
  <c r="N109" i="4"/>
  <c r="M109" i="4"/>
  <c r="L109" i="4"/>
  <c r="K109" i="4"/>
  <c r="J109" i="4"/>
  <c r="I109" i="4"/>
  <c r="H109" i="4"/>
  <c r="S107" i="4"/>
  <c r="R107" i="4"/>
  <c r="Q107" i="4"/>
  <c r="P107" i="4"/>
  <c r="O107" i="4"/>
  <c r="N107" i="4"/>
  <c r="M107" i="4"/>
  <c r="L107" i="4"/>
  <c r="K107" i="4"/>
  <c r="J107" i="4"/>
  <c r="I107" i="4"/>
  <c r="H107" i="4"/>
  <c r="C105" i="4"/>
  <c r="C106" i="4" s="1"/>
  <c r="C107" i="4" s="1"/>
  <c r="C108" i="4" s="1"/>
  <c r="C109" i="4" s="1"/>
  <c r="C110" i="4" s="1"/>
  <c r="S103" i="4"/>
  <c r="R103" i="4"/>
  <c r="Q103" i="4"/>
  <c r="P103" i="4"/>
  <c r="O103" i="4"/>
  <c r="N103" i="4"/>
  <c r="M103" i="4"/>
  <c r="L103" i="4"/>
  <c r="K103" i="4"/>
  <c r="J103" i="4"/>
  <c r="I103" i="4"/>
  <c r="H103" i="4"/>
  <c r="S102" i="4"/>
  <c r="R102" i="4"/>
  <c r="Q102" i="4"/>
  <c r="P102" i="4"/>
  <c r="O102" i="4"/>
  <c r="N102" i="4"/>
  <c r="M102" i="4"/>
  <c r="L102" i="4"/>
  <c r="K102" i="4"/>
  <c r="J102" i="4"/>
  <c r="I102" i="4"/>
  <c r="H102" i="4"/>
  <c r="S100" i="4"/>
  <c r="R100" i="4"/>
  <c r="Q100" i="4"/>
  <c r="P100" i="4"/>
  <c r="O100" i="4"/>
  <c r="N100" i="4"/>
  <c r="M100" i="4"/>
  <c r="L100" i="4"/>
  <c r="K100" i="4"/>
  <c r="J100" i="4"/>
  <c r="I100" i="4"/>
  <c r="H100" i="4"/>
  <c r="C98" i="4"/>
  <c r="C99" i="4" s="1"/>
  <c r="C100" i="4" s="1"/>
  <c r="C101" i="4" s="1"/>
  <c r="C102" i="4" s="1"/>
  <c r="C103" i="4" s="1"/>
  <c r="S96" i="4"/>
  <c r="R96" i="4"/>
  <c r="Q96" i="4"/>
  <c r="P96" i="4"/>
  <c r="O96" i="4"/>
  <c r="N96" i="4"/>
  <c r="M96" i="4"/>
  <c r="L96" i="4"/>
  <c r="K96" i="4"/>
  <c r="J96" i="4"/>
  <c r="I96" i="4"/>
  <c r="H96" i="4"/>
  <c r="S95" i="4"/>
  <c r="R95" i="4"/>
  <c r="Q95" i="4"/>
  <c r="P95" i="4"/>
  <c r="O95" i="4"/>
  <c r="N95" i="4"/>
  <c r="M95" i="4"/>
  <c r="L95" i="4"/>
  <c r="K95" i="4"/>
  <c r="J95" i="4"/>
  <c r="I95" i="4"/>
  <c r="H95" i="4"/>
  <c r="S93" i="4"/>
  <c r="R93" i="4"/>
  <c r="Q93" i="4"/>
  <c r="P93" i="4"/>
  <c r="O93" i="4"/>
  <c r="N93" i="4"/>
  <c r="M93" i="4"/>
  <c r="L93" i="4"/>
  <c r="K93" i="4"/>
  <c r="J93" i="4"/>
  <c r="I93" i="4"/>
  <c r="H93" i="4"/>
  <c r="C91" i="4"/>
  <c r="C92" i="4" s="1"/>
  <c r="C93" i="4" s="1"/>
  <c r="C94" i="4" s="1"/>
  <c r="C95" i="4" s="1"/>
  <c r="C96" i="4" s="1"/>
  <c r="S89" i="4"/>
  <c r="R89" i="4"/>
  <c r="Q89" i="4"/>
  <c r="P89" i="4"/>
  <c r="O89" i="4"/>
  <c r="N89" i="4"/>
  <c r="M89" i="4"/>
  <c r="L89" i="4"/>
  <c r="K89" i="4"/>
  <c r="J89" i="4"/>
  <c r="I89" i="4"/>
  <c r="H89" i="4"/>
  <c r="S88" i="4"/>
  <c r="R88" i="4"/>
  <c r="Q88" i="4"/>
  <c r="P88" i="4"/>
  <c r="O88" i="4"/>
  <c r="N88" i="4"/>
  <c r="M88" i="4"/>
  <c r="L88" i="4"/>
  <c r="K88" i="4"/>
  <c r="J88" i="4"/>
  <c r="I88" i="4"/>
  <c r="H88" i="4"/>
  <c r="S86" i="4"/>
  <c r="R86" i="4"/>
  <c r="Q86" i="4"/>
  <c r="P86" i="4"/>
  <c r="O86" i="4"/>
  <c r="N86" i="4"/>
  <c r="M86" i="4"/>
  <c r="L86" i="4"/>
  <c r="K86" i="4"/>
  <c r="J86" i="4"/>
  <c r="I86" i="4"/>
  <c r="H86" i="4"/>
  <c r="C84" i="4"/>
  <c r="C85" i="4" s="1"/>
  <c r="C86" i="4" s="1"/>
  <c r="C87" i="4" s="1"/>
  <c r="C88" i="4" s="1"/>
  <c r="C89" i="4" s="1"/>
  <c r="S82" i="4"/>
  <c r="R82" i="4"/>
  <c r="Q82" i="4"/>
  <c r="P82" i="4"/>
  <c r="O82" i="4"/>
  <c r="N82" i="4"/>
  <c r="M82" i="4"/>
  <c r="L82" i="4"/>
  <c r="K82" i="4"/>
  <c r="J82" i="4"/>
  <c r="I82" i="4"/>
  <c r="H82" i="4"/>
  <c r="S81" i="4"/>
  <c r="R81" i="4"/>
  <c r="Q81" i="4"/>
  <c r="P81" i="4"/>
  <c r="O81" i="4"/>
  <c r="N81" i="4"/>
  <c r="M81" i="4"/>
  <c r="L81" i="4"/>
  <c r="K81" i="4"/>
  <c r="J81" i="4"/>
  <c r="I81" i="4"/>
  <c r="H81" i="4"/>
  <c r="S79" i="4"/>
  <c r="R79" i="4"/>
  <c r="Q79" i="4"/>
  <c r="P79" i="4"/>
  <c r="O79" i="4"/>
  <c r="N79" i="4"/>
  <c r="M79" i="4"/>
  <c r="L79" i="4"/>
  <c r="K79" i="4"/>
  <c r="J79" i="4"/>
  <c r="I79" i="4"/>
  <c r="H79" i="4"/>
  <c r="C77" i="4"/>
  <c r="C78" i="4" s="1"/>
  <c r="C79" i="4" s="1"/>
  <c r="C80" i="4" s="1"/>
  <c r="C81" i="4" s="1"/>
  <c r="C82" i="4" s="1"/>
  <c r="S75" i="4"/>
  <c r="R75" i="4"/>
  <c r="Q75" i="4"/>
  <c r="P75" i="4"/>
  <c r="O75" i="4"/>
  <c r="N75" i="4"/>
  <c r="M75" i="4"/>
  <c r="L75" i="4"/>
  <c r="K75" i="4"/>
  <c r="J75" i="4"/>
  <c r="I75" i="4"/>
  <c r="H75" i="4"/>
  <c r="S74" i="4"/>
  <c r="R74" i="4"/>
  <c r="Q74" i="4"/>
  <c r="P74" i="4"/>
  <c r="O74" i="4"/>
  <c r="N74" i="4"/>
  <c r="M74" i="4"/>
  <c r="L74" i="4"/>
  <c r="K74" i="4"/>
  <c r="J74" i="4"/>
  <c r="I74" i="4"/>
  <c r="H74" i="4"/>
  <c r="S72" i="4"/>
  <c r="R72" i="4"/>
  <c r="Q72" i="4"/>
  <c r="P72" i="4"/>
  <c r="O72" i="4"/>
  <c r="N72" i="4"/>
  <c r="M72" i="4"/>
  <c r="L72" i="4"/>
  <c r="K72" i="4"/>
  <c r="J72" i="4"/>
  <c r="I72" i="4"/>
  <c r="H72" i="4"/>
  <c r="C71" i="4"/>
  <c r="C72" i="4" s="1"/>
  <c r="C73" i="4" s="1"/>
  <c r="C74" i="4" s="1"/>
  <c r="C75" i="4" s="1"/>
  <c r="C70" i="4"/>
  <c r="S68" i="4"/>
  <c r="R68" i="4"/>
  <c r="Q68" i="4"/>
  <c r="P68" i="4"/>
  <c r="O68" i="4"/>
  <c r="N68" i="4"/>
  <c r="M68" i="4"/>
  <c r="L68" i="4"/>
  <c r="K68" i="4"/>
  <c r="J68" i="4"/>
  <c r="I68" i="4"/>
  <c r="H68" i="4"/>
  <c r="S67" i="4"/>
  <c r="R67" i="4"/>
  <c r="Q67" i="4"/>
  <c r="P67" i="4"/>
  <c r="O67" i="4"/>
  <c r="N67" i="4"/>
  <c r="M67" i="4"/>
  <c r="L67" i="4"/>
  <c r="K67" i="4"/>
  <c r="J67" i="4"/>
  <c r="I67" i="4"/>
  <c r="H67" i="4"/>
  <c r="S65" i="4"/>
  <c r="R65" i="4"/>
  <c r="Q65" i="4"/>
  <c r="P65" i="4"/>
  <c r="O65" i="4"/>
  <c r="N65" i="4"/>
  <c r="M65" i="4"/>
  <c r="L65" i="4"/>
  <c r="K65" i="4"/>
  <c r="J65" i="4"/>
  <c r="I65" i="4"/>
  <c r="H65" i="4"/>
  <c r="C63" i="4"/>
  <c r="C64" i="4" s="1"/>
  <c r="C65" i="4" s="1"/>
  <c r="C66" i="4" s="1"/>
  <c r="C67" i="4" s="1"/>
  <c r="C68" i="4" s="1"/>
  <c r="S61" i="4"/>
  <c r="R61" i="4"/>
  <c r="Q61" i="4"/>
  <c r="P61" i="4"/>
  <c r="O61" i="4"/>
  <c r="N61" i="4"/>
  <c r="M61" i="4"/>
  <c r="L61" i="4"/>
  <c r="K61" i="4"/>
  <c r="J61" i="4"/>
  <c r="I61" i="4"/>
  <c r="H61" i="4"/>
  <c r="S60" i="4"/>
  <c r="R60" i="4"/>
  <c r="Q60" i="4"/>
  <c r="P60" i="4"/>
  <c r="O60" i="4"/>
  <c r="N60" i="4"/>
  <c r="M60" i="4"/>
  <c r="L60" i="4"/>
  <c r="K60" i="4"/>
  <c r="J60" i="4"/>
  <c r="I60" i="4"/>
  <c r="H60" i="4"/>
  <c r="S58" i="4"/>
  <c r="R58" i="4"/>
  <c r="Q58" i="4"/>
  <c r="P58" i="4"/>
  <c r="O58" i="4"/>
  <c r="N58" i="4"/>
  <c r="M58" i="4"/>
  <c r="L58" i="4"/>
  <c r="K58" i="4"/>
  <c r="J58" i="4"/>
  <c r="I58" i="4"/>
  <c r="H58" i="4"/>
  <c r="C57" i="4"/>
  <c r="C58" i="4" s="1"/>
  <c r="C59" i="4" s="1"/>
  <c r="C60" i="4" s="1"/>
  <c r="C61" i="4" s="1"/>
  <c r="C56" i="4"/>
  <c r="S54" i="4"/>
  <c r="R54" i="4"/>
  <c r="Q54" i="4"/>
  <c r="P54" i="4"/>
  <c r="O54" i="4"/>
  <c r="N54" i="4"/>
  <c r="M54" i="4"/>
  <c r="L54" i="4"/>
  <c r="K54" i="4"/>
  <c r="J54" i="4"/>
  <c r="I54" i="4"/>
  <c r="H54" i="4"/>
  <c r="S53" i="4"/>
  <c r="R53" i="4"/>
  <c r="Q53" i="4"/>
  <c r="P53" i="4"/>
  <c r="O53" i="4"/>
  <c r="N53" i="4"/>
  <c r="M53" i="4"/>
  <c r="L53" i="4"/>
  <c r="K53" i="4"/>
  <c r="J53" i="4"/>
  <c r="I53" i="4"/>
  <c r="H53" i="4"/>
  <c r="S51" i="4"/>
  <c r="R51" i="4"/>
  <c r="Q51" i="4"/>
  <c r="P51" i="4"/>
  <c r="O51" i="4"/>
  <c r="N51" i="4"/>
  <c r="M51" i="4"/>
  <c r="L51" i="4"/>
  <c r="K51" i="4"/>
  <c r="J51" i="4"/>
  <c r="I51" i="4"/>
  <c r="H51" i="4"/>
  <c r="C49" i="4"/>
  <c r="C50" i="4" s="1"/>
  <c r="C51" i="4" s="1"/>
  <c r="C52" i="4" s="1"/>
  <c r="C53" i="4" s="1"/>
  <c r="C54" i="4" s="1"/>
  <c r="S47" i="4"/>
  <c r="R47" i="4"/>
  <c r="Q47" i="4"/>
  <c r="P47" i="4"/>
  <c r="O47" i="4"/>
  <c r="N47" i="4"/>
  <c r="M47" i="4"/>
  <c r="L47" i="4"/>
  <c r="K47" i="4"/>
  <c r="J47" i="4"/>
  <c r="I47" i="4"/>
  <c r="H47" i="4"/>
  <c r="S46" i="4"/>
  <c r="R46" i="4"/>
  <c r="Q46" i="4"/>
  <c r="P46" i="4"/>
  <c r="O46" i="4"/>
  <c r="N46" i="4"/>
  <c r="M46" i="4"/>
  <c r="L46" i="4"/>
  <c r="K46" i="4"/>
  <c r="J46" i="4"/>
  <c r="I46" i="4"/>
  <c r="H46" i="4"/>
  <c r="S44" i="4"/>
  <c r="R44" i="4"/>
  <c r="Q44" i="4"/>
  <c r="P44" i="4"/>
  <c r="O44" i="4"/>
  <c r="N44" i="4"/>
  <c r="M44" i="4"/>
  <c r="L44" i="4"/>
  <c r="K44" i="4"/>
  <c r="J44" i="4"/>
  <c r="I44" i="4"/>
  <c r="H44" i="4"/>
  <c r="C43" i="4"/>
  <c r="C44" i="4" s="1"/>
  <c r="C45" i="4" s="1"/>
  <c r="C46" i="4" s="1"/>
  <c r="C47" i="4" s="1"/>
  <c r="C42" i="4"/>
  <c r="S40" i="4"/>
  <c r="R40" i="4"/>
  <c r="Q40" i="4"/>
  <c r="P40" i="4"/>
  <c r="O40" i="4"/>
  <c r="N40" i="4"/>
  <c r="M40" i="4"/>
  <c r="L40" i="4"/>
  <c r="K40" i="4"/>
  <c r="J40" i="4"/>
  <c r="I40" i="4"/>
  <c r="H40" i="4"/>
  <c r="S39" i="4"/>
  <c r="R39" i="4"/>
  <c r="Q39" i="4"/>
  <c r="P39" i="4"/>
  <c r="O39" i="4"/>
  <c r="N39" i="4"/>
  <c r="M39" i="4"/>
  <c r="L39" i="4"/>
  <c r="K39" i="4"/>
  <c r="J39" i="4"/>
  <c r="I39" i="4"/>
  <c r="H39" i="4"/>
  <c r="S37" i="4"/>
  <c r="R37" i="4"/>
  <c r="Q37" i="4"/>
  <c r="P37" i="4"/>
  <c r="O37" i="4"/>
  <c r="N37" i="4"/>
  <c r="M37" i="4"/>
  <c r="L37" i="4"/>
  <c r="K37" i="4"/>
  <c r="J37" i="4"/>
  <c r="I37" i="4"/>
  <c r="H37" i="4"/>
  <c r="C35" i="4"/>
  <c r="C36" i="4" s="1"/>
  <c r="C37" i="4" s="1"/>
  <c r="C38" i="4" s="1"/>
  <c r="C39" i="4" s="1"/>
  <c r="C40" i="4" s="1"/>
  <c r="S33" i="4"/>
  <c r="R33" i="4"/>
  <c r="Q33" i="4"/>
  <c r="P33" i="4"/>
  <c r="O33" i="4"/>
  <c r="N33" i="4"/>
  <c r="M33" i="4"/>
  <c r="L33" i="4"/>
  <c r="K33" i="4"/>
  <c r="J33" i="4"/>
  <c r="I33" i="4"/>
  <c r="H33" i="4"/>
  <c r="S32" i="4"/>
  <c r="R32" i="4"/>
  <c r="Q32" i="4"/>
  <c r="P32" i="4"/>
  <c r="O32" i="4"/>
  <c r="N32" i="4"/>
  <c r="M32" i="4"/>
  <c r="L32" i="4"/>
  <c r="K32" i="4"/>
  <c r="J32" i="4"/>
  <c r="I32" i="4"/>
  <c r="H32" i="4"/>
  <c r="S30" i="4"/>
  <c r="R30" i="4"/>
  <c r="Q30" i="4"/>
  <c r="P30" i="4"/>
  <c r="O30" i="4"/>
  <c r="N30" i="4"/>
  <c r="M30" i="4"/>
  <c r="L30" i="4"/>
  <c r="K30" i="4"/>
  <c r="J30" i="4"/>
  <c r="I30" i="4"/>
  <c r="H30" i="4"/>
  <c r="C29" i="4"/>
  <c r="C30" i="4" s="1"/>
  <c r="C31" i="4" s="1"/>
  <c r="C32" i="4" s="1"/>
  <c r="C33" i="4" s="1"/>
  <c r="C28" i="4"/>
  <c r="S26" i="4"/>
  <c r="R26" i="4"/>
  <c r="Q26" i="4"/>
  <c r="P26" i="4"/>
  <c r="O26" i="4"/>
  <c r="N26" i="4"/>
  <c r="M26" i="4"/>
  <c r="L26" i="4"/>
  <c r="K26" i="4"/>
  <c r="J26" i="4"/>
  <c r="I26" i="4"/>
  <c r="H26" i="4"/>
  <c r="S25" i="4"/>
  <c r="R25" i="4"/>
  <c r="Q25" i="4"/>
  <c r="P25" i="4"/>
  <c r="O25" i="4"/>
  <c r="N25" i="4"/>
  <c r="M25" i="4"/>
  <c r="L25" i="4"/>
  <c r="K25" i="4"/>
  <c r="J25" i="4"/>
  <c r="I25" i="4"/>
  <c r="H25" i="4"/>
  <c r="S23" i="4"/>
  <c r="R23" i="4"/>
  <c r="Q23" i="4"/>
  <c r="P23" i="4"/>
  <c r="O23" i="4"/>
  <c r="N23" i="4"/>
  <c r="M23" i="4"/>
  <c r="L23" i="4"/>
  <c r="K23" i="4"/>
  <c r="J23" i="4"/>
  <c r="I23" i="4"/>
  <c r="H23" i="4"/>
  <c r="C21" i="4"/>
  <c r="C22" i="4" s="1"/>
  <c r="C23" i="4" s="1"/>
  <c r="C24" i="4" s="1"/>
  <c r="C25" i="4" s="1"/>
  <c r="C26" i="4" s="1"/>
  <c r="S19" i="4"/>
  <c r="R19" i="4"/>
  <c r="Q19" i="4"/>
  <c r="P19" i="4"/>
  <c r="O19" i="4"/>
  <c r="N19" i="4"/>
  <c r="M19" i="4"/>
  <c r="L19" i="4"/>
  <c r="K19" i="4"/>
  <c r="J19" i="4"/>
  <c r="I19" i="4"/>
  <c r="H19" i="4"/>
  <c r="S18" i="4"/>
  <c r="R18" i="4"/>
  <c r="Q18" i="4"/>
  <c r="P18" i="4"/>
  <c r="O18" i="4"/>
  <c r="N18" i="4"/>
  <c r="M18" i="4"/>
  <c r="L18" i="4"/>
  <c r="K18" i="4"/>
  <c r="J18" i="4"/>
  <c r="I18" i="4"/>
  <c r="H18" i="4"/>
  <c r="S16" i="4"/>
  <c r="R16" i="4"/>
  <c r="Q16" i="4"/>
  <c r="P16" i="4"/>
  <c r="O16" i="4"/>
  <c r="N16" i="4"/>
  <c r="M16" i="4"/>
  <c r="L16" i="4"/>
  <c r="K16" i="4"/>
  <c r="J16" i="4"/>
  <c r="I16" i="4"/>
  <c r="H16" i="4"/>
  <c r="C15" i="4"/>
  <c r="C16" i="4" s="1"/>
  <c r="C17" i="4" s="1"/>
  <c r="C18" i="4" s="1"/>
  <c r="C19" i="4" s="1"/>
  <c r="C14" i="4"/>
  <c r="S12" i="4"/>
  <c r="R12" i="4"/>
  <c r="Q12" i="4"/>
  <c r="P12" i="4"/>
  <c r="O12" i="4"/>
  <c r="N12" i="4"/>
  <c r="M12" i="4"/>
  <c r="L12" i="4"/>
  <c r="K12" i="4"/>
  <c r="J12" i="4"/>
  <c r="I12" i="4"/>
  <c r="H12" i="4"/>
  <c r="S11" i="4"/>
  <c r="R11" i="4"/>
  <c r="Q11" i="4"/>
  <c r="P11" i="4"/>
  <c r="O11" i="4"/>
  <c r="N11" i="4"/>
  <c r="M11" i="4"/>
  <c r="L11" i="4"/>
  <c r="K11" i="4"/>
  <c r="J11" i="4"/>
  <c r="I11" i="4"/>
  <c r="H11" i="4"/>
  <c r="S9" i="4"/>
  <c r="R9" i="4"/>
  <c r="Q9" i="4"/>
  <c r="P9" i="4"/>
  <c r="O9" i="4"/>
  <c r="N9" i="4"/>
  <c r="M9" i="4"/>
  <c r="L9" i="4"/>
  <c r="K9" i="4"/>
  <c r="J9" i="4"/>
  <c r="I9" i="4"/>
  <c r="H9" i="4"/>
  <c r="C7" i="4"/>
  <c r="C8" i="4" s="1"/>
  <c r="C9" i="4" s="1"/>
  <c r="C10" i="4" s="1"/>
  <c r="C11" i="4" s="1"/>
  <c r="C12" i="4" s="1"/>
  <c r="S2" i="4"/>
  <c r="R2" i="4"/>
  <c r="Q2" i="4"/>
  <c r="P2" i="4"/>
  <c r="O2" i="4"/>
  <c r="N2" i="4"/>
  <c r="M2" i="4"/>
  <c r="L2" i="4"/>
  <c r="K2" i="4"/>
  <c r="J2" i="4"/>
  <c r="I2" i="4"/>
  <c r="H2" i="4"/>
  <c r="R1" i="4"/>
  <c r="Q1" i="4"/>
  <c r="P1" i="4"/>
  <c r="N1" i="4"/>
  <c r="M1" i="4"/>
  <c r="L1" i="4"/>
  <c r="K1" i="4"/>
  <c r="J1" i="4"/>
  <c r="I1" i="4"/>
  <c r="H1" i="4"/>
  <c r="P158" i="3"/>
  <c r="O158" i="3"/>
  <c r="N158" i="3"/>
  <c r="M158" i="3"/>
  <c r="L158" i="3"/>
  <c r="K158" i="3"/>
  <c r="J158" i="3"/>
  <c r="I158" i="3"/>
  <c r="H158" i="3"/>
  <c r="G158" i="3"/>
  <c r="F158" i="3"/>
  <c r="L154" i="3"/>
  <c r="Q152" i="3"/>
  <c r="P152" i="3"/>
  <c r="O152" i="3"/>
  <c r="N152" i="3"/>
  <c r="M152" i="3"/>
  <c r="L152" i="3"/>
  <c r="P151" i="3"/>
  <c r="P154" i="3" s="1"/>
  <c r="O151" i="3"/>
  <c r="O154" i="3" s="1"/>
  <c r="N151" i="3"/>
  <c r="N154" i="3" s="1"/>
  <c r="M151" i="3"/>
  <c r="M154" i="3" s="1"/>
  <c r="L151" i="3"/>
  <c r="K151" i="3"/>
  <c r="K154" i="3" s="1"/>
  <c r="J151" i="3"/>
  <c r="J154" i="3" s="1"/>
  <c r="I151" i="3"/>
  <c r="I154" i="3" s="1"/>
  <c r="H151" i="3"/>
  <c r="H154" i="3" s="1"/>
  <c r="G151" i="3"/>
  <c r="G154" i="3" s="1"/>
  <c r="F151" i="3"/>
  <c r="F154" i="3" s="1"/>
  <c r="F155" i="3" s="1"/>
  <c r="P150" i="3"/>
  <c r="O150" i="3"/>
  <c r="N150" i="3"/>
  <c r="M150" i="3"/>
  <c r="L150" i="3"/>
  <c r="K150" i="3"/>
  <c r="J150" i="3"/>
  <c r="I150" i="3"/>
  <c r="H150" i="3"/>
  <c r="G150" i="3"/>
  <c r="F150" i="3"/>
  <c r="F147" i="3"/>
  <c r="J143" i="3"/>
  <c r="F143" i="3"/>
  <c r="Q140" i="3"/>
  <c r="T139" i="3"/>
  <c r="S139" i="3"/>
  <c r="R139" i="3"/>
  <c r="Q139" i="3"/>
  <c r="P138" i="3"/>
  <c r="P137" i="3"/>
  <c r="T136" i="3"/>
  <c r="S136" i="3"/>
  <c r="R136" i="3"/>
  <c r="T135" i="3"/>
  <c r="S135" i="3"/>
  <c r="R135" i="3"/>
  <c r="Q135" i="3"/>
  <c r="P135" i="3"/>
  <c r="O135" i="3"/>
  <c r="N135" i="3"/>
  <c r="M135" i="3"/>
  <c r="L135" i="3"/>
  <c r="K135" i="3"/>
  <c r="J135" i="3"/>
  <c r="I135" i="3"/>
  <c r="H135" i="3"/>
  <c r="G135" i="3"/>
  <c r="F135" i="3"/>
  <c r="G91" i="3"/>
  <c r="F91" i="3"/>
  <c r="H90" i="3"/>
  <c r="G89" i="3"/>
  <c r="F88" i="3"/>
  <c r="F86" i="3"/>
  <c r="G85" i="3"/>
  <c r="F85" i="3"/>
  <c r="P81" i="3"/>
  <c r="O81" i="3"/>
  <c r="N81" i="3"/>
  <c r="M81" i="3"/>
  <c r="L81" i="3"/>
  <c r="K81" i="3"/>
  <c r="J81" i="3"/>
  <c r="I81" i="3"/>
  <c r="H81" i="3"/>
  <c r="G81" i="3"/>
  <c r="F81" i="3"/>
  <c r="P80" i="3"/>
  <c r="O80" i="3"/>
  <c r="N80" i="3"/>
  <c r="M80" i="3"/>
  <c r="L80" i="3"/>
  <c r="K80" i="3"/>
  <c r="J80" i="3"/>
  <c r="I80" i="3"/>
  <c r="H80" i="3"/>
  <c r="G80" i="3"/>
  <c r="F80" i="3"/>
  <c r="G77" i="3"/>
  <c r="H91" i="3" s="1"/>
  <c r="L74" i="3"/>
  <c r="G74" i="3"/>
  <c r="O70" i="3"/>
  <c r="N70" i="3"/>
  <c r="N71" i="3" s="1"/>
  <c r="K70" i="3"/>
  <c r="J70" i="3"/>
  <c r="J71" i="3" s="1"/>
  <c r="G70" i="3"/>
  <c r="F70" i="3"/>
  <c r="F71" i="3" s="1"/>
  <c r="F72" i="3" s="1"/>
  <c r="F42" i="3" s="1"/>
  <c r="T69" i="3"/>
  <c r="S69" i="3"/>
  <c r="R69" i="3"/>
  <c r="Q69" i="3"/>
  <c r="P69" i="3"/>
  <c r="O69" i="3"/>
  <c r="N69" i="3"/>
  <c r="M69" i="3"/>
  <c r="L69" i="3"/>
  <c r="K69" i="3"/>
  <c r="J69" i="3"/>
  <c r="I69" i="3"/>
  <c r="H69" i="3"/>
  <c r="G69" i="3"/>
  <c r="F69" i="3"/>
  <c r="P66" i="3"/>
  <c r="O66" i="3"/>
  <c r="N66" i="3"/>
  <c r="N143" i="3" s="1"/>
  <c r="M66" i="3"/>
  <c r="M143" i="3" s="1"/>
  <c r="L66" i="3"/>
  <c r="K66" i="3"/>
  <c r="J66" i="3"/>
  <c r="I66" i="3"/>
  <c r="I143" i="3" s="1"/>
  <c r="H66" i="3"/>
  <c r="G66" i="3"/>
  <c r="G143" i="3" s="1"/>
  <c r="F66" i="3"/>
  <c r="R60" i="3"/>
  <c r="R138" i="3" s="1"/>
  <c r="M59" i="3"/>
  <c r="M138" i="3" s="1"/>
  <c r="I59" i="3"/>
  <c r="T58" i="3"/>
  <c r="S58" i="3"/>
  <c r="R58" i="3"/>
  <c r="S57" i="3"/>
  <c r="R57" i="3"/>
  <c r="R56" i="3"/>
  <c r="P59" i="3"/>
  <c r="Q60" i="3" s="1"/>
  <c r="Q138" i="3" s="1"/>
  <c r="O59" i="3"/>
  <c r="O138" i="3" s="1"/>
  <c r="N59" i="3"/>
  <c r="N138" i="3" s="1"/>
  <c r="M62" i="3"/>
  <c r="M137" i="3" s="1"/>
  <c r="L59" i="3"/>
  <c r="L138" i="3" s="1"/>
  <c r="K59" i="3"/>
  <c r="I62" i="3"/>
  <c r="I137" i="3" s="1"/>
  <c r="H59" i="3"/>
  <c r="H138" i="3" s="1"/>
  <c r="G59" i="3"/>
  <c r="T54" i="3"/>
  <c r="S54" i="3"/>
  <c r="R54" i="3"/>
  <c r="Q54" i="3"/>
  <c r="P54" i="3"/>
  <c r="O54" i="3"/>
  <c r="N54" i="3"/>
  <c r="M54" i="3"/>
  <c r="L54" i="3"/>
  <c r="K54" i="3"/>
  <c r="J54" i="3"/>
  <c r="I54" i="3"/>
  <c r="H54" i="3"/>
  <c r="G54" i="3"/>
  <c r="F54" i="3"/>
  <c r="L53" i="3"/>
  <c r="F51" i="3"/>
  <c r="T48" i="3"/>
  <c r="S48" i="3"/>
  <c r="R48" i="3"/>
  <c r="Q48" i="3"/>
  <c r="P48" i="3"/>
  <c r="O48" i="3"/>
  <c r="N48" i="3"/>
  <c r="M48" i="3"/>
  <c r="L48" i="3"/>
  <c r="K48" i="3"/>
  <c r="J48" i="3"/>
  <c r="I48" i="3"/>
  <c r="H48" i="3"/>
  <c r="G48" i="3"/>
  <c r="G90" i="3" s="1"/>
  <c r="F48" i="3"/>
  <c r="F90" i="3" s="1"/>
  <c r="F89" i="3" s="1"/>
  <c r="G45" i="3"/>
  <c r="G140" i="3" s="1"/>
  <c r="F45" i="3"/>
  <c r="F140" i="3" s="1"/>
  <c r="T43" i="3"/>
  <c r="S43" i="3"/>
  <c r="M43" i="3"/>
  <c r="J43" i="3"/>
  <c r="Q136" i="3"/>
  <c r="P136" i="3"/>
  <c r="O136" i="3"/>
  <c r="N136" i="3"/>
  <c r="M136" i="3"/>
  <c r="L136" i="3"/>
  <c r="K136" i="3"/>
  <c r="J136" i="3"/>
  <c r="I136" i="3"/>
  <c r="H136" i="3"/>
  <c r="F136" i="3"/>
  <c r="H33" i="3"/>
  <c r="F33" i="3"/>
  <c r="G33" i="3" s="1"/>
  <c r="O31" i="3"/>
  <c r="O76" i="3" s="1"/>
  <c r="N31" i="3"/>
  <c r="N76" i="3" s="1"/>
  <c r="K31" i="3"/>
  <c r="K76" i="3" s="1"/>
  <c r="J31" i="3"/>
  <c r="J76" i="3" s="1"/>
  <c r="G31" i="3"/>
  <c r="G76" i="3" s="1"/>
  <c r="G83" i="3" s="1"/>
  <c r="F31" i="3"/>
  <c r="F76" i="3" s="1"/>
  <c r="F83" i="3" s="1"/>
  <c r="AT324" i="2"/>
  <c r="AS324" i="2"/>
  <c r="AR324" i="2"/>
  <c r="AQ324" i="2"/>
  <c r="AP324" i="2"/>
  <c r="AO324" i="2"/>
  <c r="AN324" i="2"/>
  <c r="AM324" i="2"/>
  <c r="AL324" i="2"/>
  <c r="AK324" i="2"/>
  <c r="AJ324" i="2"/>
  <c r="AI324" i="2"/>
  <c r="CQ317" i="2"/>
  <c r="CO317" i="2"/>
  <c r="CF317" i="2"/>
  <c r="AE317" i="2"/>
  <c r="BT312" i="2"/>
  <c r="CM312" i="2"/>
  <c r="G312" i="2"/>
  <c r="E312" i="2"/>
  <c r="D312" i="2"/>
  <c r="C312" i="2"/>
  <c r="B312" i="2"/>
  <c r="BT311" i="2"/>
  <c r="G311" i="2"/>
  <c r="E311" i="2"/>
  <c r="D311" i="2"/>
  <c r="C311" i="2"/>
  <c r="B311" i="2"/>
  <c r="BT310" i="2"/>
  <c r="G310" i="2"/>
  <c r="E310" i="2"/>
  <c r="D310" i="2"/>
  <c r="C310" i="2"/>
  <c r="B310" i="2"/>
  <c r="BT309" i="2"/>
  <c r="CM309" i="2"/>
  <c r="G309" i="2"/>
  <c r="E309" i="2"/>
  <c r="D309" i="2"/>
  <c r="C309" i="2"/>
  <c r="B309" i="2"/>
  <c r="BT308" i="2"/>
  <c r="CM308" i="2"/>
  <c r="G308" i="2"/>
  <c r="E308" i="2"/>
  <c r="D308" i="2"/>
  <c r="C308" i="2"/>
  <c r="B308" i="2"/>
  <c r="BT307" i="2"/>
  <c r="CM307" i="2"/>
  <c r="G307" i="2"/>
  <c r="E307" i="2"/>
  <c r="D307" i="2"/>
  <c r="C307" i="2"/>
  <c r="B307" i="2"/>
  <c r="BT306" i="2"/>
  <c r="G306" i="2"/>
  <c r="E306" i="2"/>
  <c r="D306" i="2"/>
  <c r="C306" i="2"/>
  <c r="B306" i="2"/>
  <c r="BT305" i="2"/>
  <c r="CM305" i="2"/>
  <c r="G305" i="2"/>
  <c r="E305" i="2"/>
  <c r="D305" i="2"/>
  <c r="C305" i="2"/>
  <c r="B305" i="2"/>
  <c r="BT304" i="2"/>
  <c r="CM304" i="2"/>
  <c r="G304" i="2"/>
  <c r="E304" i="2"/>
  <c r="D304" i="2"/>
  <c r="C304" i="2"/>
  <c r="B304" i="2"/>
  <c r="BT303" i="2"/>
  <c r="G303" i="2"/>
  <c r="E303" i="2"/>
  <c r="D303" i="2"/>
  <c r="C303" i="2"/>
  <c r="B303" i="2"/>
  <c r="BT302" i="2"/>
  <c r="G302" i="2"/>
  <c r="E302" i="2"/>
  <c r="D302" i="2"/>
  <c r="C302" i="2"/>
  <c r="B302" i="2"/>
  <c r="BT301" i="2"/>
  <c r="G301" i="2"/>
  <c r="E301" i="2"/>
  <c r="D301" i="2"/>
  <c r="C301" i="2"/>
  <c r="B301" i="2"/>
  <c r="BT300" i="2"/>
  <c r="CM300" i="2"/>
  <c r="G300" i="2"/>
  <c r="E300" i="2"/>
  <c r="D300" i="2"/>
  <c r="C300" i="2"/>
  <c r="B300" i="2"/>
  <c r="BT299" i="2"/>
  <c r="G299" i="2"/>
  <c r="E299" i="2"/>
  <c r="D299" i="2"/>
  <c r="C299" i="2"/>
  <c r="B299" i="2"/>
  <c r="BT298" i="2"/>
  <c r="G298" i="2"/>
  <c r="E298" i="2"/>
  <c r="D298" i="2"/>
  <c r="C298" i="2"/>
  <c r="B298" i="2"/>
  <c r="BT297" i="2"/>
  <c r="CM297" i="2"/>
  <c r="G297" i="2"/>
  <c r="E297" i="2"/>
  <c r="D297" i="2"/>
  <c r="C297" i="2"/>
  <c r="B297" i="2"/>
  <c r="BT296" i="2"/>
  <c r="CM296" i="2"/>
  <c r="G296" i="2"/>
  <c r="E296" i="2"/>
  <c r="D296" i="2"/>
  <c r="C296" i="2"/>
  <c r="B296" i="2"/>
  <c r="BT295" i="2"/>
  <c r="G295" i="2"/>
  <c r="E295" i="2"/>
  <c r="D295" i="2"/>
  <c r="C295" i="2"/>
  <c r="B295" i="2"/>
  <c r="BT294" i="2"/>
  <c r="G294" i="2"/>
  <c r="E294" i="2"/>
  <c r="D294" i="2"/>
  <c r="C294" i="2"/>
  <c r="B294" i="2"/>
  <c r="BT293" i="2"/>
  <c r="G293" i="2"/>
  <c r="E293" i="2"/>
  <c r="D293" i="2"/>
  <c r="C293" i="2"/>
  <c r="B293" i="2"/>
  <c r="BT292" i="2"/>
  <c r="CM292" i="2"/>
  <c r="G292" i="2"/>
  <c r="E292" i="2"/>
  <c r="D292" i="2"/>
  <c r="C292" i="2"/>
  <c r="B292" i="2"/>
  <c r="BT291" i="2"/>
  <c r="CM291" i="2"/>
  <c r="G291" i="2"/>
  <c r="E291" i="2"/>
  <c r="D291" i="2"/>
  <c r="C291" i="2"/>
  <c r="B291" i="2"/>
  <c r="BT290" i="2"/>
  <c r="CM290" i="2"/>
  <c r="G290" i="2"/>
  <c r="E290" i="2"/>
  <c r="D290" i="2"/>
  <c r="C290" i="2"/>
  <c r="B290" i="2"/>
  <c r="BT289" i="2"/>
  <c r="G289" i="2"/>
  <c r="E289" i="2"/>
  <c r="D289" i="2"/>
  <c r="C289" i="2"/>
  <c r="B289" i="2"/>
  <c r="BT288" i="2"/>
  <c r="CM288" i="2"/>
  <c r="G288" i="2"/>
  <c r="E288" i="2"/>
  <c r="D288" i="2"/>
  <c r="C288" i="2"/>
  <c r="B288" i="2"/>
  <c r="BT287" i="2"/>
  <c r="G287" i="2"/>
  <c r="E287" i="2"/>
  <c r="D287" i="2"/>
  <c r="C287" i="2"/>
  <c r="B287" i="2"/>
  <c r="BT286" i="2"/>
  <c r="CM286" i="2"/>
  <c r="G286" i="2"/>
  <c r="E286" i="2"/>
  <c r="D286" i="2"/>
  <c r="C286" i="2"/>
  <c r="B286" i="2"/>
  <c r="BT285" i="2"/>
  <c r="G285" i="2"/>
  <c r="E285" i="2"/>
  <c r="D285" i="2"/>
  <c r="C285" i="2"/>
  <c r="B285" i="2"/>
  <c r="BT284" i="2"/>
  <c r="G284" i="2"/>
  <c r="E284" i="2"/>
  <c r="D284" i="2"/>
  <c r="C284" i="2"/>
  <c r="B284" i="2"/>
  <c r="BT283" i="2"/>
  <c r="CM283" i="2"/>
  <c r="G283" i="2"/>
  <c r="E283" i="2"/>
  <c r="D283" i="2"/>
  <c r="C283" i="2"/>
  <c r="B283" i="2"/>
  <c r="BT282" i="2"/>
  <c r="G282" i="2"/>
  <c r="E282" i="2"/>
  <c r="D282" i="2"/>
  <c r="C282" i="2"/>
  <c r="B282" i="2"/>
  <c r="BT281" i="2"/>
  <c r="CM281" i="2"/>
  <c r="G281" i="2"/>
  <c r="E281" i="2"/>
  <c r="D281" i="2"/>
  <c r="C281" i="2"/>
  <c r="B281" i="2"/>
  <c r="BT280" i="2"/>
  <c r="G280" i="2"/>
  <c r="E280" i="2"/>
  <c r="D280" i="2"/>
  <c r="C280" i="2"/>
  <c r="B280" i="2"/>
  <c r="CM279" i="2"/>
  <c r="BT279" i="2"/>
  <c r="C279" i="2"/>
  <c r="B279" i="2"/>
  <c r="CM278" i="2"/>
  <c r="BT278" i="2"/>
  <c r="C278" i="2"/>
  <c r="B278" i="2"/>
  <c r="BT277" i="2"/>
  <c r="CM277" i="2"/>
  <c r="G277" i="2"/>
  <c r="E277" i="2"/>
  <c r="D277" i="2"/>
  <c r="C277" i="2"/>
  <c r="B277" i="2"/>
  <c r="BT276" i="2"/>
  <c r="CM276" i="2"/>
  <c r="CN276" i="2" s="1"/>
  <c r="CL276" i="2" s="1"/>
  <c r="G276" i="2"/>
  <c r="E276" i="2"/>
  <c r="D276" i="2"/>
  <c r="C276" i="2"/>
  <c r="B276" i="2"/>
  <c r="BT275" i="2"/>
  <c r="CM275" i="2"/>
  <c r="CN275" i="2" s="1"/>
  <c r="CL275" i="2" s="1"/>
  <c r="G275" i="2"/>
  <c r="E275" i="2"/>
  <c r="D275" i="2"/>
  <c r="C275" i="2"/>
  <c r="B275" i="2"/>
  <c r="BT274" i="2"/>
  <c r="G274" i="2"/>
  <c r="E274" i="2"/>
  <c r="D274" i="2"/>
  <c r="C274" i="2"/>
  <c r="B274" i="2"/>
  <c r="BT273" i="2"/>
  <c r="CM273" i="2"/>
  <c r="G273" i="2"/>
  <c r="E273" i="2"/>
  <c r="D273" i="2"/>
  <c r="C273" i="2"/>
  <c r="B273" i="2"/>
  <c r="BT272" i="2"/>
  <c r="G272" i="2"/>
  <c r="E272" i="2"/>
  <c r="D272" i="2"/>
  <c r="C272" i="2"/>
  <c r="B272" i="2"/>
  <c r="BT271" i="2"/>
  <c r="G271" i="2"/>
  <c r="E271" i="2"/>
  <c r="D271" i="2"/>
  <c r="C271" i="2"/>
  <c r="B271" i="2"/>
  <c r="BT270" i="2"/>
  <c r="G270" i="2"/>
  <c r="E270" i="2"/>
  <c r="D270" i="2"/>
  <c r="C270" i="2"/>
  <c r="B270" i="2"/>
  <c r="BT269" i="2"/>
  <c r="G269" i="2"/>
  <c r="E269" i="2"/>
  <c r="D269" i="2"/>
  <c r="C269" i="2"/>
  <c r="B269" i="2"/>
  <c r="BT268" i="2"/>
  <c r="CM268" i="2"/>
  <c r="G268" i="2"/>
  <c r="E268" i="2"/>
  <c r="D268" i="2"/>
  <c r="C268" i="2"/>
  <c r="B268" i="2"/>
  <c r="BT267" i="2"/>
  <c r="G267" i="2"/>
  <c r="E267" i="2"/>
  <c r="D267" i="2"/>
  <c r="C267" i="2"/>
  <c r="B267" i="2"/>
  <c r="BT266" i="2"/>
  <c r="G266" i="2"/>
  <c r="E266" i="2"/>
  <c r="D266" i="2"/>
  <c r="C266" i="2"/>
  <c r="B266" i="2"/>
  <c r="BT265" i="2"/>
  <c r="G265" i="2"/>
  <c r="E265" i="2"/>
  <c r="D265" i="2"/>
  <c r="C265" i="2"/>
  <c r="B265" i="2"/>
  <c r="CM264" i="2"/>
  <c r="BT264" i="2"/>
  <c r="G264" i="2"/>
  <c r="E264" i="2"/>
  <c r="D264" i="2"/>
  <c r="C264" i="2"/>
  <c r="B264" i="2"/>
  <c r="BT263" i="2"/>
  <c r="G263" i="2"/>
  <c r="E263" i="2"/>
  <c r="D263" i="2"/>
  <c r="C263" i="2"/>
  <c r="B263" i="2"/>
  <c r="CM262" i="2"/>
  <c r="BT262" i="2"/>
  <c r="G262" i="2"/>
  <c r="E262" i="2"/>
  <c r="D262" i="2"/>
  <c r="C262" i="2"/>
  <c r="B262" i="2"/>
  <c r="BT261" i="2"/>
  <c r="G261" i="2"/>
  <c r="E261" i="2"/>
  <c r="D261" i="2"/>
  <c r="C261" i="2"/>
  <c r="B261" i="2"/>
  <c r="CM260" i="2"/>
  <c r="BT260" i="2"/>
  <c r="G260" i="2"/>
  <c r="E260" i="2"/>
  <c r="D260" i="2"/>
  <c r="C260" i="2"/>
  <c r="B260" i="2"/>
  <c r="BT259" i="2"/>
  <c r="G259" i="2"/>
  <c r="E259" i="2"/>
  <c r="D259" i="2"/>
  <c r="C259" i="2"/>
  <c r="B259" i="2"/>
  <c r="BT258" i="2"/>
  <c r="G258" i="2"/>
  <c r="E258" i="2"/>
  <c r="D258" i="2"/>
  <c r="C258" i="2"/>
  <c r="B258" i="2"/>
  <c r="BT257" i="2"/>
  <c r="G257" i="2"/>
  <c r="E257" i="2"/>
  <c r="D257" i="2"/>
  <c r="C257" i="2"/>
  <c r="B257" i="2"/>
  <c r="BT256" i="2"/>
  <c r="CM256" i="2"/>
  <c r="G256" i="2"/>
  <c r="E256" i="2"/>
  <c r="D256" i="2"/>
  <c r="C256" i="2"/>
  <c r="B256" i="2"/>
  <c r="BT255" i="2"/>
  <c r="CM255" i="2"/>
  <c r="G255" i="2"/>
  <c r="E255" i="2"/>
  <c r="D255" i="2"/>
  <c r="C255" i="2"/>
  <c r="B255" i="2"/>
  <c r="BT254" i="2"/>
  <c r="G254" i="2"/>
  <c r="E254" i="2"/>
  <c r="D254" i="2"/>
  <c r="C254" i="2"/>
  <c r="B254" i="2"/>
  <c r="BT253" i="2"/>
  <c r="G253" i="2"/>
  <c r="E253" i="2"/>
  <c r="D253" i="2"/>
  <c r="C253" i="2"/>
  <c r="B253" i="2"/>
  <c r="CM252" i="2"/>
  <c r="BT252" i="2"/>
  <c r="G252" i="2"/>
  <c r="E252" i="2"/>
  <c r="D252" i="2"/>
  <c r="C252" i="2"/>
  <c r="B252" i="2"/>
  <c r="BT251" i="2"/>
  <c r="G251" i="2"/>
  <c r="E251" i="2"/>
  <c r="D251" i="2"/>
  <c r="C251" i="2"/>
  <c r="B251" i="2"/>
  <c r="BT250" i="2"/>
  <c r="CM250" i="2"/>
  <c r="G250" i="2"/>
  <c r="E250" i="2"/>
  <c r="D250" i="2"/>
  <c r="C250" i="2"/>
  <c r="B250" i="2"/>
  <c r="BT249" i="2"/>
  <c r="G249" i="2"/>
  <c r="E249" i="2"/>
  <c r="D249" i="2"/>
  <c r="C249" i="2"/>
  <c r="B249" i="2"/>
  <c r="BT248" i="2"/>
  <c r="CM248" i="2"/>
  <c r="G248" i="2"/>
  <c r="E248" i="2"/>
  <c r="D248" i="2"/>
  <c r="C248" i="2"/>
  <c r="B248" i="2"/>
  <c r="CM247" i="2"/>
  <c r="CN247" i="2" s="1"/>
  <c r="CL247" i="2" s="1"/>
  <c r="BT247" i="2"/>
  <c r="G247" i="2"/>
  <c r="C247" i="2"/>
  <c r="BT246" i="2"/>
  <c r="G246" i="2"/>
  <c r="E246" i="2"/>
  <c r="D246" i="2"/>
  <c r="C246" i="2"/>
  <c r="B246" i="2"/>
  <c r="BT245" i="2"/>
  <c r="CM245" i="2"/>
  <c r="G245" i="2"/>
  <c r="C245" i="2"/>
  <c r="BT244" i="2"/>
  <c r="CM244" i="2"/>
  <c r="G244" i="2"/>
  <c r="C244" i="2"/>
  <c r="BT243" i="2"/>
  <c r="CM243" i="2"/>
  <c r="G243" i="2"/>
  <c r="C243" i="2"/>
  <c r="BT242" i="2"/>
  <c r="G242" i="2"/>
  <c r="E242" i="2"/>
  <c r="D242" i="2"/>
  <c r="C242" i="2"/>
  <c r="B242" i="2"/>
  <c r="BT241" i="2"/>
  <c r="CM241" i="2"/>
  <c r="G241" i="2"/>
  <c r="C241" i="2"/>
  <c r="BT240" i="2"/>
  <c r="CM240" i="2"/>
  <c r="CN240" i="2" s="1"/>
  <c r="CL240" i="2" s="1"/>
  <c r="G240" i="2"/>
  <c r="E240" i="2"/>
  <c r="D240" i="2"/>
  <c r="C240" i="2"/>
  <c r="B240" i="2"/>
  <c r="BT239" i="2"/>
  <c r="CM239" i="2"/>
  <c r="G239" i="2"/>
  <c r="C239" i="2"/>
  <c r="BT238" i="2"/>
  <c r="G238" i="2"/>
  <c r="E238" i="2"/>
  <c r="D238" i="2"/>
  <c r="C238" i="2"/>
  <c r="B238" i="2"/>
  <c r="BT237" i="2"/>
  <c r="CM237" i="2"/>
  <c r="G237" i="2"/>
  <c r="E237" i="2"/>
  <c r="D237" i="2"/>
  <c r="C237" i="2"/>
  <c r="B237" i="2"/>
  <c r="BT236" i="2"/>
  <c r="G236" i="2"/>
  <c r="E236" i="2"/>
  <c r="D236" i="2"/>
  <c r="C236" i="2"/>
  <c r="B236" i="2"/>
  <c r="BT235" i="2"/>
  <c r="CM235" i="2"/>
  <c r="G235" i="2"/>
  <c r="E235" i="2"/>
  <c r="D235" i="2"/>
  <c r="C235" i="2"/>
  <c r="B235" i="2"/>
  <c r="BT234" i="2"/>
  <c r="G234" i="2"/>
  <c r="E234" i="2"/>
  <c r="D234" i="2"/>
  <c r="C234" i="2"/>
  <c r="B234" i="2"/>
  <c r="BT233" i="2"/>
  <c r="CM233" i="2"/>
  <c r="G233" i="2"/>
  <c r="E233" i="2"/>
  <c r="D233" i="2"/>
  <c r="C233" i="2"/>
  <c r="B233" i="2"/>
  <c r="BT232" i="2"/>
  <c r="G232" i="2"/>
  <c r="E232" i="2"/>
  <c r="D232" i="2"/>
  <c r="C232" i="2"/>
  <c r="B232" i="2"/>
  <c r="BT231" i="2"/>
  <c r="CM231" i="2"/>
  <c r="G231" i="2"/>
  <c r="E231" i="2"/>
  <c r="D231" i="2"/>
  <c r="C231" i="2"/>
  <c r="BT230" i="2"/>
  <c r="CM230" i="2"/>
  <c r="G230" i="2"/>
  <c r="E230" i="2"/>
  <c r="C230" i="2"/>
  <c r="BT229" i="2"/>
  <c r="G229" i="2"/>
  <c r="E229" i="2"/>
  <c r="C229" i="2"/>
  <c r="BT228" i="2"/>
  <c r="CM228" i="2"/>
  <c r="G228" i="2"/>
  <c r="D228" i="2"/>
  <c r="C228" i="2"/>
  <c r="BT227" i="2"/>
  <c r="CM227" i="2"/>
  <c r="G227" i="2"/>
  <c r="C227" i="2"/>
  <c r="BT226" i="2"/>
  <c r="CM226" i="2"/>
  <c r="G226" i="2"/>
  <c r="C226" i="2"/>
  <c r="BT225" i="2"/>
  <c r="CM225" i="2"/>
  <c r="G225" i="2"/>
  <c r="C225" i="2"/>
  <c r="BT224" i="2"/>
  <c r="CM224" i="2"/>
  <c r="G224" i="2"/>
  <c r="C224" i="2"/>
  <c r="BT223" i="2"/>
  <c r="CM223" i="2"/>
  <c r="G223" i="2"/>
  <c r="C223" i="2"/>
  <c r="BT222" i="2"/>
  <c r="CM222" i="2"/>
  <c r="G222" i="2"/>
  <c r="C222" i="2"/>
  <c r="BT221" i="2"/>
  <c r="CM221" i="2"/>
  <c r="G221" i="2"/>
  <c r="C221" i="2"/>
  <c r="BT220" i="2"/>
  <c r="CM220" i="2"/>
  <c r="G220" i="2"/>
  <c r="C220" i="2"/>
  <c r="BT219" i="2"/>
  <c r="CM219" i="2"/>
  <c r="G219" i="2"/>
  <c r="C219" i="2"/>
  <c r="BT218" i="2"/>
  <c r="CM218" i="2"/>
  <c r="G218" i="2"/>
  <c r="C218" i="2"/>
  <c r="BT217" i="2"/>
  <c r="CM217" i="2"/>
  <c r="G217" i="2"/>
  <c r="C217" i="2"/>
  <c r="BT216" i="2"/>
  <c r="CM216" i="2"/>
  <c r="G216" i="2"/>
  <c r="C216" i="2"/>
  <c r="BT215" i="2"/>
  <c r="CM215" i="2"/>
  <c r="G215" i="2"/>
  <c r="C215" i="2"/>
  <c r="BT214" i="2"/>
  <c r="CM214" i="2"/>
  <c r="G214" i="2"/>
  <c r="C214" i="2"/>
  <c r="BT213" i="2"/>
  <c r="CM213" i="2"/>
  <c r="CN213" i="2" s="1"/>
  <c r="CL213" i="2" s="1"/>
  <c r="G213" i="2"/>
  <c r="C213" i="2"/>
  <c r="BT212" i="2"/>
  <c r="CM212" i="2"/>
  <c r="G212" i="2"/>
  <c r="C212" i="2"/>
  <c r="BT211" i="2"/>
  <c r="CM211" i="2"/>
  <c r="CN211" i="2" s="1"/>
  <c r="CL211" i="2" s="1"/>
  <c r="G211" i="2"/>
  <c r="C211" i="2"/>
  <c r="BT210" i="2"/>
  <c r="CM210" i="2"/>
  <c r="G210" i="2"/>
  <c r="C210" i="2"/>
  <c r="CN209" i="2"/>
  <c r="CL209" i="2"/>
  <c r="BT209" i="2"/>
  <c r="CM209" i="2"/>
  <c r="G209" i="2"/>
  <c r="C209" i="2"/>
  <c r="CN208" i="2"/>
  <c r="CL208" i="2"/>
  <c r="BT208" i="2"/>
  <c r="CM208" i="2"/>
  <c r="G208" i="2"/>
  <c r="C208" i="2"/>
  <c r="BT207" i="2"/>
  <c r="CM207" i="2"/>
  <c r="G207" i="2"/>
  <c r="C207" i="2"/>
  <c r="BT206" i="2"/>
  <c r="CM206" i="2"/>
  <c r="G206" i="2"/>
  <c r="C206" i="2"/>
  <c r="BT205" i="2"/>
  <c r="CM205" i="2"/>
  <c r="G205" i="2"/>
  <c r="C205" i="2"/>
  <c r="BT204" i="2"/>
  <c r="CM204" i="2"/>
  <c r="G204" i="2"/>
  <c r="C204" i="2"/>
  <c r="BT203" i="2"/>
  <c r="G203" i="2"/>
  <c r="E203" i="2"/>
  <c r="D203" i="2"/>
  <c r="C203" i="2"/>
  <c r="B203" i="2"/>
  <c r="BT202" i="2"/>
  <c r="CM202" i="2"/>
  <c r="G202" i="2"/>
  <c r="E202" i="2"/>
  <c r="D202" i="2"/>
  <c r="C202" i="2"/>
  <c r="CM201" i="2"/>
  <c r="BT201" i="2"/>
  <c r="G201" i="2"/>
  <c r="C201" i="2"/>
  <c r="BT200" i="2"/>
  <c r="CM200" i="2"/>
  <c r="G200" i="2"/>
  <c r="C200" i="2"/>
  <c r="BT199" i="2"/>
  <c r="CM199" i="2"/>
  <c r="G199" i="2"/>
  <c r="C199" i="2"/>
  <c r="BT198" i="2"/>
  <c r="CM198" i="2"/>
  <c r="G198" i="2"/>
  <c r="C198" i="2"/>
  <c r="CM197" i="2"/>
  <c r="BT197" i="2"/>
  <c r="G197" i="2"/>
  <c r="C197" i="2"/>
  <c r="BT196" i="2"/>
  <c r="G196" i="2"/>
  <c r="C196" i="2"/>
  <c r="BT195" i="2"/>
  <c r="CM195" i="2"/>
  <c r="G195" i="2"/>
  <c r="C195" i="2"/>
  <c r="BT194" i="2"/>
  <c r="CM194" i="2"/>
  <c r="G194" i="2"/>
  <c r="C194" i="2"/>
  <c r="BT193" i="2"/>
  <c r="CM193" i="2"/>
  <c r="G193" i="2"/>
  <c r="E193" i="2"/>
  <c r="D193" i="2"/>
  <c r="C193" i="2"/>
  <c r="B193" i="2"/>
  <c r="BT192" i="2"/>
  <c r="CM192" i="2"/>
  <c r="G192" i="2"/>
  <c r="C192" i="2"/>
  <c r="BT191" i="2"/>
  <c r="CM191" i="2"/>
  <c r="G191" i="2"/>
  <c r="C191" i="2"/>
  <c r="BT190" i="2"/>
  <c r="CM190" i="2"/>
  <c r="G190" i="2"/>
  <c r="C190" i="2"/>
  <c r="BT189" i="2"/>
  <c r="CM189" i="2"/>
  <c r="G189" i="2"/>
  <c r="C189" i="2"/>
  <c r="BT188" i="2"/>
  <c r="CM188" i="2"/>
  <c r="G188" i="2"/>
  <c r="C188" i="2"/>
  <c r="BT187" i="2"/>
  <c r="AQ327" i="2"/>
  <c r="AM327" i="2"/>
  <c r="AI327" i="2"/>
  <c r="G187" i="2"/>
  <c r="C187" i="2"/>
  <c r="BT186" i="2"/>
  <c r="CM186" i="2"/>
  <c r="G186" i="2"/>
  <c r="C186" i="2"/>
  <c r="BT185" i="2"/>
  <c r="CM185" i="2"/>
  <c r="G185" i="2"/>
  <c r="C185" i="2"/>
  <c r="BT184" i="2"/>
  <c r="CM184" i="2"/>
  <c r="G184" i="2"/>
  <c r="C184" i="2"/>
  <c r="BT183" i="2"/>
  <c r="CM183" i="2"/>
  <c r="G183" i="2"/>
  <c r="C183" i="2"/>
  <c r="BT182" i="2"/>
  <c r="CM182" i="2"/>
  <c r="G182" i="2"/>
  <c r="C182" i="2"/>
  <c r="BT181" i="2"/>
  <c r="CM181" i="2"/>
  <c r="G181" i="2"/>
  <c r="C181" i="2"/>
  <c r="BT180" i="2"/>
  <c r="CM180" i="2"/>
  <c r="CN180" i="2" s="1"/>
  <c r="CL180" i="2" s="1"/>
  <c r="G180" i="2"/>
  <c r="C180" i="2"/>
  <c r="BT179" i="2"/>
  <c r="CM179" i="2"/>
  <c r="CN179" i="2" s="1"/>
  <c r="CL179" i="2" s="1"/>
  <c r="G179" i="2"/>
  <c r="C179" i="2"/>
  <c r="BT178" i="2"/>
  <c r="G178" i="2"/>
  <c r="E178" i="2"/>
  <c r="D178" i="2"/>
  <c r="C178" i="2"/>
  <c r="B178" i="2"/>
  <c r="BT177" i="2"/>
  <c r="CM177" i="2"/>
  <c r="G177" i="2"/>
  <c r="C177" i="2"/>
  <c r="BT176" i="2"/>
  <c r="CM176" i="2"/>
  <c r="G176" i="2"/>
  <c r="C176" i="2"/>
  <c r="BT175" i="2"/>
  <c r="CM175" i="2"/>
  <c r="G175" i="2"/>
  <c r="E175" i="2"/>
  <c r="D175" i="2"/>
  <c r="C175" i="2"/>
  <c r="B175" i="2"/>
  <c r="BT174" i="2"/>
  <c r="CM174" i="2"/>
  <c r="G174" i="2"/>
  <c r="C174" i="2"/>
  <c r="BT173" i="2"/>
  <c r="CM173" i="2"/>
  <c r="G173" i="2"/>
  <c r="C173" i="2"/>
  <c r="BT172" i="2"/>
  <c r="CM172" i="2"/>
  <c r="G172" i="2"/>
  <c r="C172" i="2"/>
  <c r="BT171" i="2"/>
  <c r="CM171" i="2"/>
  <c r="G171" i="2"/>
  <c r="C171" i="2"/>
  <c r="BT170" i="2"/>
  <c r="CM170" i="2"/>
  <c r="G170" i="2"/>
  <c r="C170" i="2"/>
  <c r="BT169" i="2"/>
  <c r="CM169" i="2"/>
  <c r="G169" i="2"/>
  <c r="C169" i="2"/>
  <c r="BT168" i="2"/>
  <c r="CM168" i="2"/>
  <c r="G168" i="2"/>
  <c r="C168" i="2"/>
  <c r="BY167" i="2"/>
  <c r="BT167" i="2"/>
  <c r="CM167" i="2"/>
  <c r="CN167" i="2" s="1"/>
  <c r="CL167" i="2" s="1"/>
  <c r="G167" i="2"/>
  <c r="C167" i="2"/>
  <c r="BT166" i="2"/>
  <c r="G166" i="2"/>
  <c r="C166" i="2"/>
  <c r="BT165" i="2"/>
  <c r="CM165" i="2"/>
  <c r="G165" i="2"/>
  <c r="C165" i="2"/>
  <c r="BT164" i="2"/>
  <c r="AQ335" i="2"/>
  <c r="AM335" i="2"/>
  <c r="AI335" i="2"/>
  <c r="G164" i="2"/>
  <c r="C164" i="2"/>
  <c r="BT163" i="2"/>
  <c r="G163" i="2"/>
  <c r="E163" i="2"/>
  <c r="D163" i="2"/>
  <c r="C163" i="2"/>
  <c r="B163" i="2"/>
  <c r="CM162" i="2"/>
  <c r="BT162" i="2"/>
  <c r="G162" i="2"/>
  <c r="C162" i="2"/>
  <c r="BT161" i="2"/>
  <c r="CM161" i="2"/>
  <c r="G161" i="2"/>
  <c r="C161" i="2"/>
  <c r="BT160" i="2"/>
  <c r="AR334" i="2"/>
  <c r="AN334" i="2"/>
  <c r="AJ334" i="2"/>
  <c r="G160" i="2"/>
  <c r="E160" i="2"/>
  <c r="D160" i="2"/>
  <c r="C160" i="2"/>
  <c r="BT159" i="2"/>
  <c r="CM159" i="2"/>
  <c r="CN159" i="2" s="1"/>
  <c r="CL159" i="2" s="1"/>
  <c r="G159" i="2"/>
  <c r="C159" i="2"/>
  <c r="BT158" i="2"/>
  <c r="AT333" i="2"/>
  <c r="AQ333" i="2"/>
  <c r="AP333" i="2"/>
  <c r="AM333" i="2"/>
  <c r="AL333" i="2"/>
  <c r="AI333" i="2"/>
  <c r="G158" i="2"/>
  <c r="C158" i="2"/>
  <c r="BT157" i="2"/>
  <c r="CM157" i="2"/>
  <c r="G157" i="2"/>
  <c r="C157" i="2"/>
  <c r="BT156" i="2"/>
  <c r="CM156" i="2"/>
  <c r="G156" i="2"/>
  <c r="C156" i="2"/>
  <c r="BT155" i="2"/>
  <c r="CM155" i="2"/>
  <c r="G155" i="2"/>
  <c r="C155" i="2"/>
  <c r="BT154" i="2"/>
  <c r="CM154" i="2"/>
  <c r="G154" i="2"/>
  <c r="C154" i="2"/>
  <c r="BT153" i="2"/>
  <c r="CM153" i="2"/>
  <c r="G153" i="2"/>
  <c r="C153" i="2"/>
  <c r="BT152" i="2"/>
  <c r="CM152" i="2"/>
  <c r="G152" i="2"/>
  <c r="C152" i="2"/>
  <c r="BT151" i="2"/>
  <c r="CM151" i="2"/>
  <c r="G151" i="2"/>
  <c r="C151" i="2"/>
  <c r="BT150" i="2"/>
  <c r="CM150" i="2"/>
  <c r="G150" i="2"/>
  <c r="C150" i="2"/>
  <c r="BT149" i="2"/>
  <c r="CM149" i="2"/>
  <c r="G149" i="2"/>
  <c r="C149" i="2"/>
  <c r="BT148" i="2"/>
  <c r="CM148" i="2"/>
  <c r="G148" i="2"/>
  <c r="C148" i="2"/>
  <c r="BT147" i="2"/>
  <c r="CM147" i="2"/>
  <c r="G147" i="2"/>
  <c r="C147" i="2"/>
  <c r="BT146" i="2"/>
  <c r="CM146" i="2"/>
  <c r="G146" i="2"/>
  <c r="C146" i="2"/>
  <c r="BT145" i="2"/>
  <c r="CM145" i="2"/>
  <c r="G145" i="2"/>
  <c r="C145" i="2"/>
  <c r="BT144" i="2"/>
  <c r="CM144" i="2"/>
  <c r="G144" i="2"/>
  <c r="C144" i="2"/>
  <c r="CN143" i="2"/>
  <c r="CL143" i="2" s="1"/>
  <c r="BT143" i="2"/>
  <c r="CM143" i="2"/>
  <c r="G143" i="2"/>
  <c r="C143" i="2"/>
  <c r="BT142" i="2"/>
  <c r="CM142" i="2"/>
  <c r="G142" i="2"/>
  <c r="C142" i="2"/>
  <c r="BT141" i="2"/>
  <c r="CM141" i="2"/>
  <c r="G141" i="2"/>
  <c r="C141" i="2"/>
  <c r="BT140" i="2"/>
  <c r="CM140" i="2"/>
  <c r="G140" i="2"/>
  <c r="C140" i="2"/>
  <c r="BT139" i="2"/>
  <c r="CM139" i="2"/>
  <c r="G139" i="2"/>
  <c r="C139" i="2"/>
  <c r="BT138" i="2"/>
  <c r="CM138" i="2"/>
  <c r="G138" i="2"/>
  <c r="C138" i="2"/>
  <c r="BT137" i="2"/>
  <c r="CM137" i="2"/>
  <c r="G137" i="2"/>
  <c r="C137" i="2"/>
  <c r="BT136" i="2"/>
  <c r="CM136" i="2"/>
  <c r="G136" i="2"/>
  <c r="C136" i="2"/>
  <c r="BT135" i="2"/>
  <c r="CM135" i="2"/>
  <c r="G135" i="2"/>
  <c r="C135" i="2"/>
  <c r="BT134" i="2"/>
  <c r="CM134" i="2"/>
  <c r="G134" i="2"/>
  <c r="C134" i="2"/>
  <c r="BT133" i="2"/>
  <c r="CM133" i="2"/>
  <c r="G133" i="2"/>
  <c r="C133" i="2"/>
  <c r="BT132" i="2"/>
  <c r="CM132" i="2"/>
  <c r="G132" i="2"/>
  <c r="C132" i="2"/>
  <c r="CM131" i="2"/>
  <c r="BT131" i="2"/>
  <c r="G131" i="2"/>
  <c r="C131" i="2"/>
  <c r="BT130" i="2"/>
  <c r="CM130" i="2"/>
  <c r="G130" i="2"/>
  <c r="C130" i="2"/>
  <c r="BT129" i="2"/>
  <c r="CM129" i="2"/>
  <c r="G129" i="2"/>
  <c r="C129" i="2"/>
  <c r="BT128" i="2"/>
  <c r="CM128" i="2"/>
  <c r="G128" i="2"/>
  <c r="C128" i="2"/>
  <c r="CM127" i="2"/>
  <c r="BT127" i="2"/>
  <c r="G127" i="2"/>
  <c r="C127" i="2"/>
  <c r="BT126" i="2"/>
  <c r="CM126" i="2"/>
  <c r="G126" i="2"/>
  <c r="C126" i="2"/>
  <c r="BT125" i="2"/>
  <c r="CM125" i="2"/>
  <c r="G125" i="2"/>
  <c r="C125" i="2"/>
  <c r="BT124" i="2"/>
  <c r="CM124" i="2"/>
  <c r="G124" i="2"/>
  <c r="C124" i="2"/>
  <c r="BT123" i="2"/>
  <c r="CM123" i="2"/>
  <c r="CN123" i="2" s="1"/>
  <c r="CL123" i="2" s="1"/>
  <c r="G123" i="2"/>
  <c r="C123" i="2"/>
  <c r="BT122" i="2"/>
  <c r="CM122" i="2"/>
  <c r="G122" i="2"/>
  <c r="C122" i="2"/>
  <c r="BT121" i="2"/>
  <c r="CM121" i="2"/>
  <c r="CN121" i="2" s="1"/>
  <c r="CL121" i="2" s="1"/>
  <c r="G121" i="2"/>
  <c r="C121" i="2"/>
  <c r="BT120" i="2"/>
  <c r="CM120" i="2"/>
  <c r="G120" i="2"/>
  <c r="C120" i="2"/>
  <c r="BT119" i="2"/>
  <c r="CM119" i="2"/>
  <c r="G119" i="2"/>
  <c r="C119" i="2"/>
  <c r="BT118" i="2"/>
  <c r="CM118" i="2"/>
  <c r="G118" i="2"/>
  <c r="C118" i="2"/>
  <c r="BT117" i="2"/>
  <c r="CM117" i="2"/>
  <c r="G117" i="2"/>
  <c r="C117" i="2"/>
  <c r="BT116" i="2"/>
  <c r="CM116" i="2"/>
  <c r="G116" i="2"/>
  <c r="C116" i="2"/>
  <c r="BT115" i="2"/>
  <c r="CM115" i="2"/>
  <c r="CN115" i="2" s="1"/>
  <c r="CL115" i="2" s="1"/>
  <c r="G115" i="2"/>
  <c r="C115" i="2"/>
  <c r="BT114" i="2"/>
  <c r="CM114" i="2"/>
  <c r="CN114" i="2" s="1"/>
  <c r="CL114" i="2" s="1"/>
  <c r="G114" i="2"/>
  <c r="C114" i="2"/>
  <c r="BT113" i="2"/>
  <c r="CM113" i="2"/>
  <c r="CN113" i="2" s="1"/>
  <c r="CL113" i="2" s="1"/>
  <c r="G113" i="2"/>
  <c r="C113" i="2"/>
  <c r="BT112" i="2"/>
  <c r="CM112" i="2"/>
  <c r="G112" i="2"/>
  <c r="C112" i="2"/>
  <c r="BT111" i="2"/>
  <c r="CM111" i="2"/>
  <c r="CN111" i="2" s="1"/>
  <c r="CL111" i="2" s="1"/>
  <c r="G111" i="2"/>
  <c r="C111" i="2"/>
  <c r="BT110" i="2"/>
  <c r="CM110" i="2"/>
  <c r="G110" i="2"/>
  <c r="C110" i="2"/>
  <c r="BT109" i="2"/>
  <c r="CM109" i="2"/>
  <c r="G109" i="2"/>
  <c r="C109" i="2"/>
  <c r="BT108" i="2"/>
  <c r="CM108" i="2"/>
  <c r="G108" i="2"/>
  <c r="C108" i="2"/>
  <c r="BT107" i="2"/>
  <c r="CM107" i="2"/>
  <c r="G107" i="2"/>
  <c r="C107" i="2"/>
  <c r="BT106" i="2"/>
  <c r="CM106" i="2"/>
  <c r="G106" i="2"/>
  <c r="C106" i="2"/>
  <c r="BT105" i="2"/>
  <c r="CM105" i="2"/>
  <c r="G105" i="2"/>
  <c r="C105" i="2"/>
  <c r="BT104" i="2"/>
  <c r="CM104" i="2"/>
  <c r="G104" i="2"/>
  <c r="C104" i="2"/>
  <c r="BT103" i="2"/>
  <c r="CM103" i="2"/>
  <c r="G103" i="2"/>
  <c r="C103" i="2"/>
  <c r="BT102" i="2"/>
  <c r="CM102" i="2"/>
  <c r="G102" i="2"/>
  <c r="C102" i="2"/>
  <c r="BT101" i="2"/>
  <c r="CM101" i="2"/>
  <c r="G101" i="2"/>
  <c r="C101" i="2"/>
  <c r="BT100" i="2"/>
  <c r="CM100" i="2"/>
  <c r="G100" i="2"/>
  <c r="C100" i="2"/>
  <c r="BT99" i="2"/>
  <c r="CM99" i="2"/>
  <c r="G99" i="2"/>
  <c r="C99" i="2"/>
  <c r="BT98" i="2"/>
  <c r="CM98" i="2"/>
  <c r="G98" i="2"/>
  <c r="C98" i="2"/>
  <c r="BT97" i="2"/>
  <c r="CM97" i="2"/>
  <c r="G97" i="2"/>
  <c r="C97" i="2"/>
  <c r="BT96" i="2"/>
  <c r="CM96" i="2"/>
  <c r="G96" i="2"/>
  <c r="C96" i="2"/>
  <c r="BT95" i="2"/>
  <c r="CM95" i="2"/>
  <c r="G95" i="2"/>
  <c r="C95" i="2"/>
  <c r="BT94" i="2"/>
  <c r="CM94" i="2"/>
  <c r="CN94" i="2" s="1"/>
  <c r="CL94" i="2" s="1"/>
  <c r="G94" i="2"/>
  <c r="C94" i="2"/>
  <c r="BT93" i="2"/>
  <c r="CM93" i="2"/>
  <c r="G93" i="2"/>
  <c r="C93" i="2"/>
  <c r="BT92" i="2"/>
  <c r="CM92" i="2"/>
  <c r="G92" i="2"/>
  <c r="C92" i="2"/>
  <c r="BT91" i="2"/>
  <c r="CM91" i="2"/>
  <c r="CN91" i="2" s="1"/>
  <c r="CL91" i="2" s="1"/>
  <c r="G91" i="2"/>
  <c r="C91" i="2"/>
  <c r="BT90" i="2"/>
  <c r="CM90" i="2"/>
  <c r="G90" i="2"/>
  <c r="C90" i="2"/>
  <c r="BT89" i="2"/>
  <c r="CM89" i="2"/>
  <c r="G89" i="2"/>
  <c r="E89" i="2"/>
  <c r="D89" i="2"/>
  <c r="C89" i="2"/>
  <c r="B89" i="2"/>
  <c r="BT88" i="2"/>
  <c r="G88" i="2"/>
  <c r="E88" i="2"/>
  <c r="D88" i="2"/>
  <c r="C88" i="2"/>
  <c r="B88" i="2"/>
  <c r="BT87" i="2"/>
  <c r="CM87" i="2"/>
  <c r="G87" i="2"/>
  <c r="E87" i="2"/>
  <c r="D87" i="2"/>
  <c r="C87" i="2"/>
  <c r="B87" i="2"/>
  <c r="BT86" i="2"/>
  <c r="G86" i="2"/>
  <c r="C86" i="2"/>
  <c r="BT85" i="2"/>
  <c r="CM85" i="2"/>
  <c r="G85" i="2"/>
  <c r="C85" i="2"/>
  <c r="BT84" i="2"/>
  <c r="CM84" i="2"/>
  <c r="G84" i="2"/>
  <c r="C84" i="2"/>
  <c r="BT83" i="2"/>
  <c r="CM83" i="2"/>
  <c r="G83" i="2"/>
  <c r="C83" i="2"/>
  <c r="BT82" i="2"/>
  <c r="G82" i="2"/>
  <c r="E82" i="2"/>
  <c r="D82" i="2"/>
  <c r="C82" i="2"/>
  <c r="B82" i="2"/>
  <c r="BT81" i="2"/>
  <c r="CM81" i="2"/>
  <c r="G81" i="2"/>
  <c r="C81" i="2"/>
  <c r="BT80" i="2"/>
  <c r="CM80" i="2"/>
  <c r="G80" i="2"/>
  <c r="C80" i="2"/>
  <c r="BT79" i="2"/>
  <c r="CM79" i="2"/>
  <c r="G79" i="2"/>
  <c r="C79" i="2"/>
  <c r="BT78" i="2"/>
  <c r="CM78" i="2"/>
  <c r="G78" i="2"/>
  <c r="C78" i="2"/>
  <c r="BT77" i="2"/>
  <c r="CM77" i="2"/>
  <c r="N77" i="2"/>
  <c r="G77" i="2"/>
  <c r="C77" i="2"/>
  <c r="BT76" i="2"/>
  <c r="CM76" i="2"/>
  <c r="G76" i="2"/>
  <c r="C76" i="2"/>
  <c r="BT75" i="2"/>
  <c r="CM75" i="2"/>
  <c r="G75" i="2"/>
  <c r="C75" i="2"/>
  <c r="BT74" i="2"/>
  <c r="CM74" i="2"/>
  <c r="G74" i="2"/>
  <c r="C74" i="2"/>
  <c r="BT73" i="2"/>
  <c r="CM73" i="2"/>
  <c r="G73" i="2"/>
  <c r="C73" i="2"/>
  <c r="BT72" i="2"/>
  <c r="CM72" i="2"/>
  <c r="G72" i="2"/>
  <c r="C72" i="2"/>
  <c r="BT71" i="2"/>
  <c r="CM71" i="2"/>
  <c r="G71" i="2"/>
  <c r="C71" i="2"/>
  <c r="BT70" i="2"/>
  <c r="CM70" i="2"/>
  <c r="G70" i="2"/>
  <c r="C70" i="2"/>
  <c r="BT69" i="2"/>
  <c r="CM69" i="2"/>
  <c r="G69" i="2"/>
  <c r="C69" i="2"/>
  <c r="BT68" i="2"/>
  <c r="CM68" i="2"/>
  <c r="G68" i="2"/>
  <c r="C68" i="2"/>
  <c r="BT67" i="2"/>
  <c r="CM67" i="2"/>
  <c r="G67" i="2"/>
  <c r="C67" i="2"/>
  <c r="BT66" i="2"/>
  <c r="CM66" i="2"/>
  <c r="G66" i="2"/>
  <c r="C66" i="2"/>
  <c r="BT65" i="2"/>
  <c r="CM65" i="2"/>
  <c r="G65" i="2"/>
  <c r="C65" i="2"/>
  <c r="BT64" i="2"/>
  <c r="CM64" i="2"/>
  <c r="G64" i="2"/>
  <c r="C64" i="2"/>
  <c r="BT63" i="2"/>
  <c r="CM63" i="2"/>
  <c r="G63" i="2"/>
  <c r="C63" i="2"/>
  <c r="BT62" i="2"/>
  <c r="CM62" i="2"/>
  <c r="G62" i="2"/>
  <c r="C62" i="2"/>
  <c r="BT61" i="2"/>
  <c r="CM61" i="2"/>
  <c r="G61" i="2"/>
  <c r="C61" i="2"/>
  <c r="BT60" i="2"/>
  <c r="CM60" i="2"/>
  <c r="G60" i="2"/>
  <c r="C60" i="2"/>
  <c r="BT59" i="2"/>
  <c r="CM59" i="2"/>
  <c r="G59" i="2"/>
  <c r="C59" i="2"/>
  <c r="BT58" i="2"/>
  <c r="CM58" i="2"/>
  <c r="G58" i="2"/>
  <c r="C58" i="2"/>
  <c r="BT57" i="2"/>
  <c r="CM57" i="2"/>
  <c r="G57" i="2"/>
  <c r="C57" i="2"/>
  <c r="BT56" i="2"/>
  <c r="CM56" i="2"/>
  <c r="G56" i="2"/>
  <c r="C56" i="2"/>
  <c r="BT55" i="2"/>
  <c r="CM55" i="2"/>
  <c r="G55" i="2"/>
  <c r="C55" i="2"/>
  <c r="BT54" i="2"/>
  <c r="CM54" i="2"/>
  <c r="G54" i="2"/>
  <c r="C54" i="2"/>
  <c r="BT53" i="2"/>
  <c r="CM53" i="2"/>
  <c r="G53" i="2"/>
  <c r="C53" i="2"/>
  <c r="BT52" i="2"/>
  <c r="CM52" i="2"/>
  <c r="G52" i="2"/>
  <c r="C52" i="2"/>
  <c r="BT51" i="2"/>
  <c r="CM51" i="2"/>
  <c r="G51" i="2"/>
  <c r="C51" i="2"/>
  <c r="CM50" i="2"/>
  <c r="CN50" i="2" s="1"/>
  <c r="CL50" i="2" s="1"/>
  <c r="BT50" i="2"/>
  <c r="G50" i="2"/>
  <c r="C50" i="2"/>
  <c r="CN49" i="2"/>
  <c r="CL49" i="2" s="1"/>
  <c r="BT49" i="2"/>
  <c r="CM49" i="2"/>
  <c r="G49" i="2"/>
  <c r="C49" i="2"/>
  <c r="BT48" i="2"/>
  <c r="CM48" i="2"/>
  <c r="G48" i="2"/>
  <c r="C48" i="2"/>
  <c r="BT47" i="2"/>
  <c r="CM47" i="2"/>
  <c r="G47" i="2"/>
  <c r="C47" i="2"/>
  <c r="BT46" i="2"/>
  <c r="CM46" i="2"/>
  <c r="G46" i="2"/>
  <c r="C46" i="2"/>
  <c r="BT45" i="2"/>
  <c r="CM45" i="2"/>
  <c r="G45" i="2"/>
  <c r="C45" i="2"/>
  <c r="BT44" i="2"/>
  <c r="CM44" i="2"/>
  <c r="G44" i="2"/>
  <c r="C44" i="2"/>
  <c r="BT43" i="2"/>
  <c r="CM43" i="2"/>
  <c r="G43" i="2"/>
  <c r="C43" i="2"/>
  <c r="BT42" i="2"/>
  <c r="CM42" i="2"/>
  <c r="G42" i="2"/>
  <c r="C42" i="2"/>
  <c r="BT41" i="2"/>
  <c r="CM41" i="2"/>
  <c r="G41" i="2"/>
  <c r="C41" i="2"/>
  <c r="BT40" i="2"/>
  <c r="AT325" i="2"/>
  <c r="G40" i="2"/>
  <c r="C40" i="2"/>
  <c r="BT39" i="2"/>
  <c r="CM39" i="2"/>
  <c r="G39" i="2"/>
  <c r="C39" i="2"/>
  <c r="BT38" i="2"/>
  <c r="CM38" i="2"/>
  <c r="G38" i="2"/>
  <c r="C38" i="2"/>
  <c r="BT37" i="2"/>
  <c r="G37" i="2"/>
  <c r="E37" i="2"/>
  <c r="D37" i="2"/>
  <c r="C37" i="2"/>
  <c r="B37" i="2"/>
  <c r="BT36" i="2"/>
  <c r="CM36" i="2"/>
  <c r="G36" i="2"/>
  <c r="C36" i="2"/>
  <c r="BT35" i="2"/>
  <c r="CM35" i="2"/>
  <c r="G35" i="2"/>
  <c r="C35" i="2"/>
  <c r="BT34" i="2"/>
  <c r="CM34" i="2"/>
  <c r="G34" i="2"/>
  <c r="C34" i="2"/>
  <c r="BT33" i="2"/>
  <c r="CM33" i="2"/>
  <c r="G33" i="2"/>
  <c r="C33" i="2"/>
  <c r="BT32" i="2"/>
  <c r="CM32" i="2"/>
  <c r="G32" i="2"/>
  <c r="C32" i="2"/>
  <c r="BT31" i="2"/>
  <c r="CM31" i="2"/>
  <c r="G31" i="2"/>
  <c r="C31" i="2"/>
  <c r="BT30" i="2"/>
  <c r="CM30" i="2"/>
  <c r="G30" i="2"/>
  <c r="C30" i="2"/>
  <c r="BT29" i="2"/>
  <c r="CM29" i="2"/>
  <c r="G29" i="2"/>
  <c r="C29" i="2"/>
  <c r="BT28" i="2"/>
  <c r="CM28" i="2"/>
  <c r="G28" i="2"/>
  <c r="C28" i="2"/>
  <c r="BT27" i="2"/>
  <c r="CM27" i="2"/>
  <c r="G27" i="2"/>
  <c r="C27" i="2"/>
  <c r="BT26" i="2"/>
  <c r="AS328" i="2"/>
  <c r="AR328" i="2"/>
  <c r="AO328" i="2"/>
  <c r="AN328" i="2"/>
  <c r="AK328" i="2"/>
  <c r="AJ328" i="2"/>
  <c r="G26" i="2"/>
  <c r="C26" i="2"/>
  <c r="BT25" i="2"/>
  <c r="CM25" i="2"/>
  <c r="G25" i="2"/>
  <c r="C25" i="2"/>
  <c r="BT24" i="2"/>
  <c r="CM24" i="2"/>
  <c r="G24" i="2"/>
  <c r="C24" i="2"/>
  <c r="BT23" i="2"/>
  <c r="CM23" i="2"/>
  <c r="G23" i="2"/>
  <c r="C23" i="2"/>
  <c r="BT22" i="2"/>
  <c r="CM22" i="2"/>
  <c r="G22" i="2"/>
  <c r="C22" i="2"/>
  <c r="BT21" i="2"/>
  <c r="CM21" i="2"/>
  <c r="G21" i="2"/>
  <c r="C21" i="2"/>
  <c r="BT20" i="2"/>
  <c r="CM20" i="2"/>
  <c r="G20" i="2"/>
  <c r="C20" i="2"/>
  <c r="BT19" i="2"/>
  <c r="G19" i="2"/>
  <c r="C19" i="2"/>
  <c r="BT18" i="2"/>
  <c r="CM18" i="2"/>
  <c r="G18" i="2"/>
  <c r="C18" i="2"/>
  <c r="BT17" i="2"/>
  <c r="CM17" i="2"/>
  <c r="G17" i="2"/>
  <c r="C17" i="2"/>
  <c r="BT16" i="2"/>
  <c r="CM16" i="2"/>
  <c r="G16" i="2"/>
  <c r="C16" i="2"/>
  <c r="BT15" i="2"/>
  <c r="CM15" i="2"/>
  <c r="G15" i="2"/>
  <c r="C15" i="2"/>
  <c r="BT14" i="2"/>
  <c r="CM14" i="2"/>
  <c r="G14" i="2"/>
  <c r="C14" i="2"/>
  <c r="BT13" i="2"/>
  <c r="CM13" i="2"/>
  <c r="G13" i="2"/>
  <c r="C13" i="2"/>
  <c r="CB12" i="2"/>
  <c r="BT12" i="2"/>
  <c r="CM12" i="2"/>
  <c r="G12" i="2"/>
  <c r="C12" i="2"/>
  <c r="BT11" i="2"/>
  <c r="CM11" i="2"/>
  <c r="G11" i="2"/>
  <c r="C11" i="2"/>
  <c r="CB10" i="2"/>
  <c r="BT10" i="2"/>
  <c r="CM10" i="2"/>
  <c r="G10" i="2"/>
  <c r="C10" i="2"/>
  <c r="BT9" i="2"/>
  <c r="G9" i="2"/>
  <c r="C9" i="2"/>
  <c r="A8" i="2"/>
  <c r="CO7" i="2"/>
  <c r="CN7" i="2"/>
  <c r="CM7" i="2"/>
  <c r="CD7" i="2"/>
  <c r="CC7" i="2"/>
  <c r="CB7" i="2"/>
  <c r="BV7" i="2"/>
  <c r="BU7" i="2"/>
  <c r="CO6" i="2"/>
  <c r="CP6" i="2" s="1"/>
  <c r="CQ6" i="2" s="1"/>
  <c r="CN6" i="2"/>
  <c r="CE6" i="2"/>
  <c r="CF6" i="2" s="1"/>
  <c r="CD6" i="2"/>
  <c r="CB6" i="2"/>
  <c r="CB69" i="2" s="1"/>
  <c r="BV6" i="2"/>
  <c r="W6" i="2"/>
  <c r="BT5" i="2"/>
  <c r="F5" i="2"/>
  <c r="G5" i="2" s="1"/>
  <c r="H5" i="2" s="1"/>
  <c r="I5" i="2" s="1"/>
  <c r="J5" i="2" s="1"/>
  <c r="K5" i="2" s="1"/>
  <c r="L5" i="2" s="1"/>
  <c r="M5" i="2" s="1"/>
  <c r="N5" i="2" s="1"/>
  <c r="O5" i="2" s="1"/>
  <c r="P5" i="2" s="1"/>
  <c r="Q5" i="2" s="1"/>
  <c r="R5" i="2" s="1"/>
  <c r="S5" i="2" s="1"/>
  <c r="E5" i="2"/>
  <c r="D5" i="2"/>
  <c r="CP4" i="2"/>
  <c r="CO4" i="2"/>
  <c r="CP3" i="2"/>
  <c r="K983" i="1"/>
  <c r="I983" i="1"/>
  <c r="H983" i="1"/>
  <c r="K982" i="1"/>
  <c r="I982" i="1"/>
  <c r="H982" i="1"/>
  <c r="K981" i="1"/>
  <c r="I981" i="1"/>
  <c r="H981" i="1"/>
  <c r="K980" i="1"/>
  <c r="I980" i="1"/>
  <c r="H980" i="1"/>
  <c r="K979" i="1"/>
  <c r="I979" i="1"/>
  <c r="H979" i="1"/>
  <c r="K978" i="1"/>
  <c r="I978" i="1"/>
  <c r="H978" i="1"/>
  <c r="K977" i="1"/>
  <c r="I977" i="1"/>
  <c r="H977" i="1"/>
  <c r="K976" i="1"/>
  <c r="I976" i="1"/>
  <c r="H976" i="1"/>
  <c r="K975" i="1"/>
  <c r="I975" i="1"/>
  <c r="H975" i="1"/>
  <c r="K974" i="1"/>
  <c r="I974" i="1"/>
  <c r="H974" i="1"/>
  <c r="K973" i="1"/>
  <c r="I973" i="1"/>
  <c r="H973" i="1"/>
  <c r="K972" i="1"/>
  <c r="I972" i="1"/>
  <c r="H972" i="1"/>
  <c r="K971" i="1"/>
  <c r="I971" i="1"/>
  <c r="H971" i="1"/>
  <c r="K970" i="1"/>
  <c r="I970" i="1"/>
  <c r="H970" i="1"/>
  <c r="K969" i="1"/>
  <c r="I969" i="1"/>
  <c r="H969" i="1"/>
  <c r="K968" i="1"/>
  <c r="I968" i="1"/>
  <c r="H968" i="1"/>
  <c r="K967" i="1"/>
  <c r="I967" i="1"/>
  <c r="H967" i="1"/>
  <c r="K966" i="1"/>
  <c r="I966" i="1"/>
  <c r="H966" i="1"/>
  <c r="K965" i="1"/>
  <c r="I965" i="1"/>
  <c r="H965" i="1"/>
  <c r="I964" i="1"/>
  <c r="H964" i="1"/>
  <c r="K963" i="1"/>
  <c r="I963" i="1"/>
  <c r="H963" i="1"/>
  <c r="K962" i="1"/>
  <c r="I962" i="1"/>
  <c r="H962" i="1"/>
  <c r="K961" i="1"/>
  <c r="I961" i="1"/>
  <c r="H961" i="1"/>
  <c r="K960" i="1"/>
  <c r="I960" i="1"/>
  <c r="H960" i="1"/>
  <c r="K959" i="1"/>
  <c r="I959" i="1"/>
  <c r="H959" i="1"/>
  <c r="K958" i="1"/>
  <c r="I958" i="1"/>
  <c r="H958" i="1"/>
  <c r="K957" i="1"/>
  <c r="I957" i="1"/>
  <c r="H957" i="1"/>
  <c r="K956" i="1"/>
  <c r="I956" i="1"/>
  <c r="H956" i="1"/>
  <c r="K955" i="1"/>
  <c r="I955" i="1"/>
  <c r="H955" i="1"/>
  <c r="K954" i="1"/>
  <c r="I954" i="1"/>
  <c r="H954" i="1"/>
  <c r="K953" i="1"/>
  <c r="I953" i="1"/>
  <c r="H953" i="1"/>
  <c r="K952" i="1"/>
  <c r="I952" i="1"/>
  <c r="H952" i="1"/>
  <c r="K951" i="1"/>
  <c r="I951" i="1"/>
  <c r="H951" i="1"/>
  <c r="K950" i="1"/>
  <c r="I950" i="1"/>
  <c r="H950" i="1"/>
  <c r="K949" i="1"/>
  <c r="I949" i="1"/>
  <c r="H949" i="1"/>
  <c r="K948" i="1"/>
  <c r="I948" i="1"/>
  <c r="H948" i="1"/>
  <c r="K947" i="1"/>
  <c r="I947" i="1"/>
  <c r="H947" i="1"/>
  <c r="K946" i="1"/>
  <c r="I946" i="1"/>
  <c r="H946" i="1"/>
  <c r="K945" i="1"/>
  <c r="I945" i="1"/>
  <c r="H945" i="1"/>
  <c r="K944" i="1"/>
  <c r="I944" i="1"/>
  <c r="H944" i="1"/>
  <c r="K943" i="1"/>
  <c r="I943" i="1"/>
  <c r="H943" i="1"/>
  <c r="K942" i="1"/>
  <c r="I942" i="1"/>
  <c r="H942" i="1"/>
  <c r="K941" i="1"/>
  <c r="I941" i="1"/>
  <c r="H941" i="1"/>
  <c r="K940" i="1"/>
  <c r="I940" i="1"/>
  <c r="H940" i="1"/>
  <c r="K939" i="1"/>
  <c r="I939" i="1"/>
  <c r="H939" i="1"/>
  <c r="K938" i="1"/>
  <c r="I938" i="1"/>
  <c r="H938" i="1"/>
  <c r="K937" i="1"/>
  <c r="I937" i="1"/>
  <c r="H937" i="1"/>
  <c r="K936" i="1"/>
  <c r="I936" i="1"/>
  <c r="H936" i="1"/>
  <c r="K935" i="1"/>
  <c r="I935" i="1"/>
  <c r="H935" i="1"/>
  <c r="K934" i="1"/>
  <c r="I934" i="1"/>
  <c r="H934" i="1"/>
  <c r="K933" i="1"/>
  <c r="I933" i="1"/>
  <c r="H933" i="1"/>
  <c r="K932" i="1"/>
  <c r="I932" i="1"/>
  <c r="H932" i="1"/>
  <c r="K931" i="1"/>
  <c r="I931" i="1"/>
  <c r="H931" i="1"/>
  <c r="K930" i="1"/>
  <c r="I930" i="1"/>
  <c r="H930" i="1"/>
  <c r="K929" i="1"/>
  <c r="I929" i="1"/>
  <c r="H929" i="1"/>
  <c r="K928" i="1"/>
  <c r="I928" i="1"/>
  <c r="H928" i="1"/>
  <c r="K927" i="1"/>
  <c r="I927" i="1"/>
  <c r="H927" i="1"/>
  <c r="K926" i="1"/>
  <c r="I926" i="1"/>
  <c r="H926" i="1"/>
  <c r="K925" i="1"/>
  <c r="I925" i="1"/>
  <c r="H925" i="1"/>
  <c r="K924" i="1"/>
  <c r="I924" i="1"/>
  <c r="H924" i="1"/>
  <c r="K923" i="1"/>
  <c r="I923" i="1"/>
  <c r="H923" i="1"/>
  <c r="K922" i="1"/>
  <c r="I922" i="1"/>
  <c r="H922" i="1"/>
  <c r="K921" i="1"/>
  <c r="I921" i="1"/>
  <c r="H921" i="1"/>
  <c r="K920" i="1"/>
  <c r="I920" i="1"/>
  <c r="H920" i="1"/>
  <c r="K919" i="1"/>
  <c r="I919" i="1"/>
  <c r="H919" i="1"/>
  <c r="K918" i="1"/>
  <c r="I918" i="1"/>
  <c r="H918" i="1"/>
  <c r="K917" i="1"/>
  <c r="I917" i="1"/>
  <c r="H917" i="1"/>
  <c r="K916" i="1"/>
  <c r="I916" i="1"/>
  <c r="H916" i="1"/>
  <c r="K915" i="1"/>
  <c r="I915" i="1"/>
  <c r="H915" i="1"/>
  <c r="K914" i="1"/>
  <c r="I914" i="1"/>
  <c r="H914" i="1"/>
  <c r="K913" i="1"/>
  <c r="I913" i="1"/>
  <c r="H913" i="1"/>
  <c r="K912" i="1"/>
  <c r="I912" i="1"/>
  <c r="H912" i="1"/>
  <c r="K911" i="1"/>
  <c r="I911" i="1"/>
  <c r="H911" i="1"/>
  <c r="K910" i="1"/>
  <c r="I910" i="1"/>
  <c r="H910" i="1"/>
  <c r="K909" i="1"/>
  <c r="I909" i="1"/>
  <c r="H909" i="1"/>
  <c r="K908" i="1"/>
  <c r="I908" i="1"/>
  <c r="H908" i="1"/>
  <c r="K907" i="1"/>
  <c r="I907" i="1"/>
  <c r="H907" i="1"/>
  <c r="K906" i="1"/>
  <c r="I906" i="1"/>
  <c r="H906" i="1"/>
  <c r="K905" i="1"/>
  <c r="I905" i="1"/>
  <c r="H905" i="1"/>
  <c r="K904" i="1"/>
  <c r="I904" i="1"/>
  <c r="H904" i="1"/>
  <c r="K903" i="1"/>
  <c r="I903" i="1"/>
  <c r="H903" i="1"/>
  <c r="K902" i="1"/>
  <c r="I902" i="1"/>
  <c r="H902" i="1"/>
  <c r="K901" i="1"/>
  <c r="I901" i="1"/>
  <c r="H901" i="1"/>
  <c r="I900" i="1"/>
  <c r="H900" i="1"/>
  <c r="I899" i="1"/>
  <c r="H899" i="1"/>
  <c r="I898" i="1"/>
  <c r="H898" i="1"/>
  <c r="I897" i="1"/>
  <c r="H897" i="1"/>
  <c r="I896" i="1"/>
  <c r="H896" i="1"/>
  <c r="K895" i="1"/>
  <c r="I895" i="1"/>
  <c r="H895" i="1"/>
  <c r="K894" i="1"/>
  <c r="I894" i="1"/>
  <c r="H894" i="1"/>
  <c r="K893" i="1"/>
  <c r="I893" i="1"/>
  <c r="H893" i="1"/>
  <c r="K892" i="1"/>
  <c r="I892" i="1"/>
  <c r="H892" i="1"/>
  <c r="K891" i="1"/>
  <c r="I891" i="1"/>
  <c r="H891" i="1"/>
  <c r="K890" i="1"/>
  <c r="I890" i="1"/>
  <c r="H890" i="1"/>
  <c r="K889" i="1"/>
  <c r="I889" i="1"/>
  <c r="H889" i="1"/>
  <c r="K888" i="1"/>
  <c r="I888" i="1"/>
  <c r="H888" i="1"/>
  <c r="K887" i="1"/>
  <c r="I887" i="1"/>
  <c r="H887" i="1"/>
  <c r="K886" i="1"/>
  <c r="I886" i="1"/>
  <c r="H886" i="1"/>
  <c r="K885" i="1"/>
  <c r="I885" i="1"/>
  <c r="H885" i="1"/>
  <c r="K884" i="1"/>
  <c r="I884" i="1"/>
  <c r="H884" i="1"/>
  <c r="K883" i="1"/>
  <c r="I883" i="1"/>
  <c r="H883" i="1"/>
  <c r="K882" i="1"/>
  <c r="I882" i="1"/>
  <c r="H882" i="1"/>
  <c r="K881" i="1"/>
  <c r="I881" i="1"/>
  <c r="H881" i="1"/>
  <c r="K880" i="1"/>
  <c r="I880" i="1"/>
  <c r="H880" i="1"/>
  <c r="K879" i="1"/>
  <c r="I879" i="1"/>
  <c r="H879" i="1"/>
  <c r="K878" i="1"/>
  <c r="I878" i="1"/>
  <c r="H878" i="1"/>
  <c r="K877" i="1"/>
  <c r="I877" i="1"/>
  <c r="H877" i="1"/>
  <c r="K876" i="1"/>
  <c r="I876" i="1"/>
  <c r="H876" i="1"/>
  <c r="K875" i="1"/>
  <c r="I875" i="1"/>
  <c r="H875" i="1"/>
  <c r="K874" i="1"/>
  <c r="I874" i="1"/>
  <c r="H874" i="1"/>
  <c r="K873" i="1"/>
  <c r="I873" i="1"/>
  <c r="H873" i="1"/>
  <c r="K872" i="1"/>
  <c r="I872" i="1"/>
  <c r="H872" i="1"/>
  <c r="K871" i="1"/>
  <c r="I871" i="1"/>
  <c r="H871" i="1"/>
  <c r="K870" i="1"/>
  <c r="I870" i="1"/>
  <c r="H870" i="1"/>
  <c r="K869" i="1"/>
  <c r="I869" i="1"/>
  <c r="H869" i="1"/>
  <c r="K868" i="1"/>
  <c r="I868" i="1"/>
  <c r="H868" i="1"/>
  <c r="K867" i="1"/>
  <c r="I867" i="1"/>
  <c r="H867" i="1"/>
  <c r="K866" i="1"/>
  <c r="I866" i="1"/>
  <c r="H866" i="1"/>
  <c r="K865" i="1"/>
  <c r="I865" i="1"/>
  <c r="H865" i="1"/>
  <c r="K864" i="1"/>
  <c r="I864" i="1"/>
  <c r="H864" i="1"/>
  <c r="K863" i="1"/>
  <c r="I863" i="1"/>
  <c r="H863" i="1"/>
  <c r="K862" i="1"/>
  <c r="I862" i="1"/>
  <c r="H862" i="1"/>
  <c r="K861" i="1"/>
  <c r="I861" i="1"/>
  <c r="H861" i="1"/>
  <c r="K860" i="1"/>
  <c r="I860" i="1"/>
  <c r="H860" i="1"/>
  <c r="K859" i="1"/>
  <c r="I859" i="1"/>
  <c r="H859" i="1"/>
  <c r="K858" i="1"/>
  <c r="I858" i="1"/>
  <c r="H858" i="1"/>
  <c r="K857" i="1"/>
  <c r="I857" i="1"/>
  <c r="H857" i="1"/>
  <c r="K856" i="1"/>
  <c r="I856" i="1"/>
  <c r="H856" i="1"/>
  <c r="K855" i="1"/>
  <c r="I855" i="1"/>
  <c r="H855" i="1"/>
  <c r="K854" i="1"/>
  <c r="I854" i="1"/>
  <c r="H854" i="1"/>
  <c r="K853" i="1"/>
  <c r="I853" i="1"/>
  <c r="H853" i="1"/>
  <c r="K852" i="1"/>
  <c r="I852" i="1"/>
  <c r="H852" i="1"/>
  <c r="K851" i="1"/>
  <c r="I851" i="1"/>
  <c r="H851" i="1"/>
  <c r="K850" i="1"/>
  <c r="I850" i="1"/>
  <c r="H850" i="1"/>
  <c r="K849" i="1"/>
  <c r="I849" i="1"/>
  <c r="H849" i="1"/>
  <c r="K848" i="1"/>
  <c r="I848" i="1"/>
  <c r="H848" i="1"/>
  <c r="K847" i="1"/>
  <c r="I847" i="1"/>
  <c r="H847" i="1"/>
  <c r="K846" i="1"/>
  <c r="I846" i="1"/>
  <c r="H846" i="1"/>
  <c r="K845" i="1"/>
  <c r="I845" i="1"/>
  <c r="H845" i="1"/>
  <c r="K844" i="1"/>
  <c r="I844" i="1"/>
  <c r="H844" i="1"/>
  <c r="K843" i="1"/>
  <c r="I843" i="1"/>
  <c r="H843" i="1"/>
  <c r="K842" i="1"/>
  <c r="I842" i="1"/>
  <c r="H842" i="1"/>
  <c r="K841" i="1"/>
  <c r="I841" i="1"/>
  <c r="H841" i="1"/>
  <c r="K840" i="1"/>
  <c r="I840" i="1"/>
  <c r="H840" i="1"/>
  <c r="K839" i="1"/>
  <c r="I839" i="1"/>
  <c r="H839" i="1"/>
  <c r="K838" i="1"/>
  <c r="I838" i="1"/>
  <c r="H838" i="1"/>
  <c r="K837" i="1"/>
  <c r="I837" i="1"/>
  <c r="H837" i="1"/>
  <c r="K836" i="1"/>
  <c r="I836" i="1"/>
  <c r="H836" i="1"/>
  <c r="K835" i="1"/>
  <c r="I835" i="1"/>
  <c r="H835" i="1"/>
  <c r="K834" i="1"/>
  <c r="I834" i="1"/>
  <c r="H834" i="1"/>
  <c r="K833" i="1"/>
  <c r="I833" i="1"/>
  <c r="H833" i="1"/>
  <c r="K832" i="1"/>
  <c r="I832" i="1"/>
  <c r="H832" i="1"/>
  <c r="K831" i="1"/>
  <c r="I831" i="1"/>
  <c r="H831" i="1"/>
  <c r="K830" i="1"/>
  <c r="I830" i="1"/>
  <c r="H830" i="1"/>
  <c r="K829" i="1"/>
  <c r="I829" i="1"/>
  <c r="H829" i="1"/>
  <c r="K828" i="1"/>
  <c r="I828" i="1"/>
  <c r="H828" i="1"/>
  <c r="K827" i="1"/>
  <c r="I827" i="1"/>
  <c r="H827" i="1"/>
  <c r="K826" i="1"/>
  <c r="I826" i="1"/>
  <c r="H826" i="1"/>
  <c r="K825" i="1"/>
  <c r="I825" i="1"/>
  <c r="H825" i="1"/>
  <c r="K824" i="1"/>
  <c r="I824" i="1"/>
  <c r="H824" i="1"/>
  <c r="K823" i="1"/>
  <c r="I823" i="1"/>
  <c r="H823" i="1"/>
  <c r="K822" i="1"/>
  <c r="I822" i="1"/>
  <c r="H822" i="1"/>
  <c r="K821" i="1"/>
  <c r="I821" i="1"/>
  <c r="H821" i="1"/>
  <c r="K820" i="1"/>
  <c r="I820" i="1"/>
  <c r="H820" i="1"/>
  <c r="K819" i="1"/>
  <c r="I819" i="1"/>
  <c r="H819" i="1"/>
  <c r="K818" i="1"/>
  <c r="I818" i="1"/>
  <c r="H818" i="1"/>
  <c r="K817" i="1"/>
  <c r="I817" i="1"/>
  <c r="H817" i="1"/>
  <c r="K816" i="1"/>
  <c r="I816" i="1"/>
  <c r="H816" i="1"/>
  <c r="K815" i="1"/>
  <c r="I815" i="1"/>
  <c r="H815" i="1"/>
  <c r="K814" i="1"/>
  <c r="I814" i="1"/>
  <c r="H814" i="1"/>
  <c r="K813" i="1"/>
  <c r="I813" i="1"/>
  <c r="H813" i="1"/>
  <c r="K812" i="1"/>
  <c r="I812" i="1"/>
  <c r="H812" i="1"/>
  <c r="K811" i="1"/>
  <c r="I811" i="1"/>
  <c r="H811" i="1"/>
  <c r="K810" i="1"/>
  <c r="I810" i="1"/>
  <c r="H810" i="1"/>
  <c r="K809" i="1"/>
  <c r="I809" i="1"/>
  <c r="H809" i="1"/>
  <c r="K808" i="1"/>
  <c r="I808" i="1"/>
  <c r="H808" i="1"/>
  <c r="K807" i="1"/>
  <c r="I807" i="1"/>
  <c r="H807" i="1"/>
  <c r="K806" i="1"/>
  <c r="I806" i="1"/>
  <c r="H806" i="1"/>
  <c r="K805" i="1"/>
  <c r="I805" i="1"/>
  <c r="H805" i="1"/>
  <c r="K804" i="1"/>
  <c r="I804" i="1"/>
  <c r="H804" i="1"/>
  <c r="K803" i="1"/>
  <c r="I803" i="1"/>
  <c r="H803" i="1"/>
  <c r="K802" i="1"/>
  <c r="I802" i="1"/>
  <c r="H802" i="1"/>
  <c r="K801" i="1"/>
  <c r="I801" i="1"/>
  <c r="H801" i="1"/>
  <c r="K800" i="1"/>
  <c r="I800" i="1"/>
  <c r="H800" i="1"/>
  <c r="K799" i="1"/>
  <c r="I799" i="1"/>
  <c r="H799" i="1"/>
  <c r="K798" i="1"/>
  <c r="I798" i="1"/>
  <c r="H798" i="1"/>
  <c r="K797" i="1"/>
  <c r="I797" i="1"/>
  <c r="H797" i="1"/>
  <c r="K796" i="1"/>
  <c r="I796" i="1"/>
  <c r="H796" i="1"/>
  <c r="K795" i="1"/>
  <c r="I795" i="1"/>
  <c r="H795" i="1"/>
  <c r="K794" i="1"/>
  <c r="I794" i="1"/>
  <c r="H794" i="1"/>
  <c r="K793" i="1"/>
  <c r="I793" i="1"/>
  <c r="H793" i="1"/>
  <c r="K792" i="1"/>
  <c r="I792" i="1"/>
  <c r="H792" i="1"/>
  <c r="K791" i="1"/>
  <c r="I791" i="1"/>
  <c r="H791" i="1"/>
  <c r="K790" i="1"/>
  <c r="I790" i="1"/>
  <c r="H790" i="1"/>
  <c r="K789" i="1"/>
  <c r="I789" i="1"/>
  <c r="H789" i="1"/>
  <c r="K788" i="1"/>
  <c r="I788" i="1"/>
  <c r="H788" i="1"/>
  <c r="K787" i="1"/>
  <c r="I787" i="1"/>
  <c r="H787" i="1"/>
  <c r="K786" i="1"/>
  <c r="I786" i="1"/>
  <c r="H786" i="1"/>
  <c r="K785" i="1"/>
  <c r="I785" i="1"/>
  <c r="H785" i="1"/>
  <c r="K784" i="1"/>
  <c r="I784" i="1"/>
  <c r="H784" i="1"/>
  <c r="K783" i="1"/>
  <c r="I783" i="1"/>
  <c r="H783" i="1"/>
  <c r="K782" i="1"/>
  <c r="I782" i="1"/>
  <c r="H782" i="1"/>
  <c r="K781" i="1"/>
  <c r="I781" i="1"/>
  <c r="H781" i="1"/>
  <c r="K780" i="1"/>
  <c r="I780" i="1"/>
  <c r="H780" i="1"/>
  <c r="K779" i="1"/>
  <c r="I779" i="1"/>
  <c r="H779" i="1"/>
  <c r="K778" i="1"/>
  <c r="I778" i="1"/>
  <c r="H778" i="1"/>
  <c r="K777" i="1"/>
  <c r="I777" i="1"/>
  <c r="H777" i="1"/>
  <c r="K776" i="1"/>
  <c r="I776" i="1"/>
  <c r="H776" i="1"/>
  <c r="K775" i="1"/>
  <c r="I775" i="1"/>
  <c r="H775" i="1"/>
  <c r="K774" i="1"/>
  <c r="I774" i="1"/>
  <c r="H774" i="1"/>
  <c r="K773" i="1"/>
  <c r="I773" i="1"/>
  <c r="H773" i="1"/>
  <c r="K772" i="1"/>
  <c r="I772" i="1"/>
  <c r="H772" i="1"/>
  <c r="K771" i="1"/>
  <c r="I771" i="1"/>
  <c r="H771" i="1"/>
  <c r="K770" i="1"/>
  <c r="I770" i="1"/>
  <c r="H770" i="1"/>
  <c r="K769" i="1"/>
  <c r="I769" i="1"/>
  <c r="H769" i="1"/>
  <c r="K768" i="1"/>
  <c r="I768" i="1"/>
  <c r="H768" i="1"/>
  <c r="K767" i="1"/>
  <c r="I767" i="1"/>
  <c r="H767" i="1"/>
  <c r="K766" i="1"/>
  <c r="I766" i="1"/>
  <c r="H766" i="1"/>
  <c r="I765" i="1"/>
  <c r="H765" i="1"/>
  <c r="I764" i="1"/>
  <c r="H764" i="1"/>
  <c r="I763" i="1"/>
  <c r="H763" i="1"/>
  <c r="I762" i="1"/>
  <c r="H762" i="1"/>
  <c r="I761" i="1"/>
  <c r="H761" i="1"/>
  <c r="I760" i="1"/>
  <c r="H760" i="1"/>
  <c r="I759" i="1"/>
  <c r="H759" i="1"/>
  <c r="I758" i="1"/>
  <c r="H758" i="1"/>
  <c r="K757" i="1"/>
  <c r="I757" i="1"/>
  <c r="H757" i="1"/>
  <c r="K756" i="1"/>
  <c r="I756" i="1"/>
  <c r="H756" i="1"/>
  <c r="K755" i="1"/>
  <c r="I755" i="1"/>
  <c r="H755" i="1"/>
  <c r="K754" i="1"/>
  <c r="I754" i="1"/>
  <c r="H754" i="1"/>
  <c r="K753" i="1"/>
  <c r="I753" i="1"/>
  <c r="H753" i="1"/>
  <c r="K752" i="1"/>
  <c r="I752" i="1"/>
  <c r="H752" i="1"/>
  <c r="K751" i="1"/>
  <c r="I751" i="1"/>
  <c r="H751" i="1"/>
  <c r="K750" i="1"/>
  <c r="I750" i="1"/>
  <c r="H750" i="1"/>
  <c r="K749" i="1"/>
  <c r="I749" i="1"/>
  <c r="H749" i="1"/>
  <c r="K748" i="1"/>
  <c r="I748" i="1"/>
  <c r="H748" i="1"/>
  <c r="K747" i="1"/>
  <c r="I747" i="1"/>
  <c r="H747" i="1"/>
  <c r="K746" i="1"/>
  <c r="I746" i="1"/>
  <c r="H746" i="1"/>
  <c r="K745" i="1"/>
  <c r="I745" i="1"/>
  <c r="H745" i="1"/>
  <c r="K744" i="1"/>
  <c r="I744" i="1"/>
  <c r="H744" i="1"/>
  <c r="K743" i="1"/>
  <c r="I743" i="1"/>
  <c r="H743" i="1"/>
  <c r="K742" i="1"/>
  <c r="I742" i="1"/>
  <c r="H742" i="1"/>
  <c r="K741" i="1"/>
  <c r="I741" i="1"/>
  <c r="H741" i="1"/>
  <c r="K740" i="1"/>
  <c r="I740" i="1"/>
  <c r="H740" i="1"/>
  <c r="K739" i="1"/>
  <c r="I739" i="1"/>
  <c r="H739" i="1"/>
  <c r="K738" i="1"/>
  <c r="I738" i="1"/>
  <c r="H738" i="1"/>
  <c r="K737" i="1"/>
  <c r="I737" i="1"/>
  <c r="H737" i="1"/>
  <c r="K736" i="1"/>
  <c r="I736" i="1"/>
  <c r="H736" i="1"/>
  <c r="K735" i="1"/>
  <c r="I735" i="1"/>
  <c r="H735" i="1"/>
  <c r="K734" i="1"/>
  <c r="I734" i="1"/>
  <c r="H734" i="1"/>
  <c r="K733" i="1"/>
  <c r="I733" i="1"/>
  <c r="H733" i="1"/>
  <c r="K732" i="1"/>
  <c r="I732" i="1"/>
  <c r="H732" i="1"/>
  <c r="K731" i="1"/>
  <c r="I731" i="1"/>
  <c r="H731" i="1"/>
  <c r="K730" i="1"/>
  <c r="I730" i="1"/>
  <c r="H730" i="1"/>
  <c r="K729" i="1"/>
  <c r="I729" i="1"/>
  <c r="H729" i="1"/>
  <c r="K728" i="1"/>
  <c r="I728" i="1"/>
  <c r="H728" i="1"/>
  <c r="K727" i="1"/>
  <c r="I727" i="1"/>
  <c r="H727" i="1"/>
  <c r="K726" i="1"/>
  <c r="I726" i="1"/>
  <c r="H726" i="1"/>
  <c r="K725" i="1"/>
  <c r="I725" i="1"/>
  <c r="H725" i="1"/>
  <c r="K724" i="1"/>
  <c r="I724" i="1"/>
  <c r="H724" i="1"/>
  <c r="K723" i="1"/>
  <c r="I723" i="1"/>
  <c r="H723" i="1"/>
  <c r="K722" i="1"/>
  <c r="I722" i="1"/>
  <c r="H722" i="1"/>
  <c r="K721" i="1"/>
  <c r="I721" i="1"/>
  <c r="H721" i="1"/>
  <c r="K720" i="1"/>
  <c r="I720" i="1"/>
  <c r="H720" i="1"/>
  <c r="K719" i="1"/>
  <c r="I719" i="1"/>
  <c r="H719" i="1"/>
  <c r="K718" i="1"/>
  <c r="I718" i="1"/>
  <c r="H718" i="1"/>
  <c r="K717" i="1"/>
  <c r="I717" i="1"/>
  <c r="H717" i="1"/>
  <c r="K716" i="1"/>
  <c r="I716" i="1"/>
  <c r="H716" i="1"/>
  <c r="K715" i="1"/>
  <c r="I715" i="1"/>
  <c r="H715" i="1"/>
  <c r="K714" i="1"/>
  <c r="I714" i="1"/>
  <c r="H714" i="1"/>
  <c r="K713" i="1"/>
  <c r="I713" i="1"/>
  <c r="H713" i="1"/>
  <c r="K712" i="1"/>
  <c r="I712" i="1"/>
  <c r="H712" i="1"/>
  <c r="K711" i="1"/>
  <c r="I711" i="1"/>
  <c r="H711" i="1"/>
  <c r="K710" i="1"/>
  <c r="I710" i="1"/>
  <c r="H710" i="1"/>
  <c r="K709" i="1"/>
  <c r="I709" i="1"/>
  <c r="H709" i="1"/>
  <c r="K708" i="1"/>
  <c r="I708" i="1"/>
  <c r="H708" i="1"/>
  <c r="K707" i="1"/>
  <c r="I707" i="1"/>
  <c r="H707" i="1"/>
  <c r="K706" i="1"/>
  <c r="I706" i="1"/>
  <c r="H706" i="1"/>
  <c r="K705" i="1"/>
  <c r="I705" i="1"/>
  <c r="H705" i="1"/>
  <c r="K704" i="1"/>
  <c r="I704" i="1"/>
  <c r="H704" i="1"/>
  <c r="K703" i="1"/>
  <c r="I703" i="1"/>
  <c r="H703" i="1"/>
  <c r="K702" i="1"/>
  <c r="I702" i="1"/>
  <c r="H702" i="1"/>
  <c r="K701" i="1"/>
  <c r="I701" i="1"/>
  <c r="H701" i="1"/>
  <c r="K700" i="1"/>
  <c r="I700" i="1"/>
  <c r="H700" i="1"/>
  <c r="K699" i="1"/>
  <c r="I699" i="1"/>
  <c r="H699" i="1"/>
  <c r="K698" i="1"/>
  <c r="I698" i="1"/>
  <c r="H698" i="1"/>
  <c r="K697" i="1"/>
  <c r="I697" i="1"/>
  <c r="H697" i="1"/>
  <c r="K696" i="1"/>
  <c r="I696" i="1"/>
  <c r="H696" i="1"/>
  <c r="K695" i="1"/>
  <c r="I695" i="1"/>
  <c r="H695" i="1"/>
  <c r="K694" i="1"/>
  <c r="I694" i="1"/>
  <c r="H694" i="1"/>
  <c r="K693" i="1"/>
  <c r="I693" i="1"/>
  <c r="H693" i="1"/>
  <c r="K692" i="1"/>
  <c r="I692" i="1"/>
  <c r="H692" i="1"/>
  <c r="K691" i="1"/>
  <c r="I691" i="1"/>
  <c r="H691" i="1"/>
  <c r="K690" i="1"/>
  <c r="I690" i="1"/>
  <c r="H690" i="1"/>
  <c r="K689" i="1"/>
  <c r="I689" i="1"/>
  <c r="H689" i="1"/>
  <c r="K688" i="1"/>
  <c r="I688" i="1"/>
  <c r="H688" i="1"/>
  <c r="K687" i="1"/>
  <c r="I687" i="1"/>
  <c r="H687" i="1"/>
  <c r="K686" i="1"/>
  <c r="I686" i="1"/>
  <c r="H686" i="1"/>
  <c r="K685" i="1"/>
  <c r="I685" i="1"/>
  <c r="H685" i="1"/>
  <c r="K684" i="1"/>
  <c r="I684" i="1"/>
  <c r="H684" i="1"/>
  <c r="K683" i="1"/>
  <c r="I683" i="1"/>
  <c r="H683" i="1"/>
  <c r="K682" i="1"/>
  <c r="I682" i="1"/>
  <c r="H682" i="1"/>
  <c r="K681" i="1"/>
  <c r="I681" i="1"/>
  <c r="H681" i="1"/>
  <c r="K680" i="1"/>
  <c r="I680" i="1"/>
  <c r="H680" i="1"/>
  <c r="K679" i="1"/>
  <c r="I679" i="1"/>
  <c r="H679" i="1"/>
  <c r="K678" i="1"/>
  <c r="I678" i="1"/>
  <c r="H678" i="1"/>
  <c r="K677" i="1"/>
  <c r="I677" i="1"/>
  <c r="H677" i="1"/>
  <c r="K676" i="1"/>
  <c r="I676" i="1"/>
  <c r="H676" i="1"/>
  <c r="K675" i="1"/>
  <c r="I675" i="1"/>
  <c r="H675" i="1"/>
  <c r="K674" i="1"/>
  <c r="I674" i="1"/>
  <c r="H674" i="1"/>
  <c r="K673" i="1"/>
  <c r="I673" i="1"/>
  <c r="H673" i="1"/>
  <c r="K672" i="1"/>
  <c r="I672" i="1"/>
  <c r="H672" i="1"/>
  <c r="K671" i="1"/>
  <c r="I671" i="1"/>
  <c r="H671" i="1"/>
  <c r="K670" i="1"/>
  <c r="I670" i="1"/>
  <c r="H670" i="1"/>
  <c r="K669" i="1"/>
  <c r="I669" i="1"/>
  <c r="H669" i="1"/>
  <c r="K668" i="1"/>
  <c r="I668" i="1"/>
  <c r="H668" i="1"/>
  <c r="K667" i="1"/>
  <c r="I667" i="1"/>
  <c r="H667" i="1"/>
  <c r="K666" i="1"/>
  <c r="I666" i="1"/>
  <c r="H666" i="1"/>
  <c r="K665" i="1"/>
  <c r="I665" i="1"/>
  <c r="H665" i="1"/>
  <c r="K664" i="1"/>
  <c r="I664" i="1"/>
  <c r="H664" i="1"/>
  <c r="K663" i="1"/>
  <c r="I663" i="1"/>
  <c r="H663" i="1"/>
  <c r="K662" i="1"/>
  <c r="I662" i="1"/>
  <c r="H662" i="1"/>
  <c r="K661" i="1"/>
  <c r="I661" i="1"/>
  <c r="H661" i="1"/>
  <c r="K660" i="1"/>
  <c r="I660" i="1"/>
  <c r="H660" i="1"/>
  <c r="K659" i="1"/>
  <c r="I659" i="1"/>
  <c r="H659" i="1"/>
  <c r="K658" i="1"/>
  <c r="I658" i="1"/>
  <c r="H658" i="1"/>
  <c r="K657" i="1"/>
  <c r="I657" i="1"/>
  <c r="H657" i="1"/>
  <c r="K656" i="1"/>
  <c r="I656" i="1"/>
  <c r="H656" i="1"/>
  <c r="K655" i="1"/>
  <c r="I655" i="1"/>
  <c r="H655" i="1"/>
  <c r="K654" i="1"/>
  <c r="I654" i="1"/>
  <c r="H654" i="1"/>
  <c r="K653" i="1"/>
  <c r="I653" i="1"/>
  <c r="H653" i="1"/>
  <c r="K652" i="1"/>
  <c r="I652" i="1"/>
  <c r="H652" i="1"/>
  <c r="K651" i="1"/>
  <c r="I651" i="1"/>
  <c r="H651" i="1"/>
  <c r="K650" i="1"/>
  <c r="I650" i="1"/>
  <c r="H650" i="1"/>
  <c r="K649" i="1"/>
  <c r="I649" i="1"/>
  <c r="H649" i="1"/>
  <c r="K648" i="1"/>
  <c r="I648" i="1"/>
  <c r="H648" i="1"/>
  <c r="K647" i="1"/>
  <c r="I647" i="1"/>
  <c r="H647" i="1"/>
  <c r="K646" i="1"/>
  <c r="I646" i="1"/>
  <c r="H646" i="1"/>
  <c r="K645" i="1"/>
  <c r="I645" i="1"/>
  <c r="H645" i="1"/>
  <c r="K644" i="1"/>
  <c r="I644" i="1"/>
  <c r="H644" i="1"/>
  <c r="K643" i="1"/>
  <c r="I643" i="1"/>
  <c r="H643" i="1"/>
  <c r="K642" i="1"/>
  <c r="I642" i="1"/>
  <c r="H642" i="1"/>
  <c r="K641" i="1"/>
  <c r="I641" i="1"/>
  <c r="H641" i="1"/>
  <c r="K640" i="1"/>
  <c r="I640" i="1"/>
  <c r="H640" i="1"/>
  <c r="K639" i="1"/>
  <c r="I639" i="1"/>
  <c r="H639" i="1"/>
  <c r="K638" i="1"/>
  <c r="I638" i="1"/>
  <c r="H638" i="1"/>
  <c r="K637" i="1"/>
  <c r="I637" i="1"/>
  <c r="H637" i="1"/>
  <c r="K636" i="1"/>
  <c r="I636" i="1"/>
  <c r="H636" i="1"/>
  <c r="K635" i="1"/>
  <c r="I635" i="1"/>
  <c r="H635" i="1"/>
  <c r="K634" i="1"/>
  <c r="I634" i="1"/>
  <c r="H634" i="1"/>
  <c r="K633" i="1"/>
  <c r="I633" i="1"/>
  <c r="H633" i="1"/>
  <c r="K632" i="1"/>
  <c r="I632" i="1"/>
  <c r="H632" i="1"/>
  <c r="K631" i="1"/>
  <c r="I631" i="1"/>
  <c r="H631" i="1"/>
  <c r="K630" i="1"/>
  <c r="I630" i="1"/>
  <c r="H630" i="1"/>
  <c r="K629" i="1"/>
  <c r="I629" i="1"/>
  <c r="H629" i="1"/>
  <c r="K628" i="1"/>
  <c r="I628" i="1"/>
  <c r="H628" i="1"/>
  <c r="K627" i="1"/>
  <c r="I627" i="1"/>
  <c r="H627" i="1"/>
  <c r="K626" i="1"/>
  <c r="I626" i="1"/>
  <c r="H626" i="1"/>
  <c r="K625" i="1"/>
  <c r="I625" i="1"/>
  <c r="H625" i="1"/>
  <c r="K624" i="1"/>
  <c r="I624" i="1"/>
  <c r="H624" i="1"/>
  <c r="K623" i="1"/>
  <c r="I623" i="1"/>
  <c r="H623" i="1"/>
  <c r="K622" i="1"/>
  <c r="I622" i="1"/>
  <c r="H622" i="1"/>
  <c r="K621" i="1"/>
  <c r="I621" i="1"/>
  <c r="H621" i="1"/>
  <c r="K620" i="1"/>
  <c r="I620" i="1"/>
  <c r="H620" i="1"/>
  <c r="K619" i="1"/>
  <c r="I619" i="1"/>
  <c r="H619" i="1"/>
  <c r="K618" i="1"/>
  <c r="I618" i="1"/>
  <c r="H618" i="1"/>
  <c r="K617" i="1"/>
  <c r="I617" i="1"/>
  <c r="H617" i="1"/>
  <c r="K616" i="1"/>
  <c r="I616" i="1"/>
  <c r="H616" i="1"/>
  <c r="K615" i="1"/>
  <c r="I615" i="1"/>
  <c r="H615" i="1"/>
  <c r="K614" i="1"/>
  <c r="I614" i="1"/>
  <c r="H614" i="1"/>
  <c r="K613" i="1"/>
  <c r="I613" i="1"/>
  <c r="H613" i="1"/>
  <c r="K612" i="1"/>
  <c r="I612" i="1"/>
  <c r="H612" i="1"/>
  <c r="K611" i="1"/>
  <c r="I611" i="1"/>
  <c r="H611" i="1"/>
  <c r="K610" i="1"/>
  <c r="I610" i="1"/>
  <c r="H610" i="1"/>
  <c r="K609" i="1"/>
  <c r="I609" i="1"/>
  <c r="H609" i="1"/>
  <c r="K608" i="1"/>
  <c r="I608" i="1"/>
  <c r="H608" i="1"/>
  <c r="K607" i="1"/>
  <c r="I607" i="1"/>
  <c r="H607" i="1"/>
  <c r="K606" i="1"/>
  <c r="I606" i="1"/>
  <c r="H606" i="1"/>
  <c r="K605" i="1"/>
  <c r="I605" i="1"/>
  <c r="H605" i="1"/>
  <c r="K604" i="1"/>
  <c r="I604" i="1"/>
  <c r="H604" i="1"/>
  <c r="K603" i="1"/>
  <c r="I603" i="1"/>
  <c r="H603" i="1"/>
  <c r="K602" i="1"/>
  <c r="I602" i="1"/>
  <c r="H602" i="1"/>
  <c r="K601" i="1"/>
  <c r="I601" i="1"/>
  <c r="H601" i="1"/>
  <c r="K600" i="1"/>
  <c r="I600" i="1"/>
  <c r="H600" i="1"/>
  <c r="K599" i="1"/>
  <c r="I599" i="1"/>
  <c r="H599" i="1"/>
  <c r="K598" i="1"/>
  <c r="I598" i="1"/>
  <c r="H598" i="1"/>
  <c r="K597" i="1"/>
  <c r="I597" i="1"/>
  <c r="H597" i="1"/>
  <c r="K596" i="1"/>
  <c r="I596" i="1"/>
  <c r="H596" i="1"/>
  <c r="K595" i="1"/>
  <c r="I595" i="1"/>
  <c r="H595" i="1"/>
  <c r="K594" i="1"/>
  <c r="I594" i="1"/>
  <c r="H594" i="1"/>
  <c r="K593" i="1"/>
  <c r="I593" i="1"/>
  <c r="H593" i="1"/>
  <c r="K592" i="1"/>
  <c r="I592" i="1"/>
  <c r="H592" i="1"/>
  <c r="K591" i="1"/>
  <c r="I591" i="1"/>
  <c r="H591" i="1"/>
  <c r="K590" i="1"/>
  <c r="I590" i="1"/>
  <c r="H590" i="1"/>
  <c r="K589" i="1"/>
  <c r="I589" i="1"/>
  <c r="H589" i="1"/>
  <c r="K588" i="1"/>
  <c r="I588" i="1"/>
  <c r="H588" i="1"/>
  <c r="K587" i="1"/>
  <c r="I587" i="1"/>
  <c r="H587" i="1"/>
  <c r="K586" i="1"/>
  <c r="I586" i="1"/>
  <c r="H586" i="1"/>
  <c r="K585" i="1"/>
  <c r="I585" i="1"/>
  <c r="H585" i="1"/>
  <c r="K584" i="1"/>
  <c r="I584" i="1"/>
  <c r="H584" i="1"/>
  <c r="K583" i="1"/>
  <c r="I583" i="1"/>
  <c r="H583" i="1"/>
  <c r="K582" i="1"/>
  <c r="I582" i="1"/>
  <c r="H582" i="1"/>
  <c r="K581" i="1"/>
  <c r="I581" i="1"/>
  <c r="H581" i="1"/>
  <c r="K580" i="1"/>
  <c r="I580" i="1"/>
  <c r="H580" i="1"/>
  <c r="K579" i="1"/>
  <c r="I579" i="1"/>
  <c r="H579" i="1"/>
  <c r="K578" i="1"/>
  <c r="I578" i="1"/>
  <c r="H578" i="1"/>
  <c r="K577" i="1"/>
  <c r="I577" i="1"/>
  <c r="H577" i="1"/>
  <c r="K576" i="1"/>
  <c r="I576" i="1"/>
  <c r="H576" i="1"/>
  <c r="K575" i="1"/>
  <c r="I575" i="1"/>
  <c r="H575" i="1"/>
  <c r="K574" i="1"/>
  <c r="I574" i="1"/>
  <c r="H574" i="1"/>
  <c r="K573" i="1"/>
  <c r="I573" i="1"/>
  <c r="H573" i="1"/>
  <c r="K572" i="1"/>
  <c r="I572" i="1"/>
  <c r="H572" i="1"/>
  <c r="K571" i="1"/>
  <c r="I571" i="1"/>
  <c r="H571" i="1"/>
  <c r="K570" i="1"/>
  <c r="I570" i="1"/>
  <c r="H570" i="1"/>
  <c r="K569" i="1"/>
  <c r="I569" i="1"/>
  <c r="H569" i="1"/>
  <c r="K568" i="1"/>
  <c r="I568" i="1"/>
  <c r="H568" i="1"/>
  <c r="K567" i="1"/>
  <c r="I567" i="1"/>
  <c r="H567" i="1"/>
  <c r="K566" i="1"/>
  <c r="I566" i="1"/>
  <c r="H566" i="1"/>
  <c r="K565" i="1"/>
  <c r="I565" i="1"/>
  <c r="H565" i="1"/>
  <c r="K564" i="1"/>
  <c r="I564" i="1"/>
  <c r="H564" i="1"/>
  <c r="K563" i="1"/>
  <c r="I563" i="1"/>
  <c r="H563" i="1"/>
  <c r="K562" i="1"/>
  <c r="I562" i="1"/>
  <c r="H562" i="1"/>
  <c r="K561" i="1"/>
  <c r="I561" i="1"/>
  <c r="H561" i="1"/>
  <c r="K560" i="1"/>
  <c r="I560" i="1"/>
  <c r="H560" i="1"/>
  <c r="K559" i="1"/>
  <c r="I559" i="1"/>
  <c r="H559" i="1"/>
  <c r="K558" i="1"/>
  <c r="I558" i="1"/>
  <c r="H558" i="1"/>
  <c r="K557" i="1"/>
  <c r="I557" i="1"/>
  <c r="H557" i="1"/>
  <c r="K556" i="1"/>
  <c r="I556" i="1"/>
  <c r="H556" i="1"/>
  <c r="K555" i="1"/>
  <c r="I555" i="1"/>
  <c r="H555" i="1"/>
  <c r="K554" i="1"/>
  <c r="I554" i="1"/>
  <c r="H554" i="1"/>
  <c r="K553" i="1"/>
  <c r="I553" i="1"/>
  <c r="H553" i="1"/>
  <c r="K552" i="1"/>
  <c r="I552" i="1"/>
  <c r="H552" i="1"/>
  <c r="K551" i="1"/>
  <c r="I551" i="1"/>
  <c r="H551" i="1"/>
  <c r="K550" i="1"/>
  <c r="I550" i="1"/>
  <c r="H550" i="1"/>
  <c r="K549" i="1"/>
  <c r="I549" i="1"/>
  <c r="H549" i="1"/>
  <c r="K548" i="1"/>
  <c r="I548" i="1"/>
  <c r="H548" i="1"/>
  <c r="K547" i="1"/>
  <c r="I547" i="1"/>
  <c r="H547" i="1"/>
  <c r="K546" i="1"/>
  <c r="I546" i="1"/>
  <c r="H546" i="1"/>
  <c r="K545" i="1"/>
  <c r="I545" i="1"/>
  <c r="H545" i="1"/>
  <c r="K544" i="1"/>
  <c r="I544" i="1"/>
  <c r="H544" i="1"/>
  <c r="K543" i="1"/>
  <c r="I543" i="1"/>
  <c r="H543" i="1"/>
  <c r="K542" i="1"/>
  <c r="I542" i="1"/>
  <c r="H542" i="1"/>
  <c r="K541" i="1"/>
  <c r="I541" i="1"/>
  <c r="H541" i="1"/>
  <c r="K540" i="1"/>
  <c r="I540" i="1"/>
  <c r="H540" i="1"/>
  <c r="K539" i="1"/>
  <c r="I539" i="1"/>
  <c r="H539" i="1"/>
  <c r="K538" i="1"/>
  <c r="I538" i="1"/>
  <c r="H538" i="1"/>
  <c r="K537" i="1"/>
  <c r="I537" i="1"/>
  <c r="H537" i="1"/>
  <c r="K536" i="1"/>
  <c r="I536" i="1"/>
  <c r="H536" i="1"/>
  <c r="K535" i="1"/>
  <c r="I535" i="1"/>
  <c r="H535" i="1"/>
  <c r="K534" i="1"/>
  <c r="I534" i="1"/>
  <c r="H534" i="1"/>
  <c r="K533" i="1"/>
  <c r="I533" i="1"/>
  <c r="H533" i="1"/>
  <c r="K532" i="1"/>
  <c r="I532" i="1"/>
  <c r="H532" i="1"/>
  <c r="K531" i="1"/>
  <c r="I531" i="1"/>
  <c r="H531" i="1"/>
  <c r="K530" i="1"/>
  <c r="I530" i="1"/>
  <c r="H530" i="1"/>
  <c r="K529" i="1"/>
  <c r="I529" i="1"/>
  <c r="H529" i="1"/>
  <c r="K528" i="1"/>
  <c r="I528" i="1"/>
  <c r="H528" i="1"/>
  <c r="K527" i="1"/>
  <c r="I527" i="1"/>
  <c r="H527" i="1"/>
  <c r="K526" i="1"/>
  <c r="I526" i="1"/>
  <c r="H526" i="1"/>
  <c r="K525" i="1"/>
  <c r="I525" i="1"/>
  <c r="H525" i="1"/>
  <c r="K524" i="1"/>
  <c r="I524" i="1"/>
  <c r="H524" i="1"/>
  <c r="K523" i="1"/>
  <c r="I523" i="1"/>
  <c r="H523" i="1"/>
  <c r="K522" i="1"/>
  <c r="I522" i="1"/>
  <c r="H522" i="1"/>
  <c r="K521" i="1"/>
  <c r="I521" i="1"/>
  <c r="H521" i="1"/>
  <c r="K520" i="1"/>
  <c r="I520" i="1"/>
  <c r="H520" i="1"/>
  <c r="K519" i="1"/>
  <c r="I519" i="1"/>
  <c r="H519" i="1"/>
  <c r="K518" i="1"/>
  <c r="I518" i="1"/>
  <c r="H518" i="1"/>
  <c r="K517" i="1"/>
  <c r="I517" i="1"/>
  <c r="H517" i="1"/>
  <c r="K516" i="1"/>
  <c r="I516" i="1"/>
  <c r="H516" i="1"/>
  <c r="K515" i="1"/>
  <c r="I515" i="1"/>
  <c r="H515" i="1"/>
  <c r="K514" i="1"/>
  <c r="I514" i="1"/>
  <c r="H514" i="1"/>
  <c r="K513" i="1"/>
  <c r="I513" i="1"/>
  <c r="H513" i="1"/>
  <c r="K512" i="1"/>
  <c r="I512" i="1"/>
  <c r="H512" i="1"/>
  <c r="K511" i="1"/>
  <c r="I511" i="1"/>
  <c r="H511" i="1"/>
  <c r="K510" i="1"/>
  <c r="I510" i="1"/>
  <c r="H510" i="1"/>
  <c r="K509" i="1"/>
  <c r="I509" i="1"/>
  <c r="H509" i="1"/>
  <c r="K508" i="1"/>
  <c r="I508" i="1"/>
  <c r="H508" i="1"/>
  <c r="K507" i="1"/>
  <c r="I507" i="1"/>
  <c r="H507" i="1"/>
  <c r="K506" i="1"/>
  <c r="I506" i="1"/>
  <c r="H506" i="1"/>
  <c r="K505" i="1"/>
  <c r="I505" i="1"/>
  <c r="H505" i="1"/>
  <c r="K504" i="1"/>
  <c r="I504" i="1"/>
  <c r="H504" i="1"/>
  <c r="K503" i="1"/>
  <c r="I503" i="1"/>
  <c r="H503" i="1"/>
  <c r="K502" i="1"/>
  <c r="I502" i="1"/>
  <c r="H502" i="1"/>
  <c r="K501" i="1"/>
  <c r="I501" i="1"/>
  <c r="H501" i="1"/>
  <c r="K500" i="1"/>
  <c r="I500" i="1"/>
  <c r="H500" i="1"/>
  <c r="K499" i="1"/>
  <c r="I499" i="1"/>
  <c r="H499" i="1"/>
  <c r="K498" i="1"/>
  <c r="I498" i="1"/>
  <c r="H498" i="1"/>
  <c r="K497" i="1"/>
  <c r="I497" i="1"/>
  <c r="H497" i="1"/>
  <c r="K496" i="1"/>
  <c r="I496" i="1"/>
  <c r="H496" i="1"/>
  <c r="K495" i="1"/>
  <c r="I495" i="1"/>
  <c r="H495" i="1"/>
  <c r="K494" i="1"/>
  <c r="I494" i="1"/>
  <c r="H494" i="1"/>
  <c r="K493" i="1"/>
  <c r="I493" i="1"/>
  <c r="H493" i="1"/>
  <c r="K492" i="1"/>
  <c r="I492" i="1"/>
  <c r="H492" i="1"/>
  <c r="K491" i="1"/>
  <c r="I491" i="1"/>
  <c r="H491" i="1"/>
  <c r="K490" i="1"/>
  <c r="I490" i="1"/>
  <c r="H490" i="1"/>
  <c r="K489" i="1"/>
  <c r="I489" i="1"/>
  <c r="H489" i="1"/>
  <c r="K488" i="1"/>
  <c r="I488" i="1"/>
  <c r="H488" i="1"/>
  <c r="K487" i="1"/>
  <c r="I487" i="1"/>
  <c r="H487" i="1"/>
  <c r="K486" i="1"/>
  <c r="I486" i="1"/>
  <c r="H486" i="1"/>
  <c r="K485" i="1"/>
  <c r="I485" i="1"/>
  <c r="H485" i="1"/>
  <c r="K484" i="1"/>
  <c r="I484" i="1"/>
  <c r="H484" i="1"/>
  <c r="K483" i="1"/>
  <c r="I483" i="1"/>
  <c r="H483" i="1"/>
  <c r="K482" i="1"/>
  <c r="I482" i="1"/>
  <c r="H482" i="1"/>
  <c r="K481" i="1"/>
  <c r="I481" i="1"/>
  <c r="H481" i="1"/>
  <c r="K480" i="1"/>
  <c r="I480" i="1"/>
  <c r="H480" i="1"/>
  <c r="K479" i="1"/>
  <c r="I479" i="1"/>
  <c r="H479" i="1"/>
  <c r="K478" i="1"/>
  <c r="I478" i="1"/>
  <c r="H478" i="1"/>
  <c r="K477" i="1"/>
  <c r="I477" i="1"/>
  <c r="H477" i="1"/>
  <c r="K476" i="1"/>
  <c r="I476" i="1"/>
  <c r="H476" i="1"/>
  <c r="K475" i="1"/>
  <c r="I475" i="1"/>
  <c r="H475" i="1"/>
  <c r="K474" i="1"/>
  <c r="I474" i="1"/>
  <c r="H474" i="1"/>
  <c r="K473" i="1"/>
  <c r="I473" i="1"/>
  <c r="H473" i="1"/>
  <c r="K472" i="1"/>
  <c r="I472" i="1"/>
  <c r="H472" i="1"/>
  <c r="K471" i="1"/>
  <c r="I471" i="1"/>
  <c r="H471" i="1"/>
  <c r="K470" i="1"/>
  <c r="I470" i="1"/>
  <c r="H470" i="1"/>
  <c r="K469" i="1"/>
  <c r="I469" i="1"/>
  <c r="H469" i="1"/>
  <c r="K468" i="1"/>
  <c r="I468" i="1"/>
  <c r="H468" i="1"/>
  <c r="K467" i="1"/>
  <c r="I467" i="1"/>
  <c r="H467" i="1"/>
  <c r="K466" i="1"/>
  <c r="I466" i="1"/>
  <c r="H466" i="1"/>
  <c r="K465" i="1"/>
  <c r="I465" i="1"/>
  <c r="H465" i="1"/>
  <c r="K464" i="1"/>
  <c r="I464" i="1"/>
  <c r="H464" i="1"/>
  <c r="K463" i="1"/>
  <c r="I463" i="1"/>
  <c r="H463" i="1"/>
  <c r="K462" i="1"/>
  <c r="I462" i="1"/>
  <c r="H462" i="1"/>
  <c r="K461" i="1"/>
  <c r="I461" i="1"/>
  <c r="H461" i="1"/>
  <c r="K460" i="1"/>
  <c r="I460" i="1"/>
  <c r="H460" i="1"/>
  <c r="K459" i="1"/>
  <c r="I459" i="1"/>
  <c r="H459" i="1"/>
  <c r="K458" i="1"/>
  <c r="I458" i="1"/>
  <c r="H458" i="1"/>
  <c r="K457" i="1"/>
  <c r="I457" i="1"/>
  <c r="H457" i="1"/>
  <c r="K456" i="1"/>
  <c r="I456" i="1"/>
  <c r="H456" i="1"/>
  <c r="K455" i="1"/>
  <c r="I455" i="1"/>
  <c r="H455" i="1"/>
  <c r="K454" i="1"/>
  <c r="I454" i="1"/>
  <c r="H454" i="1"/>
  <c r="K453" i="1"/>
  <c r="I453" i="1"/>
  <c r="H453" i="1"/>
  <c r="K452" i="1"/>
  <c r="I452" i="1"/>
  <c r="H452" i="1"/>
  <c r="K451" i="1"/>
  <c r="I451" i="1"/>
  <c r="H451" i="1"/>
  <c r="K450" i="1"/>
  <c r="I450" i="1"/>
  <c r="H450" i="1"/>
  <c r="K449" i="1"/>
  <c r="I449" i="1"/>
  <c r="H449" i="1"/>
  <c r="K448" i="1"/>
  <c r="I448" i="1"/>
  <c r="H448" i="1"/>
  <c r="K447" i="1"/>
  <c r="I447" i="1"/>
  <c r="H447" i="1"/>
  <c r="K446" i="1"/>
  <c r="I446" i="1"/>
  <c r="H446" i="1"/>
  <c r="K445" i="1"/>
  <c r="I445" i="1"/>
  <c r="H445" i="1"/>
  <c r="K444" i="1"/>
  <c r="I444" i="1"/>
  <c r="H444" i="1"/>
  <c r="K443" i="1"/>
  <c r="I443" i="1"/>
  <c r="H443" i="1"/>
  <c r="K442" i="1"/>
  <c r="I442" i="1"/>
  <c r="H442" i="1"/>
  <c r="K441" i="1"/>
  <c r="I441" i="1"/>
  <c r="H441" i="1"/>
  <c r="K440" i="1"/>
  <c r="I440" i="1"/>
  <c r="H440" i="1"/>
  <c r="K439" i="1"/>
  <c r="I439" i="1"/>
  <c r="H439" i="1"/>
  <c r="K438" i="1"/>
  <c r="I438" i="1"/>
  <c r="H438" i="1"/>
  <c r="K437" i="1"/>
  <c r="I437" i="1"/>
  <c r="H437" i="1"/>
  <c r="K436" i="1"/>
  <c r="I436" i="1"/>
  <c r="H436" i="1"/>
  <c r="K435" i="1"/>
  <c r="I435" i="1"/>
  <c r="H435" i="1"/>
  <c r="K434" i="1"/>
  <c r="I434" i="1"/>
  <c r="H434" i="1"/>
  <c r="K433" i="1"/>
  <c r="I433" i="1"/>
  <c r="H433" i="1"/>
  <c r="K432" i="1"/>
  <c r="I432" i="1"/>
  <c r="H432" i="1"/>
  <c r="K431" i="1"/>
  <c r="I431" i="1"/>
  <c r="H431" i="1"/>
  <c r="K430" i="1"/>
  <c r="I430" i="1"/>
  <c r="H430" i="1"/>
  <c r="K429" i="1"/>
  <c r="I429" i="1"/>
  <c r="H429" i="1"/>
  <c r="K428" i="1"/>
  <c r="I428" i="1"/>
  <c r="H428" i="1"/>
  <c r="K427" i="1"/>
  <c r="I427" i="1"/>
  <c r="H427" i="1"/>
  <c r="K426" i="1"/>
  <c r="I426" i="1"/>
  <c r="H426" i="1"/>
  <c r="K425" i="1"/>
  <c r="I425" i="1"/>
  <c r="H425" i="1"/>
  <c r="K424" i="1"/>
  <c r="I424" i="1"/>
  <c r="H424" i="1"/>
  <c r="K423" i="1"/>
  <c r="I423" i="1"/>
  <c r="H423" i="1"/>
  <c r="K422" i="1"/>
  <c r="I422" i="1"/>
  <c r="H422" i="1"/>
  <c r="K421" i="1"/>
  <c r="I421" i="1"/>
  <c r="H421" i="1"/>
  <c r="K420" i="1"/>
  <c r="I420" i="1"/>
  <c r="H420" i="1"/>
  <c r="K419" i="1"/>
  <c r="I419" i="1"/>
  <c r="H419" i="1"/>
  <c r="K418" i="1"/>
  <c r="I418" i="1"/>
  <c r="H418" i="1"/>
  <c r="K417" i="1"/>
  <c r="I417" i="1"/>
  <c r="H417" i="1"/>
  <c r="K416" i="1"/>
  <c r="I416" i="1"/>
  <c r="H416" i="1"/>
  <c r="K415" i="1"/>
  <c r="I415" i="1"/>
  <c r="H415" i="1"/>
  <c r="K414" i="1"/>
  <c r="I414" i="1"/>
  <c r="H414" i="1"/>
  <c r="K413" i="1"/>
  <c r="I413" i="1"/>
  <c r="H413" i="1"/>
  <c r="K412" i="1"/>
  <c r="I412" i="1"/>
  <c r="H412" i="1"/>
  <c r="K411" i="1"/>
  <c r="I411" i="1"/>
  <c r="H411" i="1"/>
  <c r="K410" i="1"/>
  <c r="I410" i="1"/>
  <c r="H410" i="1"/>
  <c r="K409" i="1"/>
  <c r="I409" i="1"/>
  <c r="H409" i="1"/>
  <c r="K408" i="1"/>
  <c r="I408" i="1"/>
  <c r="H408" i="1"/>
  <c r="K407" i="1"/>
  <c r="I407" i="1"/>
  <c r="H407" i="1"/>
  <c r="K406" i="1"/>
  <c r="I406" i="1"/>
  <c r="H406" i="1"/>
  <c r="K405" i="1"/>
  <c r="I405" i="1"/>
  <c r="H405" i="1"/>
  <c r="K404" i="1"/>
  <c r="I404" i="1"/>
  <c r="H404" i="1"/>
  <c r="K403" i="1"/>
  <c r="I403" i="1"/>
  <c r="H403" i="1"/>
  <c r="K402" i="1"/>
  <c r="I402" i="1"/>
  <c r="H402" i="1"/>
  <c r="K401" i="1"/>
  <c r="I401" i="1"/>
  <c r="H401" i="1"/>
  <c r="K400" i="1"/>
  <c r="I400" i="1"/>
  <c r="H400" i="1"/>
  <c r="K399" i="1"/>
  <c r="I399" i="1"/>
  <c r="H399" i="1"/>
  <c r="K398" i="1"/>
  <c r="I398" i="1"/>
  <c r="H398" i="1"/>
  <c r="K397" i="1"/>
  <c r="I397" i="1"/>
  <c r="H397" i="1"/>
  <c r="K396" i="1"/>
  <c r="I396" i="1"/>
  <c r="H396" i="1"/>
  <c r="K395" i="1"/>
  <c r="I395" i="1"/>
  <c r="H395" i="1"/>
  <c r="K394" i="1"/>
  <c r="I394" i="1"/>
  <c r="H394" i="1"/>
  <c r="K393" i="1"/>
  <c r="I393" i="1"/>
  <c r="H393" i="1"/>
  <c r="K392" i="1"/>
  <c r="I392" i="1"/>
  <c r="H392" i="1"/>
  <c r="K391" i="1"/>
  <c r="I391" i="1"/>
  <c r="H391" i="1"/>
  <c r="K390" i="1"/>
  <c r="I390" i="1"/>
  <c r="H390" i="1"/>
  <c r="K389" i="1"/>
  <c r="I389" i="1"/>
  <c r="H389" i="1"/>
  <c r="K388" i="1"/>
  <c r="I388" i="1"/>
  <c r="H388" i="1"/>
  <c r="K387" i="1"/>
  <c r="I387" i="1"/>
  <c r="H387" i="1"/>
  <c r="K386" i="1"/>
  <c r="I386" i="1"/>
  <c r="H386" i="1"/>
  <c r="K385" i="1"/>
  <c r="I385" i="1"/>
  <c r="H385" i="1"/>
  <c r="K384" i="1"/>
  <c r="I384" i="1"/>
  <c r="H384" i="1"/>
  <c r="K383" i="1"/>
  <c r="I383" i="1"/>
  <c r="H383" i="1"/>
  <c r="K382" i="1"/>
  <c r="I382" i="1"/>
  <c r="H382" i="1"/>
  <c r="K381" i="1"/>
  <c r="I381" i="1"/>
  <c r="H381" i="1"/>
  <c r="K380" i="1"/>
  <c r="I380" i="1"/>
  <c r="H380" i="1"/>
  <c r="K379" i="1"/>
  <c r="I379" i="1"/>
  <c r="H379" i="1"/>
  <c r="K378" i="1"/>
  <c r="I378" i="1"/>
  <c r="H378" i="1"/>
  <c r="K377" i="1"/>
  <c r="I377" i="1"/>
  <c r="H377" i="1"/>
  <c r="K376" i="1"/>
  <c r="I376" i="1"/>
  <c r="H376" i="1"/>
  <c r="K375" i="1"/>
  <c r="I375" i="1"/>
  <c r="H375" i="1"/>
  <c r="K374" i="1"/>
  <c r="I374" i="1"/>
  <c r="H374" i="1"/>
  <c r="K373" i="1"/>
  <c r="I373" i="1"/>
  <c r="H373" i="1"/>
  <c r="K372" i="1"/>
  <c r="I372" i="1"/>
  <c r="H372" i="1"/>
  <c r="K371" i="1"/>
  <c r="I371" i="1"/>
  <c r="H371" i="1"/>
  <c r="K370" i="1"/>
  <c r="I370" i="1"/>
  <c r="H370" i="1"/>
  <c r="K369" i="1"/>
  <c r="I369" i="1"/>
  <c r="H369" i="1"/>
  <c r="K368" i="1"/>
  <c r="I368" i="1"/>
  <c r="H368" i="1"/>
  <c r="K367" i="1"/>
  <c r="I367" i="1"/>
  <c r="H367" i="1"/>
  <c r="K366" i="1"/>
  <c r="I366" i="1"/>
  <c r="H366" i="1"/>
  <c r="K365" i="1"/>
  <c r="I365" i="1"/>
  <c r="H365" i="1"/>
  <c r="K364" i="1"/>
  <c r="I364" i="1"/>
  <c r="H364" i="1"/>
  <c r="K363" i="1"/>
  <c r="I363" i="1"/>
  <c r="H363" i="1"/>
  <c r="K362" i="1"/>
  <c r="I362" i="1"/>
  <c r="H362" i="1"/>
  <c r="K361" i="1"/>
  <c r="I361" i="1"/>
  <c r="H361" i="1"/>
  <c r="K360" i="1"/>
  <c r="I360" i="1"/>
  <c r="H360" i="1"/>
  <c r="K359" i="1"/>
  <c r="I359" i="1"/>
  <c r="H359" i="1"/>
  <c r="K358" i="1"/>
  <c r="I358" i="1"/>
  <c r="H358" i="1"/>
  <c r="K357" i="1"/>
  <c r="I357" i="1"/>
  <c r="H357" i="1"/>
  <c r="K356" i="1"/>
  <c r="I356" i="1"/>
  <c r="H356" i="1"/>
  <c r="K355" i="1"/>
  <c r="I355" i="1"/>
  <c r="H355" i="1"/>
  <c r="K354" i="1"/>
  <c r="I354" i="1"/>
  <c r="H354" i="1"/>
  <c r="K353" i="1"/>
  <c r="I353" i="1"/>
  <c r="H353" i="1"/>
  <c r="K352" i="1"/>
  <c r="I352" i="1"/>
  <c r="H352" i="1"/>
  <c r="K351" i="1"/>
  <c r="I351" i="1"/>
  <c r="H351" i="1"/>
  <c r="K350" i="1"/>
  <c r="I350" i="1"/>
  <c r="H350" i="1"/>
  <c r="K349" i="1"/>
  <c r="I349" i="1"/>
  <c r="H349" i="1"/>
  <c r="K348" i="1"/>
  <c r="I348" i="1"/>
  <c r="H348" i="1"/>
  <c r="K347" i="1"/>
  <c r="I347" i="1"/>
  <c r="H347" i="1"/>
  <c r="K346" i="1"/>
  <c r="I346" i="1"/>
  <c r="H346" i="1"/>
  <c r="K345" i="1"/>
  <c r="I345" i="1"/>
  <c r="H345" i="1"/>
  <c r="K344" i="1"/>
  <c r="I344" i="1"/>
  <c r="H344" i="1"/>
  <c r="K343" i="1"/>
  <c r="I343" i="1"/>
  <c r="H343" i="1"/>
  <c r="K342" i="1"/>
  <c r="I342" i="1"/>
  <c r="H342" i="1"/>
  <c r="K341" i="1"/>
  <c r="I341" i="1"/>
  <c r="H341" i="1"/>
  <c r="K340" i="1"/>
  <c r="I340" i="1"/>
  <c r="H340" i="1"/>
  <c r="K339" i="1"/>
  <c r="I339" i="1"/>
  <c r="H339" i="1"/>
  <c r="K338" i="1"/>
  <c r="I338" i="1"/>
  <c r="H338" i="1"/>
  <c r="K337" i="1"/>
  <c r="I337" i="1"/>
  <c r="H337" i="1"/>
  <c r="K336" i="1"/>
  <c r="I336" i="1"/>
  <c r="H336" i="1"/>
  <c r="K335" i="1"/>
  <c r="I335" i="1"/>
  <c r="H335" i="1"/>
  <c r="K334" i="1"/>
  <c r="I334" i="1"/>
  <c r="H334" i="1"/>
  <c r="K333" i="1"/>
  <c r="I333" i="1"/>
  <c r="H333" i="1"/>
  <c r="K332" i="1"/>
  <c r="I332" i="1"/>
  <c r="H332" i="1"/>
  <c r="K331" i="1"/>
  <c r="I331" i="1"/>
  <c r="H331" i="1"/>
  <c r="K330" i="1"/>
  <c r="I330" i="1"/>
  <c r="H330" i="1"/>
  <c r="K329" i="1"/>
  <c r="I329" i="1"/>
  <c r="H329" i="1"/>
  <c r="K328" i="1"/>
  <c r="I328" i="1"/>
  <c r="H328" i="1"/>
  <c r="K327" i="1"/>
  <c r="I327" i="1"/>
  <c r="H327" i="1"/>
  <c r="K326" i="1"/>
  <c r="I326" i="1"/>
  <c r="H326" i="1"/>
  <c r="K325" i="1"/>
  <c r="I325" i="1"/>
  <c r="H325" i="1"/>
  <c r="K324" i="1"/>
  <c r="I324" i="1"/>
  <c r="H324" i="1"/>
  <c r="K323" i="1"/>
  <c r="I323" i="1"/>
  <c r="H323" i="1"/>
  <c r="K322" i="1"/>
  <c r="I322" i="1"/>
  <c r="H322" i="1"/>
  <c r="K321" i="1"/>
  <c r="I321" i="1"/>
  <c r="H321" i="1"/>
  <c r="K320" i="1"/>
  <c r="I320" i="1"/>
  <c r="H320" i="1"/>
  <c r="K319" i="1"/>
  <c r="I319" i="1"/>
  <c r="H319" i="1"/>
  <c r="K318" i="1"/>
  <c r="I318" i="1"/>
  <c r="H318" i="1"/>
  <c r="K317" i="1"/>
  <c r="I317" i="1"/>
  <c r="H317" i="1"/>
  <c r="K316" i="1"/>
  <c r="I316" i="1"/>
  <c r="H316" i="1"/>
  <c r="K315" i="1"/>
  <c r="I315" i="1"/>
  <c r="H315" i="1"/>
  <c r="K314" i="1"/>
  <c r="I314" i="1"/>
  <c r="H314" i="1"/>
  <c r="K313" i="1"/>
  <c r="I313" i="1"/>
  <c r="H313" i="1"/>
  <c r="K312" i="1"/>
  <c r="I312" i="1"/>
  <c r="H312" i="1"/>
  <c r="K311" i="1"/>
  <c r="I311" i="1"/>
  <c r="H311" i="1"/>
  <c r="K310" i="1"/>
  <c r="I310" i="1"/>
  <c r="H310" i="1"/>
  <c r="K309" i="1"/>
  <c r="I309" i="1"/>
  <c r="H309" i="1"/>
  <c r="K308" i="1"/>
  <c r="I308" i="1"/>
  <c r="H308" i="1"/>
  <c r="K307" i="1"/>
  <c r="I307" i="1"/>
  <c r="H307" i="1"/>
  <c r="K306" i="1"/>
  <c r="I306" i="1"/>
  <c r="H306" i="1"/>
  <c r="K305" i="1"/>
  <c r="I305" i="1"/>
  <c r="H305" i="1"/>
  <c r="K304" i="1"/>
  <c r="I304" i="1"/>
  <c r="H304" i="1"/>
  <c r="K303" i="1"/>
  <c r="I303" i="1"/>
  <c r="H303" i="1"/>
  <c r="K302" i="1"/>
  <c r="I302" i="1"/>
  <c r="H302" i="1"/>
  <c r="K301" i="1"/>
  <c r="I301" i="1"/>
  <c r="H301" i="1"/>
  <c r="K300" i="1"/>
  <c r="I300" i="1"/>
  <c r="H300" i="1"/>
  <c r="K299" i="1"/>
  <c r="I299" i="1"/>
  <c r="H299" i="1"/>
  <c r="K298" i="1"/>
  <c r="I298" i="1"/>
  <c r="H298" i="1"/>
  <c r="K297" i="1"/>
  <c r="I297" i="1"/>
  <c r="H297" i="1"/>
  <c r="K296" i="1"/>
  <c r="I296" i="1"/>
  <c r="H296" i="1"/>
  <c r="K295" i="1"/>
  <c r="I295" i="1"/>
  <c r="H295" i="1"/>
  <c r="K294" i="1"/>
  <c r="I294" i="1"/>
  <c r="H294" i="1"/>
  <c r="K293" i="1"/>
  <c r="I293" i="1"/>
  <c r="H293" i="1"/>
  <c r="K292" i="1"/>
  <c r="I292" i="1"/>
  <c r="H292" i="1"/>
  <c r="K291" i="1"/>
  <c r="I291" i="1"/>
  <c r="H291" i="1"/>
  <c r="K290" i="1"/>
  <c r="I290" i="1"/>
  <c r="H290" i="1"/>
  <c r="K289" i="1"/>
  <c r="I289" i="1"/>
  <c r="H289" i="1"/>
  <c r="K288" i="1"/>
  <c r="I288" i="1"/>
  <c r="H288" i="1"/>
  <c r="K287" i="1"/>
  <c r="I287" i="1"/>
  <c r="H287" i="1"/>
  <c r="K286" i="1"/>
  <c r="I286" i="1"/>
  <c r="H286" i="1"/>
  <c r="K285" i="1"/>
  <c r="I285" i="1"/>
  <c r="H285" i="1"/>
  <c r="K284" i="1"/>
  <c r="I284" i="1"/>
  <c r="H284" i="1"/>
  <c r="K283" i="1"/>
  <c r="I283" i="1"/>
  <c r="H283" i="1"/>
  <c r="K282" i="1"/>
  <c r="I282" i="1"/>
  <c r="H282" i="1"/>
  <c r="K281" i="1"/>
  <c r="I281" i="1"/>
  <c r="H281" i="1"/>
  <c r="K280" i="1"/>
  <c r="I280" i="1"/>
  <c r="H280" i="1"/>
  <c r="K279" i="1"/>
  <c r="I279" i="1"/>
  <c r="H279" i="1"/>
  <c r="K278" i="1"/>
  <c r="I278" i="1"/>
  <c r="H278" i="1"/>
  <c r="K277" i="1"/>
  <c r="I277" i="1"/>
  <c r="H277" i="1"/>
  <c r="K276" i="1"/>
  <c r="I276" i="1"/>
  <c r="H276" i="1"/>
  <c r="K275" i="1"/>
  <c r="I275" i="1"/>
  <c r="H275" i="1"/>
  <c r="K274" i="1"/>
  <c r="I274" i="1"/>
  <c r="H274" i="1"/>
  <c r="K273" i="1"/>
  <c r="I273" i="1"/>
  <c r="H273" i="1"/>
  <c r="K272" i="1"/>
  <c r="I272" i="1"/>
  <c r="H272" i="1"/>
  <c r="K271" i="1"/>
  <c r="I271" i="1"/>
  <c r="H271" i="1"/>
  <c r="K270" i="1"/>
  <c r="I270" i="1"/>
  <c r="H270" i="1"/>
  <c r="K269" i="1"/>
  <c r="I269" i="1"/>
  <c r="H269" i="1"/>
  <c r="K268" i="1"/>
  <c r="I268" i="1"/>
  <c r="H268" i="1"/>
  <c r="K267" i="1"/>
  <c r="I267" i="1"/>
  <c r="H267" i="1"/>
  <c r="K266" i="1"/>
  <c r="I266" i="1"/>
  <c r="H266" i="1"/>
  <c r="K265" i="1"/>
  <c r="I265" i="1"/>
  <c r="H265" i="1"/>
  <c r="K264" i="1"/>
  <c r="I264" i="1"/>
  <c r="H264" i="1"/>
  <c r="K263" i="1"/>
  <c r="I263" i="1"/>
  <c r="H263" i="1"/>
  <c r="K262" i="1"/>
  <c r="I262" i="1"/>
  <c r="H262" i="1"/>
  <c r="K261" i="1"/>
  <c r="I261" i="1"/>
  <c r="H261" i="1"/>
  <c r="K260" i="1"/>
  <c r="I260" i="1"/>
  <c r="H260" i="1"/>
  <c r="K259" i="1"/>
  <c r="I259" i="1"/>
  <c r="H259" i="1"/>
  <c r="K258" i="1"/>
  <c r="I258" i="1"/>
  <c r="H258" i="1"/>
  <c r="K257" i="1"/>
  <c r="I257" i="1"/>
  <c r="H257" i="1"/>
  <c r="K256" i="1"/>
  <c r="I256" i="1"/>
  <c r="H256" i="1"/>
  <c r="K255" i="1"/>
  <c r="I255" i="1"/>
  <c r="H255" i="1"/>
  <c r="K254" i="1"/>
  <c r="I254" i="1"/>
  <c r="H254" i="1"/>
  <c r="K253" i="1"/>
  <c r="I253" i="1"/>
  <c r="H253" i="1"/>
  <c r="K252" i="1"/>
  <c r="I252" i="1"/>
  <c r="H252" i="1"/>
  <c r="K251" i="1"/>
  <c r="I251" i="1"/>
  <c r="H251" i="1"/>
  <c r="K250" i="1"/>
  <c r="I250" i="1"/>
  <c r="H250" i="1"/>
  <c r="K249" i="1"/>
  <c r="I249" i="1"/>
  <c r="H249" i="1"/>
  <c r="K248" i="1"/>
  <c r="I248" i="1"/>
  <c r="H248" i="1"/>
  <c r="K247" i="1"/>
  <c r="I247" i="1"/>
  <c r="H247" i="1"/>
  <c r="K246" i="1"/>
  <c r="I246" i="1"/>
  <c r="H246" i="1"/>
  <c r="K245" i="1"/>
  <c r="I245" i="1"/>
  <c r="H245" i="1"/>
  <c r="K244" i="1"/>
  <c r="I244" i="1"/>
  <c r="H244" i="1"/>
  <c r="K243" i="1"/>
  <c r="I243" i="1"/>
  <c r="H243" i="1"/>
  <c r="K242" i="1"/>
  <c r="I242" i="1"/>
  <c r="H242" i="1"/>
  <c r="K241" i="1"/>
  <c r="I241" i="1"/>
  <c r="H241" i="1"/>
  <c r="K240" i="1"/>
  <c r="I240" i="1"/>
  <c r="H240" i="1"/>
  <c r="K239" i="1"/>
  <c r="I239" i="1"/>
  <c r="H239" i="1"/>
  <c r="K238" i="1"/>
  <c r="I238" i="1"/>
  <c r="H238" i="1"/>
  <c r="K237" i="1"/>
  <c r="I237" i="1"/>
  <c r="H237" i="1"/>
  <c r="K236" i="1"/>
  <c r="I236" i="1"/>
  <c r="H236" i="1"/>
  <c r="K235" i="1"/>
  <c r="I235" i="1"/>
  <c r="H235" i="1"/>
  <c r="K234" i="1"/>
  <c r="I234" i="1"/>
  <c r="H234" i="1"/>
  <c r="K233" i="1"/>
  <c r="I233" i="1"/>
  <c r="H233" i="1"/>
  <c r="K232" i="1"/>
  <c r="I232" i="1"/>
  <c r="H232" i="1"/>
  <c r="K231" i="1"/>
  <c r="I231" i="1"/>
  <c r="H231" i="1"/>
  <c r="K230" i="1"/>
  <c r="I230" i="1"/>
  <c r="H230" i="1"/>
  <c r="K229" i="1"/>
  <c r="I229" i="1"/>
  <c r="H229" i="1"/>
  <c r="K228" i="1"/>
  <c r="I228" i="1"/>
  <c r="H228" i="1"/>
  <c r="K227" i="1"/>
  <c r="I227" i="1"/>
  <c r="H227" i="1"/>
  <c r="K226" i="1"/>
  <c r="I226" i="1"/>
  <c r="H226" i="1"/>
  <c r="K225" i="1"/>
  <c r="I225" i="1"/>
  <c r="H225" i="1"/>
  <c r="K224" i="1"/>
  <c r="I224" i="1"/>
  <c r="H224" i="1"/>
  <c r="K223" i="1"/>
  <c r="I223" i="1"/>
  <c r="H223" i="1"/>
  <c r="K222" i="1"/>
  <c r="I222" i="1"/>
  <c r="H222" i="1"/>
  <c r="K221" i="1"/>
  <c r="I221" i="1"/>
  <c r="H221" i="1"/>
  <c r="K220" i="1"/>
  <c r="I220" i="1"/>
  <c r="H220" i="1"/>
  <c r="K219" i="1"/>
  <c r="I219" i="1"/>
  <c r="H219" i="1"/>
  <c r="K218" i="1"/>
  <c r="I218" i="1"/>
  <c r="H218" i="1"/>
  <c r="K217" i="1"/>
  <c r="I217" i="1"/>
  <c r="H217" i="1"/>
  <c r="K216" i="1"/>
  <c r="I216" i="1"/>
  <c r="H216" i="1"/>
  <c r="K215" i="1"/>
  <c r="I215" i="1"/>
  <c r="H215" i="1"/>
  <c r="K214" i="1"/>
  <c r="I214" i="1"/>
  <c r="H214" i="1"/>
  <c r="K213" i="1"/>
  <c r="I213" i="1"/>
  <c r="H213" i="1"/>
  <c r="K212" i="1"/>
  <c r="I212" i="1"/>
  <c r="H212" i="1"/>
  <c r="K211" i="1"/>
  <c r="I211" i="1"/>
  <c r="H211" i="1"/>
  <c r="K210" i="1"/>
  <c r="I210" i="1"/>
  <c r="H210" i="1"/>
  <c r="K209" i="1"/>
  <c r="I209" i="1"/>
  <c r="H209" i="1"/>
  <c r="K208" i="1"/>
  <c r="I208" i="1"/>
  <c r="H208" i="1"/>
  <c r="K207" i="1"/>
  <c r="I207" i="1"/>
  <c r="H207" i="1"/>
  <c r="K206" i="1"/>
  <c r="I206" i="1"/>
  <c r="H206" i="1"/>
  <c r="K205" i="1"/>
  <c r="I205" i="1"/>
  <c r="H205" i="1"/>
  <c r="K204" i="1"/>
  <c r="I204" i="1"/>
  <c r="H204" i="1"/>
  <c r="K203" i="1"/>
  <c r="I203" i="1"/>
  <c r="H203" i="1"/>
  <c r="K202" i="1"/>
  <c r="I202" i="1"/>
  <c r="H202" i="1"/>
  <c r="K201" i="1"/>
  <c r="I201" i="1"/>
  <c r="H201" i="1"/>
  <c r="K200" i="1"/>
  <c r="I200" i="1"/>
  <c r="H200" i="1"/>
  <c r="K199" i="1"/>
  <c r="I199" i="1"/>
  <c r="H199" i="1"/>
  <c r="K198" i="1"/>
  <c r="I198" i="1"/>
  <c r="H198" i="1"/>
  <c r="K197" i="1"/>
  <c r="I197" i="1"/>
  <c r="H197" i="1"/>
  <c r="K196" i="1"/>
  <c r="I196" i="1"/>
  <c r="H196" i="1"/>
  <c r="K195" i="1"/>
  <c r="I195" i="1"/>
  <c r="H195" i="1"/>
  <c r="K194" i="1"/>
  <c r="I194" i="1"/>
  <c r="H194" i="1"/>
  <c r="K193" i="1"/>
  <c r="I193" i="1"/>
  <c r="H193" i="1"/>
  <c r="K192" i="1"/>
  <c r="I192" i="1"/>
  <c r="H192" i="1"/>
  <c r="K191" i="1"/>
  <c r="I191" i="1"/>
  <c r="H191" i="1"/>
  <c r="K190" i="1"/>
  <c r="I190" i="1"/>
  <c r="H190" i="1"/>
  <c r="K189" i="1"/>
  <c r="I189" i="1"/>
  <c r="H189" i="1"/>
  <c r="K188" i="1"/>
  <c r="I188" i="1"/>
  <c r="H188" i="1"/>
  <c r="K187" i="1"/>
  <c r="I187" i="1"/>
  <c r="H187" i="1"/>
  <c r="K186" i="1"/>
  <c r="I186" i="1"/>
  <c r="H186" i="1"/>
  <c r="K185" i="1"/>
  <c r="I185" i="1"/>
  <c r="H185" i="1"/>
  <c r="K184" i="1"/>
  <c r="I184" i="1"/>
  <c r="H184" i="1"/>
  <c r="K183" i="1"/>
  <c r="I183" i="1"/>
  <c r="H183" i="1"/>
  <c r="K182" i="1"/>
  <c r="I182" i="1"/>
  <c r="H182" i="1"/>
  <c r="K181" i="1"/>
  <c r="I181" i="1"/>
  <c r="H181" i="1"/>
  <c r="K180" i="1"/>
  <c r="I180" i="1"/>
  <c r="H180" i="1"/>
  <c r="K179" i="1"/>
  <c r="I179" i="1"/>
  <c r="H179" i="1"/>
  <c r="K178" i="1"/>
  <c r="I178" i="1"/>
  <c r="H178" i="1"/>
  <c r="K177" i="1"/>
  <c r="I177" i="1"/>
  <c r="H177" i="1"/>
  <c r="K176" i="1"/>
  <c r="I176" i="1"/>
  <c r="H176" i="1"/>
  <c r="K175" i="1"/>
  <c r="I175" i="1"/>
  <c r="H175" i="1"/>
  <c r="K174" i="1"/>
  <c r="I174" i="1"/>
  <c r="H174" i="1"/>
  <c r="K173" i="1"/>
  <c r="I173" i="1"/>
  <c r="H173" i="1"/>
  <c r="K172" i="1"/>
  <c r="I172" i="1"/>
  <c r="H172" i="1"/>
  <c r="K171" i="1"/>
  <c r="I171" i="1"/>
  <c r="H171" i="1"/>
  <c r="K170" i="1"/>
  <c r="I170" i="1"/>
  <c r="H170" i="1"/>
  <c r="K169" i="1"/>
  <c r="I169" i="1"/>
  <c r="H169" i="1"/>
  <c r="K168" i="1"/>
  <c r="I168" i="1"/>
  <c r="H168" i="1"/>
  <c r="K167" i="1"/>
  <c r="I167" i="1"/>
  <c r="H167" i="1"/>
  <c r="K166" i="1"/>
  <c r="I166" i="1"/>
  <c r="H166" i="1"/>
  <c r="K165" i="1"/>
  <c r="I165" i="1"/>
  <c r="H165" i="1"/>
  <c r="K164" i="1"/>
  <c r="I164" i="1"/>
  <c r="H164" i="1"/>
  <c r="K163" i="1"/>
  <c r="I163" i="1"/>
  <c r="H163" i="1"/>
  <c r="K162" i="1"/>
  <c r="I162" i="1"/>
  <c r="H162" i="1"/>
  <c r="K161" i="1"/>
  <c r="I161" i="1"/>
  <c r="H161" i="1"/>
  <c r="K160" i="1"/>
  <c r="I160" i="1"/>
  <c r="H160" i="1"/>
  <c r="K159" i="1"/>
  <c r="I159" i="1"/>
  <c r="H159" i="1"/>
  <c r="K158" i="1"/>
  <c r="I158" i="1"/>
  <c r="H158" i="1"/>
  <c r="K157" i="1"/>
  <c r="I157" i="1"/>
  <c r="H157" i="1"/>
  <c r="K156" i="1"/>
  <c r="I156" i="1"/>
  <c r="H156" i="1"/>
  <c r="K155" i="1"/>
  <c r="I155" i="1"/>
  <c r="H155" i="1"/>
  <c r="K154" i="1"/>
  <c r="I154" i="1"/>
  <c r="H154" i="1"/>
  <c r="K153" i="1"/>
  <c r="I153" i="1"/>
  <c r="H153" i="1"/>
  <c r="K152" i="1"/>
  <c r="I152" i="1"/>
  <c r="H152" i="1"/>
  <c r="K151" i="1"/>
  <c r="I151" i="1"/>
  <c r="H151" i="1"/>
  <c r="K150" i="1"/>
  <c r="I150" i="1"/>
  <c r="H150" i="1"/>
  <c r="K149" i="1"/>
  <c r="I149" i="1"/>
  <c r="H149" i="1"/>
  <c r="K148" i="1"/>
  <c r="I148" i="1"/>
  <c r="H148" i="1"/>
  <c r="K147" i="1"/>
  <c r="I147" i="1"/>
  <c r="H147" i="1"/>
  <c r="K146" i="1"/>
  <c r="I146" i="1"/>
  <c r="H146" i="1"/>
  <c r="K145" i="1"/>
  <c r="I145" i="1"/>
  <c r="H145" i="1"/>
  <c r="K144" i="1"/>
  <c r="I144" i="1"/>
  <c r="H144" i="1"/>
  <c r="K143" i="1"/>
  <c r="I143" i="1"/>
  <c r="H143" i="1"/>
  <c r="K142" i="1"/>
  <c r="I142" i="1"/>
  <c r="H142" i="1"/>
  <c r="K141" i="1"/>
  <c r="I141" i="1"/>
  <c r="H141" i="1"/>
  <c r="K140" i="1"/>
  <c r="I140" i="1"/>
  <c r="H140" i="1"/>
  <c r="K139" i="1"/>
  <c r="I139" i="1"/>
  <c r="H139" i="1"/>
  <c r="K138" i="1"/>
  <c r="I138" i="1"/>
  <c r="H138" i="1"/>
  <c r="K137" i="1"/>
  <c r="I137" i="1"/>
  <c r="H137" i="1"/>
  <c r="K136" i="1"/>
  <c r="I136" i="1"/>
  <c r="H136" i="1"/>
  <c r="K135" i="1"/>
  <c r="I135" i="1"/>
  <c r="H135" i="1"/>
  <c r="K134" i="1"/>
  <c r="I134" i="1"/>
  <c r="H134" i="1"/>
  <c r="K133" i="1"/>
  <c r="I133" i="1"/>
  <c r="H133" i="1"/>
  <c r="K132" i="1"/>
  <c r="I132" i="1"/>
  <c r="H132" i="1"/>
  <c r="K131" i="1"/>
  <c r="I131" i="1"/>
  <c r="H131" i="1"/>
  <c r="K130" i="1"/>
  <c r="I130" i="1"/>
  <c r="H130" i="1"/>
  <c r="K129" i="1"/>
  <c r="I129" i="1"/>
  <c r="H129" i="1"/>
  <c r="K128" i="1"/>
  <c r="I128" i="1"/>
  <c r="H128" i="1"/>
  <c r="K127" i="1"/>
  <c r="I127" i="1"/>
  <c r="H127" i="1"/>
  <c r="K126" i="1"/>
  <c r="I126" i="1"/>
  <c r="H126" i="1"/>
  <c r="K125" i="1"/>
  <c r="I125" i="1"/>
  <c r="H125" i="1"/>
  <c r="K124" i="1"/>
  <c r="I124" i="1"/>
  <c r="H124" i="1"/>
  <c r="K123" i="1"/>
  <c r="I123" i="1"/>
  <c r="H123" i="1"/>
  <c r="K122" i="1"/>
  <c r="I122" i="1"/>
  <c r="H122" i="1"/>
  <c r="K121" i="1"/>
  <c r="I121" i="1"/>
  <c r="H121" i="1"/>
  <c r="K120" i="1"/>
  <c r="I120" i="1"/>
  <c r="H120" i="1"/>
  <c r="K119" i="1"/>
  <c r="I119" i="1"/>
  <c r="H119" i="1"/>
  <c r="K118" i="1"/>
  <c r="I118" i="1"/>
  <c r="H118" i="1"/>
  <c r="K117" i="1"/>
  <c r="I117" i="1"/>
  <c r="H117" i="1"/>
  <c r="K116" i="1"/>
  <c r="I116" i="1"/>
  <c r="H116" i="1"/>
  <c r="K115" i="1"/>
  <c r="I115" i="1"/>
  <c r="H115" i="1"/>
  <c r="K114" i="1"/>
  <c r="I114" i="1"/>
  <c r="H114" i="1"/>
  <c r="K113" i="1"/>
  <c r="I113" i="1"/>
  <c r="H113" i="1"/>
  <c r="K112" i="1"/>
  <c r="I112" i="1"/>
  <c r="H112" i="1"/>
  <c r="K111" i="1"/>
  <c r="I111" i="1"/>
  <c r="H111" i="1"/>
  <c r="K110" i="1"/>
  <c r="I110" i="1"/>
  <c r="H110" i="1"/>
  <c r="K109" i="1"/>
  <c r="I109" i="1"/>
  <c r="H109" i="1"/>
  <c r="K108" i="1"/>
  <c r="I108" i="1"/>
  <c r="H108" i="1"/>
  <c r="K107" i="1"/>
  <c r="I107" i="1"/>
  <c r="H107" i="1"/>
  <c r="K106" i="1"/>
  <c r="I106" i="1"/>
  <c r="H106" i="1"/>
  <c r="K105" i="1"/>
  <c r="I105" i="1"/>
  <c r="H105" i="1"/>
  <c r="K104" i="1"/>
  <c r="I104" i="1"/>
  <c r="H104" i="1"/>
  <c r="K103" i="1"/>
  <c r="I103" i="1"/>
  <c r="H103" i="1"/>
  <c r="K102" i="1"/>
  <c r="I102" i="1"/>
  <c r="H102" i="1"/>
  <c r="K101" i="1"/>
  <c r="I101" i="1"/>
  <c r="H101" i="1"/>
  <c r="K100" i="1"/>
  <c r="I100" i="1"/>
  <c r="H100" i="1"/>
  <c r="K99" i="1"/>
  <c r="I99" i="1"/>
  <c r="H99" i="1"/>
  <c r="K98" i="1"/>
  <c r="I98" i="1"/>
  <c r="H98" i="1"/>
  <c r="K97" i="1"/>
  <c r="I97" i="1"/>
  <c r="H97" i="1"/>
  <c r="K96" i="1"/>
  <c r="I96" i="1"/>
  <c r="H96" i="1"/>
  <c r="K95" i="1"/>
  <c r="I95" i="1"/>
  <c r="H95" i="1"/>
  <c r="K94" i="1"/>
  <c r="I94" i="1"/>
  <c r="H94" i="1"/>
  <c r="K93" i="1"/>
  <c r="I93" i="1"/>
  <c r="H93" i="1"/>
  <c r="K92" i="1"/>
  <c r="I92" i="1"/>
  <c r="H92" i="1"/>
  <c r="K91" i="1"/>
  <c r="I91" i="1"/>
  <c r="H91" i="1"/>
  <c r="K90" i="1"/>
  <c r="I90" i="1"/>
  <c r="H90" i="1"/>
  <c r="K89" i="1"/>
  <c r="I89" i="1"/>
  <c r="H89" i="1"/>
  <c r="K88" i="1"/>
  <c r="I88" i="1"/>
  <c r="H88" i="1"/>
  <c r="K87" i="1"/>
  <c r="I87" i="1"/>
  <c r="H87" i="1"/>
  <c r="K86" i="1"/>
  <c r="I86" i="1"/>
  <c r="H86" i="1"/>
  <c r="K85" i="1"/>
  <c r="I85" i="1"/>
  <c r="H85" i="1"/>
  <c r="K84" i="1"/>
  <c r="I84" i="1"/>
  <c r="H84" i="1"/>
  <c r="K83" i="1"/>
  <c r="I83" i="1"/>
  <c r="H83" i="1"/>
  <c r="K82" i="1"/>
  <c r="I82" i="1"/>
  <c r="H82" i="1"/>
  <c r="K81" i="1"/>
  <c r="I81" i="1"/>
  <c r="H81" i="1"/>
  <c r="K80" i="1"/>
  <c r="I80" i="1"/>
  <c r="H80" i="1"/>
  <c r="K79" i="1"/>
  <c r="I79" i="1"/>
  <c r="H79" i="1"/>
  <c r="K78" i="1"/>
  <c r="I78" i="1"/>
  <c r="H78" i="1"/>
  <c r="K77" i="1"/>
  <c r="I77" i="1"/>
  <c r="H77" i="1"/>
  <c r="K76" i="1"/>
  <c r="I76" i="1"/>
  <c r="H76" i="1"/>
  <c r="K75" i="1"/>
  <c r="I75" i="1"/>
  <c r="H75" i="1"/>
  <c r="K74" i="1"/>
  <c r="I74" i="1"/>
  <c r="H74" i="1"/>
  <c r="K73" i="1"/>
  <c r="I73" i="1"/>
  <c r="H73" i="1"/>
  <c r="K72" i="1"/>
  <c r="I72" i="1"/>
  <c r="H72" i="1"/>
  <c r="K71" i="1"/>
  <c r="I71" i="1"/>
  <c r="H71" i="1"/>
  <c r="K70" i="1"/>
  <c r="I70" i="1"/>
  <c r="H70" i="1"/>
  <c r="K69" i="1"/>
  <c r="I69" i="1"/>
  <c r="H69" i="1"/>
  <c r="K68" i="1"/>
  <c r="I68" i="1"/>
  <c r="H68" i="1"/>
  <c r="K67" i="1"/>
  <c r="I67" i="1"/>
  <c r="H67" i="1"/>
  <c r="K66" i="1"/>
  <c r="I66" i="1"/>
  <c r="H66" i="1"/>
  <c r="K65" i="1"/>
  <c r="I65" i="1"/>
  <c r="H65" i="1"/>
  <c r="K64" i="1"/>
  <c r="I64" i="1"/>
  <c r="H64" i="1"/>
  <c r="K63" i="1"/>
  <c r="I63" i="1"/>
  <c r="H63" i="1"/>
  <c r="K62" i="1"/>
  <c r="I62" i="1"/>
  <c r="H62" i="1"/>
  <c r="K61" i="1"/>
  <c r="I61" i="1"/>
  <c r="H61" i="1"/>
  <c r="K60" i="1"/>
  <c r="I60" i="1"/>
  <c r="H60" i="1"/>
  <c r="K59" i="1"/>
  <c r="I59" i="1"/>
  <c r="H59" i="1"/>
  <c r="K58" i="1"/>
  <c r="I58" i="1"/>
  <c r="H58" i="1"/>
  <c r="K57" i="1"/>
  <c r="I57" i="1"/>
  <c r="H57" i="1"/>
  <c r="K56" i="1"/>
  <c r="I56" i="1"/>
  <c r="H56" i="1"/>
  <c r="K55" i="1"/>
  <c r="I55" i="1"/>
  <c r="H55" i="1"/>
  <c r="K54" i="1"/>
  <c r="I54" i="1"/>
  <c r="H54" i="1"/>
  <c r="K53" i="1"/>
  <c r="I53" i="1"/>
  <c r="H53" i="1"/>
  <c r="K52" i="1"/>
  <c r="I52" i="1"/>
  <c r="H52" i="1"/>
  <c r="K51" i="1"/>
  <c r="I51" i="1"/>
  <c r="H51" i="1"/>
  <c r="K50" i="1"/>
  <c r="I50" i="1"/>
  <c r="H50" i="1"/>
  <c r="K49" i="1"/>
  <c r="I49" i="1"/>
  <c r="H49" i="1"/>
  <c r="K48" i="1"/>
  <c r="I48" i="1"/>
  <c r="H48" i="1"/>
  <c r="K47" i="1"/>
  <c r="I47" i="1"/>
  <c r="H47" i="1"/>
  <c r="K46" i="1"/>
  <c r="I46" i="1"/>
  <c r="H46" i="1"/>
  <c r="K45" i="1"/>
  <c r="I45" i="1"/>
  <c r="H45" i="1"/>
  <c r="K44" i="1"/>
  <c r="I44" i="1"/>
  <c r="H44" i="1"/>
  <c r="K43" i="1"/>
  <c r="I43" i="1"/>
  <c r="H43" i="1"/>
  <c r="K42" i="1"/>
  <c r="I42" i="1"/>
  <c r="H42" i="1"/>
  <c r="K41" i="1"/>
  <c r="I41" i="1"/>
  <c r="H41" i="1"/>
  <c r="K40" i="1"/>
  <c r="I40" i="1"/>
  <c r="H40" i="1"/>
  <c r="K39" i="1"/>
  <c r="I39" i="1"/>
  <c r="H39" i="1"/>
  <c r="K38" i="1"/>
  <c r="I38" i="1"/>
  <c r="H38" i="1"/>
  <c r="K37" i="1"/>
  <c r="I37" i="1"/>
  <c r="H37" i="1"/>
  <c r="K36" i="1"/>
  <c r="I36" i="1"/>
  <c r="H36" i="1"/>
  <c r="K35" i="1"/>
  <c r="I35" i="1"/>
  <c r="H35" i="1"/>
  <c r="K34" i="1"/>
  <c r="I34" i="1"/>
  <c r="H34" i="1"/>
  <c r="K33" i="1"/>
  <c r="I33" i="1"/>
  <c r="H33" i="1"/>
  <c r="K32" i="1"/>
  <c r="I32" i="1"/>
  <c r="H32" i="1"/>
  <c r="K31" i="1"/>
  <c r="I31" i="1"/>
  <c r="H31" i="1"/>
  <c r="K30" i="1"/>
  <c r="I30" i="1"/>
  <c r="H30" i="1"/>
  <c r="K29" i="1"/>
  <c r="I29" i="1"/>
  <c r="H29" i="1"/>
  <c r="K28" i="1"/>
  <c r="I28" i="1"/>
  <c r="H28" i="1"/>
  <c r="K27" i="1"/>
  <c r="I27" i="1"/>
  <c r="H27" i="1"/>
  <c r="K26" i="1"/>
  <c r="I26" i="1"/>
  <c r="H26" i="1"/>
  <c r="K25" i="1"/>
  <c r="I25" i="1"/>
  <c r="H25" i="1"/>
  <c r="K24" i="1"/>
  <c r="I24" i="1"/>
  <c r="H24" i="1"/>
  <c r="K23" i="1"/>
  <c r="I23" i="1"/>
  <c r="H23" i="1"/>
  <c r="K22" i="1"/>
  <c r="I22" i="1"/>
  <c r="H22" i="1"/>
  <c r="K21" i="1"/>
  <c r="I21" i="1"/>
  <c r="H21" i="1"/>
  <c r="K20" i="1"/>
  <c r="I20" i="1"/>
  <c r="H20" i="1"/>
  <c r="K19" i="1"/>
  <c r="I19" i="1"/>
  <c r="H19" i="1"/>
  <c r="K18" i="1"/>
  <c r="I18" i="1"/>
  <c r="H18" i="1"/>
  <c r="K17" i="1"/>
  <c r="I17" i="1"/>
  <c r="H17" i="1"/>
  <c r="K16" i="1"/>
  <c r="I16" i="1"/>
  <c r="H16" i="1"/>
  <c r="K15" i="1"/>
  <c r="I15" i="1"/>
  <c r="H15" i="1"/>
  <c r="K14" i="1"/>
  <c r="I14" i="1"/>
  <c r="H14" i="1"/>
  <c r="K13" i="1"/>
  <c r="I13" i="1"/>
  <c r="H13" i="1"/>
  <c r="K12" i="1"/>
  <c r="I12" i="1"/>
  <c r="H12" i="1"/>
  <c r="K11" i="1"/>
  <c r="I11" i="1"/>
  <c r="H11" i="1"/>
  <c r="K10" i="1"/>
  <c r="I10" i="1"/>
  <c r="H10" i="1"/>
  <c r="K9" i="1"/>
  <c r="I9" i="1"/>
  <c r="H9" i="1"/>
  <c r="K23" i="5" l="1"/>
  <c r="J24" i="5"/>
  <c r="K24" i="5" s="1"/>
  <c r="L24" i="5" s="1"/>
  <c r="M24" i="5" s="1"/>
  <c r="N24" i="5" s="1"/>
  <c r="O24" i="5" s="1"/>
  <c r="P24" i="5" s="1"/>
  <c r="Q24" i="5" s="1"/>
  <c r="R24" i="5" s="1"/>
  <c r="S24" i="5" s="1"/>
  <c r="T24" i="5" s="1"/>
  <c r="I27" i="5"/>
  <c r="K6" i="5"/>
  <c r="H19" i="5"/>
  <c r="I14" i="5"/>
  <c r="F10" i="5"/>
  <c r="F3" i="5" s="1"/>
  <c r="G8" i="5"/>
  <c r="G27" i="5"/>
  <c r="G19" i="5"/>
  <c r="I51" i="3"/>
  <c r="I45" i="3"/>
  <c r="I140" i="3" s="1"/>
  <c r="F74" i="3"/>
  <c r="F59" i="3"/>
  <c r="J74" i="3"/>
  <c r="J59" i="3"/>
  <c r="N62" i="3"/>
  <c r="N137" i="3" s="1"/>
  <c r="I33" i="3"/>
  <c r="G53" i="3"/>
  <c r="G138" i="3"/>
  <c r="K138" i="3"/>
  <c r="K53" i="3"/>
  <c r="S60" i="3"/>
  <c r="S138" i="3" s="1"/>
  <c r="T57" i="3"/>
  <c r="T60" i="3" s="1"/>
  <c r="T138" i="3" s="1"/>
  <c r="I138" i="3"/>
  <c r="I53" i="3"/>
  <c r="H143" i="3"/>
  <c r="H70" i="3"/>
  <c r="H71" i="3" s="1"/>
  <c r="H72" i="3" s="1"/>
  <c r="H42" i="3" s="1"/>
  <c r="H31" i="3"/>
  <c r="H74" i="3"/>
  <c r="L143" i="3"/>
  <c r="L70" i="3"/>
  <c r="L71" i="3" s="1"/>
  <c r="L31" i="3"/>
  <c r="P143" i="3"/>
  <c r="P74" i="3"/>
  <c r="P70" i="3"/>
  <c r="P71" i="3" s="1"/>
  <c r="P31" i="3"/>
  <c r="K71" i="3"/>
  <c r="T56" i="3"/>
  <c r="F62" i="3"/>
  <c r="F137" i="3" s="1"/>
  <c r="F139" i="3"/>
  <c r="F144" i="3" s="1"/>
  <c r="F32" i="3"/>
  <c r="F40" i="3" s="1"/>
  <c r="H89" i="3"/>
  <c r="F146" i="3"/>
  <c r="F145" i="3"/>
  <c r="F149" i="3" s="1"/>
  <c r="F153" i="3"/>
  <c r="H51" i="3"/>
  <c r="H45" i="3"/>
  <c r="H140" i="3" s="1"/>
  <c r="G136" i="3"/>
  <c r="G51" i="3"/>
  <c r="H53" i="3"/>
  <c r="Q56" i="3"/>
  <c r="J62" i="3"/>
  <c r="J137" i="3" s="1"/>
  <c r="G71" i="3"/>
  <c r="G72" i="3" s="1"/>
  <c r="G42" i="3" s="1"/>
  <c r="O71" i="3"/>
  <c r="G88" i="3"/>
  <c r="G86" i="3"/>
  <c r="G62" i="3"/>
  <c r="G137" i="3" s="1"/>
  <c r="K62" i="3"/>
  <c r="K137" i="3" s="1"/>
  <c r="O62" i="3"/>
  <c r="O137" i="3" s="1"/>
  <c r="M74" i="3"/>
  <c r="H88" i="3"/>
  <c r="H62" i="3"/>
  <c r="H137" i="3" s="1"/>
  <c r="L62" i="3"/>
  <c r="L137" i="3" s="1"/>
  <c r="P62" i="3"/>
  <c r="Q63" i="3" s="1"/>
  <c r="I74" i="3"/>
  <c r="N74" i="3"/>
  <c r="BX128" i="2"/>
  <c r="I31" i="3"/>
  <c r="M31" i="3"/>
  <c r="K143" i="3"/>
  <c r="K74" i="3"/>
  <c r="O143" i="3"/>
  <c r="O74" i="3"/>
  <c r="I70" i="3"/>
  <c r="I71" i="3" s="1"/>
  <c r="I72" i="3" s="1"/>
  <c r="I42" i="3" s="1"/>
  <c r="I139" i="3" s="1"/>
  <c r="I146" i="3" s="1"/>
  <c r="M70" i="3"/>
  <c r="M71" i="3" s="1"/>
  <c r="G155" i="3"/>
  <c r="F159" i="3"/>
  <c r="F38" i="3" s="1"/>
  <c r="F157" i="3"/>
  <c r="H86" i="3"/>
  <c r="G147" i="3"/>
  <c r="H77" i="3"/>
  <c r="H85" i="3"/>
  <c r="F162" i="3"/>
  <c r="F163" i="3" s="1"/>
  <c r="F164" i="3" s="1"/>
  <c r="F161" i="3" s="1"/>
  <c r="F160" i="3" s="1"/>
  <c r="F39" i="3" s="1"/>
  <c r="F52" i="3" s="1"/>
  <c r="F47" i="3" s="1"/>
  <c r="BX179" i="2"/>
  <c r="BY180" i="2"/>
  <c r="CD70" i="2"/>
  <c r="CD71" i="2"/>
  <c r="CD74" i="2"/>
  <c r="CD75" i="2"/>
  <c r="CD76" i="2"/>
  <c r="CD78" i="2"/>
  <c r="CD79" i="2"/>
  <c r="CD84" i="2"/>
  <c r="CD125" i="2"/>
  <c r="CD180" i="2"/>
  <c r="CD167" i="2"/>
  <c r="CD179" i="2"/>
  <c r="CD95" i="2"/>
  <c r="CD82" i="2"/>
  <c r="CO2" i="2"/>
  <c r="CD77" i="2"/>
  <c r="CD151" i="2"/>
  <c r="CD122" i="2"/>
  <c r="CD123" i="2"/>
  <c r="CC123" i="2" s="1"/>
  <c r="CA123" i="2" s="1"/>
  <c r="CD128" i="2"/>
  <c r="CD130" i="2"/>
  <c r="CD94" i="2"/>
  <c r="CC94" i="2" s="1"/>
  <c r="CA94" i="2" s="1"/>
  <c r="CD98" i="2"/>
  <c r="CD109" i="2"/>
  <c r="CD116" i="2"/>
  <c r="CD149" i="2"/>
  <c r="CD155" i="2"/>
  <c r="CD133" i="2"/>
  <c r="CD135" i="2"/>
  <c r="CD153" i="2"/>
  <c r="CD157" i="2"/>
  <c r="CD197" i="2"/>
  <c r="CD198" i="2"/>
  <c r="CD199" i="2"/>
  <c r="CD200" i="2"/>
  <c r="CD201" i="2"/>
  <c r="CD205" i="2"/>
  <c r="CD206" i="2"/>
  <c r="CD207" i="2"/>
  <c r="CD208" i="2"/>
  <c r="CC208" i="2" s="1"/>
  <c r="CA208" i="2" s="1"/>
  <c r="CD209" i="2"/>
  <c r="CC209" i="2" s="1"/>
  <c r="CA209" i="2" s="1"/>
  <c r="CD211" i="2"/>
  <c r="CC211" i="2" s="1"/>
  <c r="CA211" i="2" s="1"/>
  <c r="CD212" i="2"/>
  <c r="CD214" i="2"/>
  <c r="CD255" i="2"/>
  <c r="CD225" i="2"/>
  <c r="CD227" i="2"/>
  <c r="CD235" i="2"/>
  <c r="CD233" i="2"/>
  <c r="CD236" i="2"/>
  <c r="CD239" i="2"/>
  <c r="CD241" i="2"/>
  <c r="CD243" i="2"/>
  <c r="CD124" i="2"/>
  <c r="CD141" i="2"/>
  <c r="CD143" i="2"/>
  <c r="CC143" i="2" s="1"/>
  <c r="CA143" i="2" s="1"/>
  <c r="CD148" i="2"/>
  <c r="CD150" i="2"/>
  <c r="CD154" i="2"/>
  <c r="CD158" i="2"/>
  <c r="CC158" i="2" s="1"/>
  <c r="CA158" i="2" s="1"/>
  <c r="CD160" i="2"/>
  <c r="CD163" i="2"/>
  <c r="CD164" i="2"/>
  <c r="CD165" i="2"/>
  <c r="CD228" i="2"/>
  <c r="CD169" i="2"/>
  <c r="CD171" i="2"/>
  <c r="CD173" i="2"/>
  <c r="CD176" i="2"/>
  <c r="CD229" i="2"/>
  <c r="CD181" i="2"/>
  <c r="CD183" i="2"/>
  <c r="CD185" i="2"/>
  <c r="CD186" i="2"/>
  <c r="CD187" i="2"/>
  <c r="CD189" i="2"/>
  <c r="CD193" i="2"/>
  <c r="CD192" i="2"/>
  <c r="CD195" i="2"/>
  <c r="CD287" i="2"/>
  <c r="CD256" i="2"/>
  <c r="CD258" i="2"/>
  <c r="CD260" i="2"/>
  <c r="CD262" i="2"/>
  <c r="CD264" i="2"/>
  <c r="CD253" i="2"/>
  <c r="CD266" i="2"/>
  <c r="CD270" i="2"/>
  <c r="CC270" i="2" s="1"/>
  <c r="CA270" i="2" s="1"/>
  <c r="CD267" i="2"/>
  <c r="CD272" i="2"/>
  <c r="CC272" i="2" s="1"/>
  <c r="CA272" i="2" s="1"/>
  <c r="CD271" i="2"/>
  <c r="CC271" i="2" s="1"/>
  <c r="CA271" i="2" s="1"/>
  <c r="CD273" i="2"/>
  <c r="CD247" i="2"/>
  <c r="CC247" i="2" s="1"/>
  <c r="CA247" i="2" s="1"/>
  <c r="CD249" i="2"/>
  <c r="CD250" i="2"/>
  <c r="CD275" i="2"/>
  <c r="CD288" i="2"/>
  <c r="CD281" i="2"/>
  <c r="CD278" i="2"/>
  <c r="CN11" i="2"/>
  <c r="CL11" i="2" s="1"/>
  <c r="CN13" i="2"/>
  <c r="CL13" i="2" s="1"/>
  <c r="CN15" i="2"/>
  <c r="CL15" i="2" s="1"/>
  <c r="CN17" i="2"/>
  <c r="CL17" i="2" s="1"/>
  <c r="CN21" i="2"/>
  <c r="CL21" i="2" s="1"/>
  <c r="CN23" i="2"/>
  <c r="CL23" i="2" s="1"/>
  <c r="CN25" i="2"/>
  <c r="CL25" i="2" s="1"/>
  <c r="CM26" i="2"/>
  <c r="CN27" i="2"/>
  <c r="CL27" i="2" s="1"/>
  <c r="CN29" i="2"/>
  <c r="CL29" i="2" s="1"/>
  <c r="CN31" i="2"/>
  <c r="CL31" i="2" s="1"/>
  <c r="CN33" i="2"/>
  <c r="CL33" i="2" s="1"/>
  <c r="CN35" i="2"/>
  <c r="CL35" i="2" s="1"/>
  <c r="CB37" i="2"/>
  <c r="CB39" i="2"/>
  <c r="CB41" i="2"/>
  <c r="CB43" i="2"/>
  <c r="CB45" i="2"/>
  <c r="CB47" i="2"/>
  <c r="CB48" i="2"/>
  <c r="CB54" i="2"/>
  <c r="CB58" i="2"/>
  <c r="CB61" i="2"/>
  <c r="AL325" i="2"/>
  <c r="CD307" i="2"/>
  <c r="CC307" i="2" s="1"/>
  <c r="CA307" i="2" s="1"/>
  <c r="CD311" i="2"/>
  <c r="CN309" i="2"/>
  <c r="CL309" i="2" s="1"/>
  <c r="CN310" i="2"/>
  <c r="CL310" i="2" s="1"/>
  <c r="CN305" i="2"/>
  <c r="CL305" i="2" s="1"/>
  <c r="CN292" i="2"/>
  <c r="CL292" i="2" s="1"/>
  <c r="CN297" i="2"/>
  <c r="CL297" i="2" s="1"/>
  <c r="CN293" i="2"/>
  <c r="CL293" i="2" s="1"/>
  <c r="CN296" i="2"/>
  <c r="CL296" i="2" s="1"/>
  <c r="CN290" i="2"/>
  <c r="CL290" i="2" s="1"/>
  <c r="CN278" i="2"/>
  <c r="CL278" i="2" s="1"/>
  <c r="CN288" i="2"/>
  <c r="CL288" i="2" s="1"/>
  <c r="CN279" i="2"/>
  <c r="CL279" i="2" s="1"/>
  <c r="CN268" i="2"/>
  <c r="CL268" i="2" s="1"/>
  <c r="CN252" i="2"/>
  <c r="CL252" i="2" s="1"/>
  <c r="CN237" i="2"/>
  <c r="CL237" i="2" s="1"/>
  <c r="CN233" i="2"/>
  <c r="CL233" i="2" s="1"/>
  <c r="CN228" i="2"/>
  <c r="CL228" i="2" s="1"/>
  <c r="CN264" i="2"/>
  <c r="CL264" i="2" s="1"/>
  <c r="CN262" i="2"/>
  <c r="CL262" i="2" s="1"/>
  <c r="CN260" i="2"/>
  <c r="CL260" i="2" s="1"/>
  <c r="CN249" i="2"/>
  <c r="CL249" i="2" s="1"/>
  <c r="CN244" i="2"/>
  <c r="CL244" i="2" s="1"/>
  <c r="CN239" i="2"/>
  <c r="CL239" i="2" s="1"/>
  <c r="CN226" i="2"/>
  <c r="CL226" i="2" s="1"/>
  <c r="CN224" i="2"/>
  <c r="CL224" i="2" s="1"/>
  <c r="CN222" i="2"/>
  <c r="CL222" i="2" s="1"/>
  <c r="CN220" i="2"/>
  <c r="CL220" i="2" s="1"/>
  <c r="CN218" i="2"/>
  <c r="CL218" i="2" s="1"/>
  <c r="CN216" i="2"/>
  <c r="CL216" i="2" s="1"/>
  <c r="CN214" i="2"/>
  <c r="CL214" i="2" s="1"/>
  <c r="CN212" i="2"/>
  <c r="CL212" i="2" s="1"/>
  <c r="CN210" i="2"/>
  <c r="CL210" i="2" s="1"/>
  <c r="CN206" i="2"/>
  <c r="CL206" i="2" s="1"/>
  <c r="CN204" i="2"/>
  <c r="CL204" i="2" s="1"/>
  <c r="CN256" i="2"/>
  <c r="CL256" i="2" s="1"/>
  <c r="CN245" i="2"/>
  <c r="CL245" i="2" s="1"/>
  <c r="CN241" i="2"/>
  <c r="CL241" i="2" s="1"/>
  <c r="CN235" i="2"/>
  <c r="CL235" i="2" s="1"/>
  <c r="CN231" i="2"/>
  <c r="CL231" i="2" s="1"/>
  <c r="CN230" i="2"/>
  <c r="CL230" i="2" s="1"/>
  <c r="CN243" i="2"/>
  <c r="CL243" i="2" s="1"/>
  <c r="CN227" i="2"/>
  <c r="CL227" i="2" s="1"/>
  <c r="CN225" i="2"/>
  <c r="CL225" i="2" s="1"/>
  <c r="CN223" i="2"/>
  <c r="CL223" i="2" s="1"/>
  <c r="CN221" i="2"/>
  <c r="CL221" i="2" s="1"/>
  <c r="CN219" i="2"/>
  <c r="CL219" i="2" s="1"/>
  <c r="CN217" i="2"/>
  <c r="CL217" i="2" s="1"/>
  <c r="CN215" i="2"/>
  <c r="CL215" i="2" s="1"/>
  <c r="CN207" i="2"/>
  <c r="CL207" i="2" s="1"/>
  <c r="CN205" i="2"/>
  <c r="CL205" i="2" s="1"/>
  <c r="CN200" i="2"/>
  <c r="CL200" i="2" s="1"/>
  <c r="CN192" i="2"/>
  <c r="CL192" i="2" s="1"/>
  <c r="CN190" i="2"/>
  <c r="CL190" i="2" s="1"/>
  <c r="CN188" i="2"/>
  <c r="CL188" i="2" s="1"/>
  <c r="CN186" i="2"/>
  <c r="CL186" i="2" s="1"/>
  <c r="CN184" i="2"/>
  <c r="CL184" i="2" s="1"/>
  <c r="CN182" i="2"/>
  <c r="CL182" i="2" s="1"/>
  <c r="CN173" i="2"/>
  <c r="CL173" i="2" s="1"/>
  <c r="CN171" i="2"/>
  <c r="CL171" i="2" s="1"/>
  <c r="CN169" i="2"/>
  <c r="CL169" i="2" s="1"/>
  <c r="CN165" i="2"/>
  <c r="CL165" i="2" s="1"/>
  <c r="CN161" i="2"/>
  <c r="CL161" i="2" s="1"/>
  <c r="CN157" i="2"/>
  <c r="CL157" i="2" s="1"/>
  <c r="CN155" i="2"/>
  <c r="CL155" i="2" s="1"/>
  <c r="CN153" i="2"/>
  <c r="CL153" i="2" s="1"/>
  <c r="CN151" i="2"/>
  <c r="CL151" i="2" s="1"/>
  <c r="CN149" i="2"/>
  <c r="CL149" i="2" s="1"/>
  <c r="CN147" i="2"/>
  <c r="CL147" i="2" s="1"/>
  <c r="CN145" i="2"/>
  <c r="CL145" i="2" s="1"/>
  <c r="CN141" i="2"/>
  <c r="CL141" i="2" s="1"/>
  <c r="CN139" i="2"/>
  <c r="CL139" i="2" s="1"/>
  <c r="CN137" i="2"/>
  <c r="CL137" i="2" s="1"/>
  <c r="CN135" i="2"/>
  <c r="CL135" i="2" s="1"/>
  <c r="CN133" i="2"/>
  <c r="CL133" i="2" s="1"/>
  <c r="CN131" i="2"/>
  <c r="CL131" i="2" s="1"/>
  <c r="CN129" i="2"/>
  <c r="CL129" i="2" s="1"/>
  <c r="CN127" i="2"/>
  <c r="CL127" i="2" s="1"/>
  <c r="CN125" i="2"/>
  <c r="CL125" i="2" s="1"/>
  <c r="CN202" i="2"/>
  <c r="CL202" i="2" s="1"/>
  <c r="CN201" i="2"/>
  <c r="CL201" i="2" s="1"/>
  <c r="CN197" i="2"/>
  <c r="CL197" i="2" s="1"/>
  <c r="CN194" i="2"/>
  <c r="CL194" i="2" s="1"/>
  <c r="CN177" i="2"/>
  <c r="CL177" i="2" s="1"/>
  <c r="CN162" i="2"/>
  <c r="CL162" i="2" s="1"/>
  <c r="CN195" i="2"/>
  <c r="CL195" i="2" s="1"/>
  <c r="CN191" i="2"/>
  <c r="CL191" i="2" s="1"/>
  <c r="CN189" i="2"/>
  <c r="CL189" i="2" s="1"/>
  <c r="CN185" i="2"/>
  <c r="CL185" i="2" s="1"/>
  <c r="CN183" i="2"/>
  <c r="CL183" i="2" s="1"/>
  <c r="CN181" i="2"/>
  <c r="CL181" i="2" s="1"/>
  <c r="CN174" i="2"/>
  <c r="CL174" i="2" s="1"/>
  <c r="CN172" i="2"/>
  <c r="CL172" i="2" s="1"/>
  <c r="CN170" i="2"/>
  <c r="CL170" i="2" s="1"/>
  <c r="CN168" i="2"/>
  <c r="CL168" i="2" s="1"/>
  <c r="CN156" i="2"/>
  <c r="CL156" i="2" s="1"/>
  <c r="CN154" i="2"/>
  <c r="CL154" i="2" s="1"/>
  <c r="CN152" i="2"/>
  <c r="CL152" i="2" s="1"/>
  <c r="CN150" i="2"/>
  <c r="CL150" i="2" s="1"/>
  <c r="CN148" i="2"/>
  <c r="CL148" i="2" s="1"/>
  <c r="CN146" i="2"/>
  <c r="CL146" i="2" s="1"/>
  <c r="CN144" i="2"/>
  <c r="CL144" i="2" s="1"/>
  <c r="CN142" i="2"/>
  <c r="CL142" i="2" s="1"/>
  <c r="CN140" i="2"/>
  <c r="CL140" i="2" s="1"/>
  <c r="CN138" i="2"/>
  <c r="CL138" i="2" s="1"/>
  <c r="CN136" i="2"/>
  <c r="CL136" i="2" s="1"/>
  <c r="CN134" i="2"/>
  <c r="CL134" i="2" s="1"/>
  <c r="CN199" i="2"/>
  <c r="CL199" i="2" s="1"/>
  <c r="CN198" i="2"/>
  <c r="CL198" i="2" s="1"/>
  <c r="CN193" i="2"/>
  <c r="CL193" i="2" s="1"/>
  <c r="CN176" i="2"/>
  <c r="CL176" i="2" s="1"/>
  <c r="CN126" i="2"/>
  <c r="CL126" i="2" s="1"/>
  <c r="CN86" i="2"/>
  <c r="CL86" i="2" s="1"/>
  <c r="CN84" i="2"/>
  <c r="CL84" i="2" s="1"/>
  <c r="CN76" i="2"/>
  <c r="CL76" i="2" s="1"/>
  <c r="CN74" i="2"/>
  <c r="CL74" i="2" s="1"/>
  <c r="CN72" i="2"/>
  <c r="CL72" i="2" s="1"/>
  <c r="CN70" i="2"/>
  <c r="CL70" i="2" s="1"/>
  <c r="CN68" i="2"/>
  <c r="CL68" i="2" s="1"/>
  <c r="CN66" i="2"/>
  <c r="CL66" i="2" s="1"/>
  <c r="CN64" i="2"/>
  <c r="CL64" i="2" s="1"/>
  <c r="CN62" i="2"/>
  <c r="CL62" i="2" s="1"/>
  <c r="CN60" i="2"/>
  <c r="CL60" i="2" s="1"/>
  <c r="CN58" i="2"/>
  <c r="CL58" i="2" s="1"/>
  <c r="CN56" i="2"/>
  <c r="CL56" i="2" s="1"/>
  <c r="CN54" i="2"/>
  <c r="CL54" i="2" s="1"/>
  <c r="CN52" i="2"/>
  <c r="CL52" i="2" s="1"/>
  <c r="CN48" i="2"/>
  <c r="CL48" i="2" s="1"/>
  <c r="CN132" i="2"/>
  <c r="CL132" i="2" s="1"/>
  <c r="CN119" i="2"/>
  <c r="CL119" i="2" s="1"/>
  <c r="CN117" i="2"/>
  <c r="CL117" i="2" s="1"/>
  <c r="CN109" i="2"/>
  <c r="CL109" i="2" s="1"/>
  <c r="CN107" i="2"/>
  <c r="CL107" i="2" s="1"/>
  <c r="CN105" i="2"/>
  <c r="CL105" i="2" s="1"/>
  <c r="CN103" i="2"/>
  <c r="CL103" i="2" s="1"/>
  <c r="CN101" i="2"/>
  <c r="CL101" i="2" s="1"/>
  <c r="CN99" i="2"/>
  <c r="CL99" i="2" s="1"/>
  <c r="CN97" i="2"/>
  <c r="CL97" i="2" s="1"/>
  <c r="CN95" i="2"/>
  <c r="CL95" i="2" s="1"/>
  <c r="CN93" i="2"/>
  <c r="CL93" i="2" s="1"/>
  <c r="CN89" i="2"/>
  <c r="CL89" i="2" s="1"/>
  <c r="CN130" i="2"/>
  <c r="CL130" i="2" s="1"/>
  <c r="CN85" i="2"/>
  <c r="CL85" i="2" s="1"/>
  <c r="CN83" i="2"/>
  <c r="CL83" i="2" s="1"/>
  <c r="CN75" i="2"/>
  <c r="CL75" i="2" s="1"/>
  <c r="CN73" i="2"/>
  <c r="CL73" i="2" s="1"/>
  <c r="CN71" i="2"/>
  <c r="CL71" i="2" s="1"/>
  <c r="CN69" i="2"/>
  <c r="CL69" i="2" s="1"/>
  <c r="CN67" i="2"/>
  <c r="CL67" i="2" s="1"/>
  <c r="CN65" i="2"/>
  <c r="CL65" i="2" s="1"/>
  <c r="CN63" i="2"/>
  <c r="CL63" i="2" s="1"/>
  <c r="CN61" i="2"/>
  <c r="CL61" i="2" s="1"/>
  <c r="CN59" i="2"/>
  <c r="CL59" i="2" s="1"/>
  <c r="CN57" i="2"/>
  <c r="CL57" i="2" s="1"/>
  <c r="CN55" i="2"/>
  <c r="CL55" i="2" s="1"/>
  <c r="CN53" i="2"/>
  <c r="CL53" i="2" s="1"/>
  <c r="CN51" i="2"/>
  <c r="CL51" i="2" s="1"/>
  <c r="CN128" i="2"/>
  <c r="CL128" i="2" s="1"/>
  <c r="CN124" i="2"/>
  <c r="CL124" i="2" s="1"/>
  <c r="CN122" i="2"/>
  <c r="CL122" i="2" s="1"/>
  <c r="CN120" i="2"/>
  <c r="CL120" i="2" s="1"/>
  <c r="CN118" i="2"/>
  <c r="CL118" i="2" s="1"/>
  <c r="CN116" i="2"/>
  <c r="CL116" i="2" s="1"/>
  <c r="CN112" i="2"/>
  <c r="CL112" i="2" s="1"/>
  <c r="CN110" i="2"/>
  <c r="CL110" i="2" s="1"/>
  <c r="CN108" i="2"/>
  <c r="CL108" i="2" s="1"/>
  <c r="CN106" i="2"/>
  <c r="CL106" i="2" s="1"/>
  <c r="CN104" i="2"/>
  <c r="CL104" i="2" s="1"/>
  <c r="CN102" i="2"/>
  <c r="CL102" i="2" s="1"/>
  <c r="CN100" i="2"/>
  <c r="CL100" i="2" s="1"/>
  <c r="CN98" i="2"/>
  <c r="CL98" i="2" s="1"/>
  <c r="CN96" i="2"/>
  <c r="CL96" i="2" s="1"/>
  <c r="CN92" i="2"/>
  <c r="CL92" i="2" s="1"/>
  <c r="CN90" i="2"/>
  <c r="CL90" i="2" s="1"/>
  <c r="CN87" i="2"/>
  <c r="CL87" i="2" s="1"/>
  <c r="CN80" i="2"/>
  <c r="CL80" i="2" s="1"/>
  <c r="CN78" i="2"/>
  <c r="CL78" i="2" s="1"/>
  <c r="CB307" i="2"/>
  <c r="CB309" i="2"/>
  <c r="CB299" i="2"/>
  <c r="CB298" i="2"/>
  <c r="CB294" i="2"/>
  <c r="CB290" i="2"/>
  <c r="CB306" i="2"/>
  <c r="CB296" i="2"/>
  <c r="CB287" i="2"/>
  <c r="CB278" i="2"/>
  <c r="CB289" i="2"/>
  <c r="CB285" i="2"/>
  <c r="CB291" i="2"/>
  <c r="CB279" i="2"/>
  <c r="CB282" i="2"/>
  <c r="CB272" i="2"/>
  <c r="CB258" i="2"/>
  <c r="CB250" i="2"/>
  <c r="CB259" i="2"/>
  <c r="CB274" i="2"/>
  <c r="CB267" i="2"/>
  <c r="CB261" i="2"/>
  <c r="CB257" i="2"/>
  <c r="CB244" i="2"/>
  <c r="CB242" i="2"/>
  <c r="CB239" i="2"/>
  <c r="CB229" i="2"/>
  <c r="CB226" i="2"/>
  <c r="CB224" i="2"/>
  <c r="CB222" i="2"/>
  <c r="CB220" i="2"/>
  <c r="CB218" i="2"/>
  <c r="CB216" i="2"/>
  <c r="CB214" i="2"/>
  <c r="CB270" i="2"/>
  <c r="CB253" i="2"/>
  <c r="CB252" i="2"/>
  <c r="CB241" i="2"/>
  <c r="CB231" i="2"/>
  <c r="CB200" i="2"/>
  <c r="CB243" i="2"/>
  <c r="CB227" i="2"/>
  <c r="CB225" i="2"/>
  <c r="CB223" i="2"/>
  <c r="CB221" i="2"/>
  <c r="CB219" i="2"/>
  <c r="CB247" i="2"/>
  <c r="CB245" i="2"/>
  <c r="CB240" i="2"/>
  <c r="CB237" i="2"/>
  <c r="CB228" i="2"/>
  <c r="CB202" i="2"/>
  <c r="CB201" i="2"/>
  <c r="CB199" i="2"/>
  <c r="CB197" i="2"/>
  <c r="CB195" i="2"/>
  <c r="CB217" i="2"/>
  <c r="CB213" i="2"/>
  <c r="CB209" i="2"/>
  <c r="CB205" i="2"/>
  <c r="CB198" i="2"/>
  <c r="CB177" i="2"/>
  <c r="CB162" i="2"/>
  <c r="CB210" i="2"/>
  <c r="CB206" i="2"/>
  <c r="CB196" i="2"/>
  <c r="CB191" i="2"/>
  <c r="CB189" i="2"/>
  <c r="CB187" i="2"/>
  <c r="CB185" i="2"/>
  <c r="CB183" i="2"/>
  <c r="CB181" i="2"/>
  <c r="CB179" i="2"/>
  <c r="CB174" i="2"/>
  <c r="CB172" i="2"/>
  <c r="CB170" i="2"/>
  <c r="CB168" i="2"/>
  <c r="CB166" i="2"/>
  <c r="CB164" i="2"/>
  <c r="CB158" i="2"/>
  <c r="CB156" i="2"/>
  <c r="CB154" i="2"/>
  <c r="CB152" i="2"/>
  <c r="CB150" i="2"/>
  <c r="CB211" i="2"/>
  <c r="CB207" i="2"/>
  <c r="CB194" i="2"/>
  <c r="CB176" i="2"/>
  <c r="CB215" i="2"/>
  <c r="CB212" i="2"/>
  <c r="CB208" i="2"/>
  <c r="CB204" i="2"/>
  <c r="CB192" i="2"/>
  <c r="CB190" i="2"/>
  <c r="CB188" i="2"/>
  <c r="CB186" i="2"/>
  <c r="CB184" i="2"/>
  <c r="CB182" i="2"/>
  <c r="CB180" i="2"/>
  <c r="CB173" i="2"/>
  <c r="CB171" i="2"/>
  <c r="CB169" i="2"/>
  <c r="CB167" i="2"/>
  <c r="CB165" i="2"/>
  <c r="CB161" i="2"/>
  <c r="CB159" i="2"/>
  <c r="CB157" i="2"/>
  <c r="CB155" i="2"/>
  <c r="CB153" i="2"/>
  <c r="CB147" i="2"/>
  <c r="CB143" i="2"/>
  <c r="CB139" i="2"/>
  <c r="CB135" i="2"/>
  <c r="CB133" i="2"/>
  <c r="CB128" i="2"/>
  <c r="CB125" i="2"/>
  <c r="CB123" i="2"/>
  <c r="CB121" i="2"/>
  <c r="CB119" i="2"/>
  <c r="CB117" i="2"/>
  <c r="CB115" i="2"/>
  <c r="CB113" i="2"/>
  <c r="CB111" i="2"/>
  <c r="CB109" i="2"/>
  <c r="CB107" i="2"/>
  <c r="CB105" i="2"/>
  <c r="CB103" i="2"/>
  <c r="CB101" i="2"/>
  <c r="CB99" i="2"/>
  <c r="CB97" i="2"/>
  <c r="CB95" i="2"/>
  <c r="CB93" i="2"/>
  <c r="CB91" i="2"/>
  <c r="CB89" i="2"/>
  <c r="CB81" i="2"/>
  <c r="CB79" i="2"/>
  <c r="CB77" i="2"/>
  <c r="CB151" i="2"/>
  <c r="CB148" i="2"/>
  <c r="CB144" i="2"/>
  <c r="CB140" i="2"/>
  <c r="CB136" i="2"/>
  <c r="CB131" i="2"/>
  <c r="CB126" i="2"/>
  <c r="CB85" i="2"/>
  <c r="CB149" i="2"/>
  <c r="CB145" i="2"/>
  <c r="CB141" i="2"/>
  <c r="CB137" i="2"/>
  <c r="CB132" i="2"/>
  <c r="CB129" i="2"/>
  <c r="CB124" i="2"/>
  <c r="CB122" i="2"/>
  <c r="CB120" i="2"/>
  <c r="CB118" i="2"/>
  <c r="CB116" i="2"/>
  <c r="CB114" i="2"/>
  <c r="CB112" i="2"/>
  <c r="CB110" i="2"/>
  <c r="CB108" i="2"/>
  <c r="CB106" i="2"/>
  <c r="CB104" i="2"/>
  <c r="CB102" i="2"/>
  <c r="CB100" i="2"/>
  <c r="CB98" i="2"/>
  <c r="CB96" i="2"/>
  <c r="CB94" i="2"/>
  <c r="CB92" i="2"/>
  <c r="CB90" i="2"/>
  <c r="CB87" i="2"/>
  <c r="CB80" i="2"/>
  <c r="CB78" i="2"/>
  <c r="CB146" i="2"/>
  <c r="CB142" i="2"/>
  <c r="CB138" i="2"/>
  <c r="CB134" i="2"/>
  <c r="CB130" i="2"/>
  <c r="CB127" i="2"/>
  <c r="CB86" i="2"/>
  <c r="CB84" i="2"/>
  <c r="CB82" i="2"/>
  <c r="CB76" i="2"/>
  <c r="CB74" i="2"/>
  <c r="CB72" i="2"/>
  <c r="CB70" i="2"/>
  <c r="CB68" i="2"/>
  <c r="CB66" i="2"/>
  <c r="CB64" i="2"/>
  <c r="CB62" i="2"/>
  <c r="CB60" i="2"/>
  <c r="CB9" i="2"/>
  <c r="CB11" i="2"/>
  <c r="CB13" i="2"/>
  <c r="CB15" i="2"/>
  <c r="CB17" i="2"/>
  <c r="CB19" i="2"/>
  <c r="CB21" i="2"/>
  <c r="CB23" i="2"/>
  <c r="CB25" i="2"/>
  <c r="AL328" i="2"/>
  <c r="AP328" i="2"/>
  <c r="AT328" i="2"/>
  <c r="CB27" i="2"/>
  <c r="CB29" i="2"/>
  <c r="CB31" i="2"/>
  <c r="CB33" i="2"/>
  <c r="CB35" i="2"/>
  <c r="AO317" i="2"/>
  <c r="CM37" i="2"/>
  <c r="BK317" i="2"/>
  <c r="BO317" i="2"/>
  <c r="CN38" i="2"/>
  <c r="CL38" i="2" s="1"/>
  <c r="AM325" i="2"/>
  <c r="CN42" i="2"/>
  <c r="CL42" i="2" s="1"/>
  <c r="CN44" i="2"/>
  <c r="CL44" i="2" s="1"/>
  <c r="CN46" i="2"/>
  <c r="CL46" i="2" s="1"/>
  <c r="CB50" i="2"/>
  <c r="CB53" i="2"/>
  <c r="CB57" i="2"/>
  <c r="CB59" i="2"/>
  <c r="CB67" i="2"/>
  <c r="CB75" i="2"/>
  <c r="CN81" i="2"/>
  <c r="CL81" i="2" s="1"/>
  <c r="CN82" i="2"/>
  <c r="CL82" i="2" s="1"/>
  <c r="BM317" i="2"/>
  <c r="BI317" i="2"/>
  <c r="AQ317" i="2"/>
  <c r="AM317" i="2"/>
  <c r="AI325" i="2"/>
  <c r="CM82" i="2"/>
  <c r="AO325" i="2"/>
  <c r="AK325" i="2"/>
  <c r="BN317" i="2"/>
  <c r="BJ317" i="2"/>
  <c r="AR317" i="2"/>
  <c r="AN317" i="2"/>
  <c r="AF317" i="2"/>
  <c r="AP325" i="2"/>
  <c r="CB83" i="2"/>
  <c r="CD293" i="2"/>
  <c r="CD295" i="2"/>
  <c r="CD297" i="2"/>
  <c r="CD299" i="2"/>
  <c r="CD277" i="2"/>
  <c r="CD305" i="2"/>
  <c r="CD309" i="2"/>
  <c r="CC6" i="2"/>
  <c r="CM9" i="2"/>
  <c r="CN10" i="2"/>
  <c r="CL10" i="2" s="1"/>
  <c r="CN12" i="2"/>
  <c r="CL12" i="2" s="1"/>
  <c r="CN14" i="2"/>
  <c r="CL14" i="2" s="1"/>
  <c r="CN16" i="2"/>
  <c r="CL16" i="2" s="1"/>
  <c r="CN18" i="2"/>
  <c r="CL18" i="2" s="1"/>
  <c r="CM19" i="2"/>
  <c r="CN20" i="2"/>
  <c r="CL20" i="2" s="1"/>
  <c r="CN22" i="2"/>
  <c r="CL22" i="2" s="1"/>
  <c r="CN24" i="2"/>
  <c r="CL24" i="2" s="1"/>
  <c r="AI328" i="2"/>
  <c r="AM328" i="2"/>
  <c r="AQ328" i="2"/>
  <c r="CN26" i="2"/>
  <c r="CL26" i="2" s="1"/>
  <c r="CN28" i="2"/>
  <c r="CL28" i="2" s="1"/>
  <c r="CN30" i="2"/>
  <c r="CL30" i="2" s="1"/>
  <c r="CN32" i="2"/>
  <c r="CL32" i="2" s="1"/>
  <c r="CN34" i="2"/>
  <c r="CL34" i="2" s="1"/>
  <c r="CN36" i="2"/>
  <c r="CL36" i="2" s="1"/>
  <c r="AL317" i="2"/>
  <c r="AP317" i="2"/>
  <c r="AT317" i="2"/>
  <c r="BH317" i="2"/>
  <c r="BL317" i="2"/>
  <c r="BP317" i="2"/>
  <c r="CB38" i="2"/>
  <c r="AJ325" i="2"/>
  <c r="AN325" i="2"/>
  <c r="CB40" i="2"/>
  <c r="CB42" i="2"/>
  <c r="CB44" i="2"/>
  <c r="CB46" i="2"/>
  <c r="CB52" i="2"/>
  <c r="CB56" i="2"/>
  <c r="CB65" i="2"/>
  <c r="CB73" i="2"/>
  <c r="CN79" i="2"/>
  <c r="CL79" i="2" s="1"/>
  <c r="CB14" i="2"/>
  <c r="CB16" i="2"/>
  <c r="CB18" i="2"/>
  <c r="AL332" i="2"/>
  <c r="CB20" i="2"/>
  <c r="CB22" i="2"/>
  <c r="CB24" i="2"/>
  <c r="CB26" i="2"/>
  <c r="CB28" i="2"/>
  <c r="CB30" i="2"/>
  <c r="CB32" i="2"/>
  <c r="CB34" i="2"/>
  <c r="CB36" i="2"/>
  <c r="CN37" i="2"/>
  <c r="CL37" i="2" s="1"/>
  <c r="CN39" i="2"/>
  <c r="CL39" i="2" s="1"/>
  <c r="AS325" i="2"/>
  <c r="CM40" i="2"/>
  <c r="CN41" i="2"/>
  <c r="CL41" i="2" s="1"/>
  <c r="CN43" i="2"/>
  <c r="CL43" i="2" s="1"/>
  <c r="CN45" i="2"/>
  <c r="CL45" i="2" s="1"/>
  <c r="CN47" i="2"/>
  <c r="CL47" i="2" s="1"/>
  <c r="CB49" i="2"/>
  <c r="CB51" i="2"/>
  <c r="CB55" i="2"/>
  <c r="CB63" i="2"/>
  <c r="CB71" i="2"/>
  <c r="CN77" i="2"/>
  <c r="CL77" i="2" s="1"/>
  <c r="CB88" i="2"/>
  <c r="BW128" i="2"/>
  <c r="AO329" i="2"/>
  <c r="CM86" i="2"/>
  <c r="AI317" i="2"/>
  <c r="AM329" i="2"/>
  <c r="AQ329" i="2"/>
  <c r="BE317" i="2"/>
  <c r="BY128" i="2"/>
  <c r="CN175" i="2"/>
  <c r="CL175" i="2" s="1"/>
  <c r="CN163" i="2"/>
  <c r="CL163" i="2" s="1"/>
  <c r="AH317" i="2"/>
  <c r="AL329" i="2"/>
  <c r="BD317" i="2"/>
  <c r="AG317" i="2"/>
  <c r="CM88" i="2"/>
  <c r="AW317" i="2"/>
  <c r="BG317" i="2"/>
  <c r="AJ317" i="2"/>
  <c r="AN329" i="2"/>
  <c r="AR329" i="2"/>
  <c r="BF317" i="2"/>
  <c r="AL335" i="2"/>
  <c r="AP335" i="2"/>
  <c r="BW167" i="2"/>
  <c r="BY179" i="2"/>
  <c r="BW180" i="2"/>
  <c r="AN330" i="2"/>
  <c r="CD237" i="2"/>
  <c r="CM163" i="2"/>
  <c r="AM331" i="2"/>
  <c r="BX167" i="2"/>
  <c r="AL331" i="2"/>
  <c r="CB175" i="2"/>
  <c r="AO331" i="2"/>
  <c r="CM178" i="2"/>
  <c r="BX180" i="2"/>
  <c r="AJ333" i="2"/>
  <c r="AN333" i="2"/>
  <c r="AR333" i="2"/>
  <c r="CB163" i="2"/>
  <c r="AJ335" i="2"/>
  <c r="AN335" i="2"/>
  <c r="AR335" i="2"/>
  <c r="AR331" i="2"/>
  <c r="AP331" i="2"/>
  <c r="AT331" i="2"/>
  <c r="BW179" i="2"/>
  <c r="AJ327" i="2"/>
  <c r="AN327" i="2"/>
  <c r="AR327" i="2"/>
  <c r="CM196" i="2"/>
  <c r="CM203" i="2"/>
  <c r="CN203" i="2" s="1"/>
  <c r="CL203" i="2" s="1"/>
  <c r="AK330" i="2"/>
  <c r="AQ330" i="2"/>
  <c r="AJ330" i="2"/>
  <c r="AK333" i="2"/>
  <c r="AO333" i="2"/>
  <c r="AS333" i="2"/>
  <c r="CM158" i="2"/>
  <c r="CN158" i="2" s="1"/>
  <c r="CL158" i="2" s="1"/>
  <c r="AI334" i="2"/>
  <c r="AU317" i="2"/>
  <c r="BQ317" i="2"/>
  <c r="AK335" i="2"/>
  <c r="AO335" i="2"/>
  <c r="AS335" i="2"/>
  <c r="CM164" i="2"/>
  <c r="AK331" i="2"/>
  <c r="CM166" i="2"/>
  <c r="AJ331" i="2"/>
  <c r="AV317" i="2"/>
  <c r="AI331" i="2"/>
  <c r="AK327" i="2"/>
  <c r="AO327" i="2"/>
  <c r="AS327" i="2"/>
  <c r="CM187" i="2"/>
  <c r="AP327" i="2"/>
  <c r="CB193" i="2"/>
  <c r="AM330" i="2"/>
  <c r="CB203" i="2"/>
  <c r="AR330" i="2"/>
  <c r="CM229" i="2"/>
  <c r="CB230" i="2"/>
  <c r="AK332" i="2"/>
  <c r="CM232" i="2"/>
  <c r="BR317" i="2"/>
  <c r="CN234" i="2"/>
  <c r="CL234" i="2" s="1"/>
  <c r="CB235" i="2"/>
  <c r="CM236" i="2"/>
  <c r="AN332" i="2"/>
  <c r="AR332" i="2"/>
  <c r="AK326" i="2"/>
  <c r="AO326" i="2"/>
  <c r="CM242" i="2"/>
  <c r="CN242" i="2" s="1"/>
  <c r="CL242" i="2" s="1"/>
  <c r="AM326" i="2"/>
  <c r="CN248" i="2"/>
  <c r="CL248" i="2" s="1"/>
  <c r="CM249" i="2"/>
  <c r="CB249" i="2"/>
  <c r="CB251" i="2"/>
  <c r="AI329" i="2"/>
  <c r="CM258" i="2"/>
  <c r="CB263" i="2"/>
  <c r="CB265" i="2"/>
  <c r="CB266" i="2"/>
  <c r="CM267" i="2"/>
  <c r="CB232" i="2"/>
  <c r="CB236" i="2"/>
  <c r="AL326" i="2"/>
  <c r="AT326" i="2"/>
  <c r="CM246" i="2"/>
  <c r="CB246" i="2"/>
  <c r="CM257" i="2"/>
  <c r="CM270" i="2"/>
  <c r="AL330" i="2"/>
  <c r="AI332" i="2"/>
  <c r="AM332" i="2"/>
  <c r="AP329" i="2"/>
  <c r="CB233" i="2"/>
  <c r="AK329" i="2"/>
  <c r="CM234" i="2"/>
  <c r="CM238" i="2"/>
  <c r="CN238" i="2" s="1"/>
  <c r="CL238" i="2" s="1"/>
  <c r="AI326" i="2"/>
  <c r="AP326" i="2"/>
  <c r="AO332" i="2"/>
  <c r="AN326" i="2"/>
  <c r="CM254" i="2"/>
  <c r="CM261" i="2"/>
  <c r="CN261" i="2"/>
  <c r="CL261" i="2" s="1"/>
  <c r="CM265" i="2"/>
  <c r="AJ332" i="2"/>
  <c r="CB234" i="2"/>
  <c r="CB238" i="2"/>
  <c r="AJ326" i="2"/>
  <c r="AR326" i="2"/>
  <c r="AQ326" i="2"/>
  <c r="CN246" i="2"/>
  <c r="CL246" i="2" s="1"/>
  <c r="CD248" i="2"/>
  <c r="CN250" i="2"/>
  <c r="CL250" i="2" s="1"/>
  <c r="AQ332" i="2"/>
  <c r="CD251" i="2"/>
  <c r="CM251" i="2"/>
  <c r="CD252" i="2"/>
  <c r="CB254" i="2"/>
  <c r="CN255" i="2"/>
  <c r="CL255" i="2" s="1"/>
  <c r="AI330" i="2"/>
  <c r="CB255" i="2"/>
  <c r="AP330" i="2"/>
  <c r="CN258" i="2"/>
  <c r="CL258" i="2" s="1"/>
  <c r="CM263" i="2"/>
  <c r="CN265" i="2"/>
  <c r="CL265" i="2" s="1"/>
  <c r="CM266" i="2"/>
  <c r="CN266" i="2"/>
  <c r="CL266" i="2" s="1"/>
  <c r="CN267" i="2"/>
  <c r="CL267" i="2" s="1"/>
  <c r="CN270" i="2"/>
  <c r="CL270" i="2" s="1"/>
  <c r="CN271" i="2"/>
  <c r="CL271" i="2" s="1"/>
  <c r="CB271" i="2"/>
  <c r="CM271" i="2"/>
  <c r="AN331" i="2"/>
  <c r="BW274" i="2"/>
  <c r="CB276" i="2"/>
  <c r="CM253" i="2"/>
  <c r="CM259" i="2"/>
  <c r="CB262" i="2"/>
  <c r="CM269" i="2"/>
  <c r="CN269" i="2" s="1"/>
  <c r="CL269" i="2" s="1"/>
  <c r="CB269" i="2"/>
  <c r="CN273" i="2"/>
  <c r="CL273" i="2" s="1"/>
  <c r="CM274" i="2"/>
  <c r="CN274" i="2"/>
  <c r="CL274" i="2" s="1"/>
  <c r="AQ331" i="2"/>
  <c r="AL327" i="2"/>
  <c r="CB248" i="2"/>
  <c r="CB256" i="2"/>
  <c r="CB260" i="2"/>
  <c r="CB264" i="2"/>
  <c r="CB268" i="2"/>
  <c r="CN272" i="2"/>
  <c r="CL272" i="2" s="1"/>
  <c r="CM272" i="2"/>
  <c r="CB275" i="2"/>
  <c r="CN284" i="2"/>
  <c r="CL284" i="2" s="1"/>
  <c r="CM285" i="2"/>
  <c r="CN277" i="2"/>
  <c r="CL277" i="2" s="1"/>
  <c r="CN281" i="2"/>
  <c r="CL281" i="2" s="1"/>
  <c r="CM282" i="2"/>
  <c r="CM280" i="2"/>
  <c r="AO330" i="2"/>
  <c r="CB280" i="2"/>
  <c r="CB286" i="2"/>
  <c r="CN283" i="2"/>
  <c r="CL283" i="2" s="1"/>
  <c r="CM284" i="2"/>
  <c r="CB284" i="2"/>
  <c r="CM289" i="2"/>
  <c r="AT335" i="2"/>
  <c r="CB277" i="2"/>
  <c r="CN280" i="2"/>
  <c r="CL280" i="2" s="1"/>
  <c r="CB281" i="2"/>
  <c r="CN286" i="2"/>
  <c r="CL286" i="2" s="1"/>
  <c r="CN291" i="2"/>
  <c r="CL291" i="2" s="1"/>
  <c r="CB283" i="2"/>
  <c r="CN287" i="2"/>
  <c r="CL287" i="2" s="1"/>
  <c r="CM287" i="2"/>
  <c r="CM294" i="2"/>
  <c r="CB297" i="2"/>
  <c r="CM298" i="2"/>
  <c r="CN298" i="2"/>
  <c r="CL298" i="2" s="1"/>
  <c r="CN294" i="2"/>
  <c r="CL294" i="2" s="1"/>
  <c r="CN295" i="2"/>
  <c r="CL295" i="2" s="1"/>
  <c r="CM295" i="2"/>
  <c r="CB302" i="2"/>
  <c r="CM302" i="2"/>
  <c r="CM293" i="2"/>
  <c r="CB293" i="2"/>
  <c r="CB295" i="2"/>
  <c r="CB288" i="2"/>
  <c r="CB292" i="2"/>
  <c r="CM299" i="2"/>
  <c r="CM306" i="2"/>
  <c r="CB300" i="2"/>
  <c r="CM303" i="2"/>
  <c r="CB308" i="2"/>
  <c r="CN300" i="2"/>
  <c r="CL300" i="2" s="1"/>
  <c r="CM301" i="2"/>
  <c r="CB301" i="2"/>
  <c r="CB303" i="2"/>
  <c r="CN307" i="2"/>
  <c r="CL307" i="2" s="1"/>
  <c r="CN308" i="2"/>
  <c r="CL308" i="2" s="1"/>
  <c r="CM311" i="2"/>
  <c r="CN311" i="2"/>
  <c r="CL311" i="2" s="1"/>
  <c r="CB311" i="2"/>
  <c r="CN304" i="2"/>
  <c r="CL304" i="2" s="1"/>
  <c r="CB304" i="2"/>
  <c r="CB305" i="2"/>
  <c r="CM310" i="2"/>
  <c r="CB310" i="2"/>
  <c r="CB312" i="2"/>
  <c r="CN312" i="2"/>
  <c r="CL312" i="2" s="1"/>
  <c r="H8" i="5" l="1"/>
  <c r="G10" i="5"/>
  <c r="G3" i="5" s="1"/>
  <c r="L6" i="5"/>
  <c r="L23" i="5"/>
  <c r="K27" i="5"/>
  <c r="J27" i="5"/>
  <c r="J14" i="5"/>
  <c r="I19" i="5"/>
  <c r="G157" i="3"/>
  <c r="H155" i="3"/>
  <c r="I76" i="3"/>
  <c r="I83" i="3" s="1"/>
  <c r="R63" i="3"/>
  <c r="Q61" i="3"/>
  <c r="Q66" i="3" s="1"/>
  <c r="Q137" i="3"/>
  <c r="G139" i="3"/>
  <c r="G32" i="3"/>
  <c r="G40" i="3" s="1"/>
  <c r="F50" i="3"/>
  <c r="F49" i="3" s="1"/>
  <c r="P76" i="3"/>
  <c r="L76" i="3"/>
  <c r="H76" i="3"/>
  <c r="H83" i="3" s="1"/>
  <c r="H139" i="3"/>
  <c r="H32" i="3"/>
  <c r="H40" i="3" s="1"/>
  <c r="J33" i="3"/>
  <c r="I32" i="3"/>
  <c r="I40" i="3" s="1"/>
  <c r="J51" i="3"/>
  <c r="J45" i="3"/>
  <c r="J140" i="3" s="1"/>
  <c r="J138" i="3"/>
  <c r="J53" i="3"/>
  <c r="H147" i="3"/>
  <c r="G144" i="3"/>
  <c r="G145" i="3" s="1"/>
  <c r="G149" i="3" s="1"/>
  <c r="F156" i="3"/>
  <c r="F148" i="3"/>
  <c r="G159" i="3"/>
  <c r="G38" i="3" s="1"/>
  <c r="H153" i="3"/>
  <c r="H146" i="3"/>
  <c r="I85" i="3"/>
  <c r="I91" i="3"/>
  <c r="I86" i="3" s="1"/>
  <c r="I90" i="3"/>
  <c r="I89" i="3" s="1"/>
  <c r="I88" i="3" s="1"/>
  <c r="I77" i="3"/>
  <c r="M76" i="3"/>
  <c r="G162" i="3"/>
  <c r="G163" i="3" s="1"/>
  <c r="G164" i="3" s="1"/>
  <c r="G161" i="3" s="1"/>
  <c r="G160" i="3" s="1"/>
  <c r="G39" i="3" s="1"/>
  <c r="G52" i="3" s="1"/>
  <c r="G47" i="3" s="1"/>
  <c r="S56" i="3"/>
  <c r="F53" i="3"/>
  <c r="F138" i="3"/>
  <c r="BY274" i="2"/>
  <c r="CC281" i="2"/>
  <c r="CA281" i="2" s="1"/>
  <c r="AI339" i="2"/>
  <c r="CC277" i="2"/>
  <c r="CA277" i="2" s="1"/>
  <c r="CC275" i="2"/>
  <c r="CA275" i="2" s="1"/>
  <c r="AK334" i="2"/>
  <c r="AK339" i="2" s="1"/>
  <c r="AJ329" i="2"/>
  <c r="AJ339" i="2" s="1"/>
  <c r="AS332" i="2"/>
  <c r="AQ325" i="2"/>
  <c r="CB273" i="2"/>
  <c r="CC273" i="2" s="1"/>
  <c r="CA273" i="2" s="1"/>
  <c r="BY248" i="2"/>
  <c r="BX248" i="2"/>
  <c r="CN259" i="2"/>
  <c r="CL259" i="2" s="1"/>
  <c r="CN251" i="2"/>
  <c r="CL251" i="2" s="1"/>
  <c r="CN263" i="2"/>
  <c r="CL263" i="2" s="1"/>
  <c r="AQ334" i="2"/>
  <c r="BW248" i="2"/>
  <c r="AT334" i="2"/>
  <c r="AS317" i="2"/>
  <c r="CD300" i="2"/>
  <c r="CN282" i="2"/>
  <c r="CL282" i="2" s="1"/>
  <c r="CN257" i="2"/>
  <c r="CL257" i="2" s="1"/>
  <c r="CC248" i="2"/>
  <c r="CA248" i="2" s="1"/>
  <c r="CN229" i="2"/>
  <c r="CL229" i="2" s="1"/>
  <c r="AS331" i="2"/>
  <c r="AM334" i="2"/>
  <c r="AM339" i="2" s="1"/>
  <c r="AP334" i="2"/>
  <c r="AS334" i="2"/>
  <c r="CM160" i="2"/>
  <c r="CM317" i="2" s="1"/>
  <c r="AT327" i="2"/>
  <c r="AT339" i="2" s="1"/>
  <c r="CN178" i="2"/>
  <c r="CL178" i="2" s="1"/>
  <c r="AT332" i="2"/>
  <c r="AR325" i="2"/>
  <c r="AR339" i="2" s="1"/>
  <c r="AS326" i="2"/>
  <c r="AS339" i="2" s="1"/>
  <c r="CD303" i="2"/>
  <c r="CN166" i="2"/>
  <c r="CL166" i="2" s="1"/>
  <c r="CN187" i="2"/>
  <c r="CL187" i="2" s="1"/>
  <c r="CN301" i="2"/>
  <c r="CL301" i="2" s="1"/>
  <c r="CD298" i="2"/>
  <c r="CD306" i="2"/>
  <c r="CC306" i="2" s="1"/>
  <c r="CA306" i="2" s="1"/>
  <c r="CD312" i="2"/>
  <c r="CC312" i="2" s="1"/>
  <c r="CA312" i="2" s="1"/>
  <c r="CD286" i="2"/>
  <c r="CC286" i="2" s="1"/>
  <c r="CA286" i="2" s="1"/>
  <c r="CD279" i="2"/>
  <c r="CD261" i="2"/>
  <c r="CD172" i="2"/>
  <c r="CD244" i="2"/>
  <c r="CD222" i="2"/>
  <c r="CD213" i="2"/>
  <c r="CC213" i="2" s="1"/>
  <c r="CA213" i="2" s="1"/>
  <c r="CD202" i="2"/>
  <c r="CD238" i="2"/>
  <c r="CC238" i="2" s="1"/>
  <c r="CA238" i="2" s="1"/>
  <c r="CD234" i="2"/>
  <c r="CD215" i="2"/>
  <c r="CD161" i="2"/>
  <c r="BZ161" i="2" s="1"/>
  <c r="CD159" i="2"/>
  <c r="CC159" i="2" s="1"/>
  <c r="CA159" i="2" s="1"/>
  <c r="CD145" i="2"/>
  <c r="CD142" i="2"/>
  <c r="CD134" i="2"/>
  <c r="CD117" i="2"/>
  <c r="CD111" i="2"/>
  <c r="CC111" i="2" s="1"/>
  <c r="CA111" i="2" s="1"/>
  <c r="CD97" i="2"/>
  <c r="CD73" i="2"/>
  <c r="CD53" i="2"/>
  <c r="CD48" i="2"/>
  <c r="CD46" i="2"/>
  <c r="CD38" i="2"/>
  <c r="CD34" i="2"/>
  <c r="CD30" i="2"/>
  <c r="CD26" i="2"/>
  <c r="CD22" i="2"/>
  <c r="CD14" i="2"/>
  <c r="CC179" i="2"/>
  <c r="CA179" i="2" s="1"/>
  <c r="CD138" i="2"/>
  <c r="CD114" i="2"/>
  <c r="CC114" i="2" s="1"/>
  <c r="CA114" i="2" s="1"/>
  <c r="CD81" i="2"/>
  <c r="CD89" i="2"/>
  <c r="CD72" i="2"/>
  <c r="CD69" i="2"/>
  <c r="CD62" i="2"/>
  <c r="CD51" i="2"/>
  <c r="CD44" i="2"/>
  <c r="CD42" i="2"/>
  <c r="CD40" i="2"/>
  <c r="CD15" i="2"/>
  <c r="AT330" i="2"/>
  <c r="CN303" i="2"/>
  <c r="CL303" i="2" s="1"/>
  <c r="CN302" i="2"/>
  <c r="CL302" i="2" s="1"/>
  <c r="CN285" i="2"/>
  <c r="CL285" i="2" s="1"/>
  <c r="AK317" i="2"/>
  <c r="CD301" i="2"/>
  <c r="CB178" i="2"/>
  <c r="CN164" i="2"/>
  <c r="CL164" i="2" s="1"/>
  <c r="CN299" i="2"/>
  <c r="CL299" i="2" s="1"/>
  <c r="CN254" i="2"/>
  <c r="CL254" i="2" s="1"/>
  <c r="CN236" i="2"/>
  <c r="CL236" i="2" s="1"/>
  <c r="CN232" i="2"/>
  <c r="CL232" i="2" s="1"/>
  <c r="BX274" i="2"/>
  <c r="AL334" i="2"/>
  <c r="AL339" i="2" s="1"/>
  <c r="AO334" i="2"/>
  <c r="AO339" i="2" s="1"/>
  <c r="AT329" i="2"/>
  <c r="CN88" i="2"/>
  <c r="CL88" i="2" s="1"/>
  <c r="AS329" i="2"/>
  <c r="AP332" i="2"/>
  <c r="AP339" i="2" s="1"/>
  <c r="AN339" i="2"/>
  <c r="CN40" i="2"/>
  <c r="CL40" i="2" s="1"/>
  <c r="CN160" i="2"/>
  <c r="CL160" i="2" s="1"/>
  <c r="CN19" i="2"/>
  <c r="CL19" i="2" s="1"/>
  <c r="CP317" i="2"/>
  <c r="CN9" i="2"/>
  <c r="CD308" i="2"/>
  <c r="CD304" i="2"/>
  <c r="CD296" i="2"/>
  <c r="CD310" i="2"/>
  <c r="CD280" i="2"/>
  <c r="CD282" i="2"/>
  <c r="CC282" i="2" s="1"/>
  <c r="CA282" i="2" s="1"/>
  <c r="CD285" i="2"/>
  <c r="CC285" i="2" s="1"/>
  <c r="CA285" i="2" s="1"/>
  <c r="CD265" i="2"/>
  <c r="CD242" i="2"/>
  <c r="CC242" i="2" s="1"/>
  <c r="CA242" i="2" s="1"/>
  <c r="CD245" i="2"/>
  <c r="CD220" i="2"/>
  <c r="CD223" i="2"/>
  <c r="CD204" i="2"/>
  <c r="CD196" i="2"/>
  <c r="CD191" i="2"/>
  <c r="CD188" i="2"/>
  <c r="CD174" i="2"/>
  <c r="CD182" i="2"/>
  <c r="CD230" i="2"/>
  <c r="CD136" i="2"/>
  <c r="CD131" i="2"/>
  <c r="CD112" i="2"/>
  <c r="CD101" i="2"/>
  <c r="CD91" i="2"/>
  <c r="CC91" i="2" s="1"/>
  <c r="CA91" i="2" s="1"/>
  <c r="CD68" i="2"/>
  <c r="CD66" i="2"/>
  <c r="CD59" i="2"/>
  <c r="CD50" i="2"/>
  <c r="CC50" i="2" s="1"/>
  <c r="CA50" i="2" s="1"/>
  <c r="CD35" i="2"/>
  <c r="CD31" i="2"/>
  <c r="CD28" i="2"/>
  <c r="CD23" i="2"/>
  <c r="CD17" i="2"/>
  <c r="CD12" i="2"/>
  <c r="CC167" i="2"/>
  <c r="CA167" i="2" s="1"/>
  <c r="CC180" i="2"/>
  <c r="CA180" i="2" s="1"/>
  <c r="CD104" i="2"/>
  <c r="CD92" i="2"/>
  <c r="CD13" i="2"/>
  <c r="CD100" i="2"/>
  <c r="CD86" i="2"/>
  <c r="CD65" i="2"/>
  <c r="CD56" i="2"/>
  <c r="CD49" i="2"/>
  <c r="CC49" i="2" s="1"/>
  <c r="CA49" i="2" s="1"/>
  <c r="CD39" i="2"/>
  <c r="CD27" i="2"/>
  <c r="CN289" i="2"/>
  <c r="CL289" i="2" s="1"/>
  <c r="AS330" i="2"/>
  <c r="CD302" i="2"/>
  <c r="CD294" i="2"/>
  <c r="CD290" i="2"/>
  <c r="CD291" i="2"/>
  <c r="CD289" i="2"/>
  <c r="CD274" i="2"/>
  <c r="CC274" i="2" s="1"/>
  <c r="CA274" i="2" s="1"/>
  <c r="CD268" i="2"/>
  <c r="CD120" i="2"/>
  <c r="CD263" i="2"/>
  <c r="CD259" i="2"/>
  <c r="CD246" i="2"/>
  <c r="CC246" i="2" s="1"/>
  <c r="CA246" i="2" s="1"/>
  <c r="CD217" i="2"/>
  <c r="CD210" i="2"/>
  <c r="CD177" i="2"/>
  <c r="CD162" i="2"/>
  <c r="CD231" i="2"/>
  <c r="CD168" i="2"/>
  <c r="CD132" i="2"/>
  <c r="CD118" i="2"/>
  <c r="CD147" i="2"/>
  <c r="CD139" i="2"/>
  <c r="CD137" i="2"/>
  <c r="CD119" i="2"/>
  <c r="CD113" i="2"/>
  <c r="CC113" i="2" s="1"/>
  <c r="CA113" i="2" s="1"/>
  <c r="CD107" i="2"/>
  <c r="CD105" i="2"/>
  <c r="CD96" i="2"/>
  <c r="CD93" i="2"/>
  <c r="CD90" i="2"/>
  <c r="CD88" i="2"/>
  <c r="CD63" i="2"/>
  <c r="CD54" i="2"/>
  <c r="CD47" i="2"/>
  <c r="CD45" i="2"/>
  <c r="CD36" i="2"/>
  <c r="CD32" i="2"/>
  <c r="CD24" i="2"/>
  <c r="CD19" i="2"/>
  <c r="CD10" i="2"/>
  <c r="CD9" i="2"/>
  <c r="CD156" i="2"/>
  <c r="CD146" i="2"/>
  <c r="CD99" i="2"/>
  <c r="CD61" i="2"/>
  <c r="CD52" i="2"/>
  <c r="CD43" i="2"/>
  <c r="CD41" i="2"/>
  <c r="CD21" i="2"/>
  <c r="CN306" i="2"/>
  <c r="CL306" i="2" s="1"/>
  <c r="CB160" i="2"/>
  <c r="BZ160" i="2" s="1"/>
  <c r="CN196" i="2"/>
  <c r="CL196" i="2" s="1"/>
  <c r="CN253" i="2"/>
  <c r="CL253" i="2" s="1"/>
  <c r="CD292" i="2"/>
  <c r="CD178" i="2"/>
  <c r="CD175" i="2"/>
  <c r="CC175" i="2" s="1"/>
  <c r="CA175" i="2" s="1"/>
  <c r="CD276" i="2"/>
  <c r="CC276" i="2" s="1"/>
  <c r="CA276" i="2" s="1"/>
  <c r="CD269" i="2"/>
  <c r="CC269" i="2" s="1"/>
  <c r="CA269" i="2" s="1"/>
  <c r="CD257" i="2"/>
  <c r="CD284" i="2"/>
  <c r="CC284" i="2" s="1"/>
  <c r="CA284" i="2" s="1"/>
  <c r="CD283" i="2"/>
  <c r="CC283" i="2" s="1"/>
  <c r="CA283" i="2" s="1"/>
  <c r="CD226" i="2"/>
  <c r="CD218" i="2"/>
  <c r="CD221" i="2"/>
  <c r="CD224" i="2"/>
  <c r="CD254" i="2"/>
  <c r="CD240" i="2"/>
  <c r="CC240" i="2" s="1"/>
  <c r="CA240" i="2" s="1"/>
  <c r="CD232" i="2"/>
  <c r="CD219" i="2"/>
  <c r="CD216" i="2"/>
  <c r="CD194" i="2"/>
  <c r="CD190" i="2"/>
  <c r="CD203" i="2"/>
  <c r="CC203" i="2" s="1"/>
  <c r="CA203" i="2" s="1"/>
  <c r="CD184" i="2"/>
  <c r="CD170" i="2"/>
  <c r="CD166" i="2"/>
  <c r="CD152" i="2"/>
  <c r="CD129" i="2"/>
  <c r="CD121" i="2"/>
  <c r="CC121" i="2" s="1"/>
  <c r="CA121" i="2" s="1"/>
  <c r="CD115" i="2"/>
  <c r="CC115" i="2" s="1"/>
  <c r="CA115" i="2" s="1"/>
  <c r="CD110" i="2"/>
  <c r="CD108" i="2"/>
  <c r="CD102" i="2"/>
  <c r="CD83" i="2"/>
  <c r="CD67" i="2"/>
  <c r="CD60" i="2"/>
  <c r="CD58" i="2"/>
  <c r="CD37" i="2"/>
  <c r="CD33" i="2"/>
  <c r="CD25" i="2"/>
  <c r="CD18" i="2"/>
  <c r="CD16" i="2"/>
  <c r="CD144" i="2"/>
  <c r="CD140" i="2"/>
  <c r="CD127" i="2"/>
  <c r="CD126" i="2"/>
  <c r="CD103" i="2"/>
  <c r="CD11" i="2"/>
  <c r="CD87" i="2"/>
  <c r="CD85" i="2"/>
  <c r="CD80" i="2"/>
  <c r="CD64" i="2"/>
  <c r="CD57" i="2"/>
  <c r="CD55" i="2"/>
  <c r="CD29" i="2"/>
  <c r="CD20" i="2"/>
  <c r="CD106" i="2"/>
  <c r="M6" i="5" l="1"/>
  <c r="K14" i="5"/>
  <c r="J19" i="5"/>
  <c r="M23" i="5"/>
  <c r="L27" i="5"/>
  <c r="I8" i="5"/>
  <c r="H10" i="5"/>
  <c r="H3" i="5" s="1"/>
  <c r="K33" i="3"/>
  <c r="K51" i="3"/>
  <c r="K45" i="3"/>
  <c r="K140" i="3" s="1"/>
  <c r="J72" i="3"/>
  <c r="J42" i="3" s="1"/>
  <c r="J139" i="3" s="1"/>
  <c r="Q31" i="3"/>
  <c r="Q74" i="3"/>
  <c r="Q143" i="3"/>
  <c r="H157" i="3"/>
  <c r="I155" i="3"/>
  <c r="H159" i="3"/>
  <c r="H38" i="3" s="1"/>
  <c r="H162" i="3"/>
  <c r="H163" i="3" s="1"/>
  <c r="H164" i="3" s="1"/>
  <c r="H161" i="3" s="1"/>
  <c r="H160" i="3" s="1"/>
  <c r="H39" i="3" s="1"/>
  <c r="H52" i="3" s="1"/>
  <c r="H156" i="3"/>
  <c r="H148" i="3"/>
  <c r="G50" i="3"/>
  <c r="G49" i="3" s="1"/>
  <c r="R137" i="3"/>
  <c r="R64" i="3"/>
  <c r="S63" i="3"/>
  <c r="R61" i="3"/>
  <c r="R66" i="3" s="1"/>
  <c r="J90" i="3"/>
  <c r="J85" i="3"/>
  <c r="J91" i="3"/>
  <c r="J86" i="3" s="1"/>
  <c r="J77" i="3"/>
  <c r="J83" i="3"/>
  <c r="H144" i="3"/>
  <c r="H145" i="3" s="1"/>
  <c r="H149" i="3" s="1"/>
  <c r="I147" i="3"/>
  <c r="G146" i="3"/>
  <c r="G153" i="3"/>
  <c r="CB317" i="2"/>
  <c r="AQ339" i="2"/>
  <c r="CM4" i="2"/>
  <c r="CD317" i="2"/>
  <c r="CD4" i="2"/>
  <c r="CN317" i="2"/>
  <c r="CL9" i="2"/>
  <c r="CL4" i="2" s="1"/>
  <c r="CN4" i="2"/>
  <c r="CN3" i="2" s="1"/>
  <c r="CB4" i="2"/>
  <c r="BZ162" i="2"/>
  <c r="I10" i="5" l="1"/>
  <c r="I3" i="5" s="1"/>
  <c r="J8" i="5"/>
  <c r="K19" i="5"/>
  <c r="L14" i="5"/>
  <c r="M27" i="5"/>
  <c r="N23" i="5"/>
  <c r="N6" i="5"/>
  <c r="G156" i="3"/>
  <c r="G148" i="3"/>
  <c r="J89" i="3"/>
  <c r="J88" i="3" s="1"/>
  <c r="I157" i="3"/>
  <c r="J155" i="3"/>
  <c r="I159" i="3"/>
  <c r="I38" i="3" s="1"/>
  <c r="I162" i="3"/>
  <c r="I163" i="3" s="1"/>
  <c r="I164" i="3" s="1"/>
  <c r="I161" i="3" s="1"/>
  <c r="I160" i="3" s="1"/>
  <c r="I39" i="3" s="1"/>
  <c r="I52" i="3" s="1"/>
  <c r="I156" i="3"/>
  <c r="Q76" i="3"/>
  <c r="K90" i="3"/>
  <c r="K89" i="3" s="1"/>
  <c r="K88" i="3" s="1"/>
  <c r="K91" i="3"/>
  <c r="K86" i="3" s="1"/>
  <c r="K85" i="3"/>
  <c r="K77" i="3"/>
  <c r="K83" i="3"/>
  <c r="R143" i="3"/>
  <c r="R74" i="3"/>
  <c r="R31" i="3"/>
  <c r="J32" i="3"/>
  <c r="J40" i="3" s="1"/>
  <c r="I144" i="3"/>
  <c r="I145" i="3" s="1"/>
  <c r="I149" i="3" s="1"/>
  <c r="J147" i="3"/>
  <c r="I153" i="3"/>
  <c r="I148" i="3"/>
  <c r="S137" i="3"/>
  <c r="T63" i="3"/>
  <c r="S61" i="3"/>
  <c r="S66" i="3" s="1"/>
  <c r="S64" i="3"/>
  <c r="H47" i="3"/>
  <c r="H50" i="3"/>
  <c r="H49" i="3" s="1"/>
  <c r="Q146" i="3"/>
  <c r="J146" i="3"/>
  <c r="L51" i="3"/>
  <c r="L45" i="3"/>
  <c r="L140" i="3" s="1"/>
  <c r="L33" i="3"/>
  <c r="K72" i="3"/>
  <c r="K42" i="3" s="1"/>
  <c r="O6" i="5" l="1"/>
  <c r="L19" i="5"/>
  <c r="M14" i="5"/>
  <c r="N27" i="5"/>
  <c r="O23" i="5"/>
  <c r="K8" i="5"/>
  <c r="J10" i="5"/>
  <c r="J3" i="5" s="1"/>
  <c r="M51" i="3"/>
  <c r="M45" i="3"/>
  <c r="M140" i="3" s="1"/>
  <c r="M33" i="3"/>
  <c r="L32" i="3"/>
  <c r="L40" i="3" s="1"/>
  <c r="L72" i="3"/>
  <c r="T137" i="3"/>
  <c r="T61" i="3"/>
  <c r="T66" i="3" s="1"/>
  <c r="T64" i="3"/>
  <c r="K147" i="3"/>
  <c r="J144" i="3"/>
  <c r="J145" i="3" s="1"/>
  <c r="J149" i="3" s="1"/>
  <c r="R76" i="3"/>
  <c r="L91" i="3"/>
  <c r="L86" i="3" s="1"/>
  <c r="L85" i="3"/>
  <c r="L77" i="3"/>
  <c r="L90" i="3"/>
  <c r="L83" i="3"/>
  <c r="I47" i="3"/>
  <c r="I50" i="3"/>
  <c r="I49" i="3" s="1"/>
  <c r="J156" i="3"/>
  <c r="J148" i="3"/>
  <c r="S143" i="3"/>
  <c r="S31" i="3"/>
  <c r="K139" i="3"/>
  <c r="L42" i="3"/>
  <c r="K32" i="3"/>
  <c r="K40" i="3" s="1"/>
  <c r="J153" i="3"/>
  <c r="R146" i="3"/>
  <c r="K155" i="3"/>
  <c r="J159" i="3"/>
  <c r="J38" i="3" s="1"/>
  <c r="J157" i="3"/>
  <c r="J162" i="3"/>
  <c r="J163" i="3" s="1"/>
  <c r="J164" i="3" s="1"/>
  <c r="J161" i="3" s="1"/>
  <c r="J160" i="3" s="1"/>
  <c r="J39" i="3" s="1"/>
  <c r="J52" i="3" s="1"/>
  <c r="N14" i="5" l="1"/>
  <c r="M19" i="5"/>
  <c r="L8" i="5"/>
  <c r="K10" i="5"/>
  <c r="K3" i="5" s="1"/>
  <c r="P23" i="5"/>
  <c r="O27" i="5"/>
  <c r="P6" i="5"/>
  <c r="L155" i="3"/>
  <c r="K157" i="3"/>
  <c r="K162" i="3"/>
  <c r="K163" i="3" s="1"/>
  <c r="K164" i="3" s="1"/>
  <c r="K161" i="3" s="1"/>
  <c r="K160" i="3" s="1"/>
  <c r="K39" i="3" s="1"/>
  <c r="K52" i="3" s="1"/>
  <c r="K159" i="3"/>
  <c r="K38" i="3" s="1"/>
  <c r="J47" i="3"/>
  <c r="J50" i="3"/>
  <c r="J49" i="3" s="1"/>
  <c r="M42" i="3"/>
  <c r="L139" i="3"/>
  <c r="L147" i="3"/>
  <c r="K144" i="3"/>
  <c r="K145" i="3" s="1"/>
  <c r="K149" i="3" s="1"/>
  <c r="N33" i="3"/>
  <c r="M32" i="3"/>
  <c r="M40" i="3" s="1"/>
  <c r="N45" i="3"/>
  <c r="N140" i="3" s="1"/>
  <c r="N51" i="3"/>
  <c r="M72" i="3"/>
  <c r="K146" i="3"/>
  <c r="K153" i="3"/>
  <c r="L89" i="3"/>
  <c r="L88" i="3" s="1"/>
  <c r="S146" i="3"/>
  <c r="S76" i="3"/>
  <c r="M91" i="3"/>
  <c r="M86" i="3" s="1"/>
  <c r="M90" i="3"/>
  <c r="M89" i="3" s="1"/>
  <c r="M88" i="3" s="1"/>
  <c r="M77" i="3"/>
  <c r="M85" i="3"/>
  <c r="M83" i="3"/>
  <c r="T143" i="3"/>
  <c r="T31" i="3"/>
  <c r="Q6" i="5" l="1"/>
  <c r="M8" i="5"/>
  <c r="L10" i="5"/>
  <c r="L3" i="5" s="1"/>
  <c r="Q23" i="5"/>
  <c r="P27" i="5"/>
  <c r="O14" i="5"/>
  <c r="N19" i="5"/>
  <c r="O33" i="3"/>
  <c r="O51" i="3"/>
  <c r="O45" i="3"/>
  <c r="O140" i="3" s="1"/>
  <c r="N72" i="3"/>
  <c r="N42" i="3"/>
  <c r="N32" i="3" s="1"/>
  <c r="N40" i="3" s="1"/>
  <c r="M139" i="3"/>
  <c r="K47" i="3"/>
  <c r="K50" i="3"/>
  <c r="K49" i="3" s="1"/>
  <c r="L153" i="3"/>
  <c r="L146" i="3"/>
  <c r="T76" i="3"/>
  <c r="K156" i="3"/>
  <c r="K148" i="3"/>
  <c r="T146" i="3"/>
  <c r="N90" i="3"/>
  <c r="N89" i="3" s="1"/>
  <c r="N88" i="3" s="1"/>
  <c r="N85" i="3"/>
  <c r="N91" i="3"/>
  <c r="N77" i="3"/>
  <c r="N83" i="3"/>
  <c r="L144" i="3"/>
  <c r="L145" i="3" s="1"/>
  <c r="L149" i="3" s="1"/>
  <c r="M147" i="3"/>
  <c r="L157" i="3"/>
  <c r="M155" i="3"/>
  <c r="L159" i="3"/>
  <c r="L38" i="3" s="1"/>
  <c r="L162" i="3"/>
  <c r="L163" i="3" s="1"/>
  <c r="L164" i="3" s="1"/>
  <c r="L161" i="3" s="1"/>
  <c r="L160" i="3" s="1"/>
  <c r="L39" i="3" s="1"/>
  <c r="L52" i="3" s="1"/>
  <c r="O19" i="5" l="1"/>
  <c r="P14" i="5"/>
  <c r="N8" i="5"/>
  <c r="M10" i="5"/>
  <c r="M3" i="5" s="1"/>
  <c r="Q27" i="5"/>
  <c r="U27" i="5" s="1"/>
  <c r="R23" i="5"/>
  <c r="R6" i="5"/>
  <c r="M157" i="3"/>
  <c r="N155" i="3"/>
  <c r="M159" i="3"/>
  <c r="M38" i="3" s="1"/>
  <c r="M162" i="3"/>
  <c r="M163" i="3" s="1"/>
  <c r="M164" i="3" s="1"/>
  <c r="M161" i="3" s="1"/>
  <c r="M160" i="3" s="1"/>
  <c r="M39" i="3" s="1"/>
  <c r="M52" i="3" s="1"/>
  <c r="P46" i="3"/>
  <c r="P51" i="3"/>
  <c r="P45" i="3"/>
  <c r="P140" i="3" s="1"/>
  <c r="P33" i="3"/>
  <c r="O72" i="3"/>
  <c r="N139" i="3"/>
  <c r="O42" i="3"/>
  <c r="L47" i="3"/>
  <c r="L50" i="3"/>
  <c r="L49" i="3" s="1"/>
  <c r="N147" i="3"/>
  <c r="M144" i="3"/>
  <c r="M145" i="3" s="1"/>
  <c r="M149" i="3" s="1"/>
  <c r="O90" i="3"/>
  <c r="O91" i="3"/>
  <c r="O85" i="3"/>
  <c r="O77" i="3"/>
  <c r="L156" i="3"/>
  <c r="L148" i="3"/>
  <c r="M146" i="3"/>
  <c r="M153" i="3"/>
  <c r="S6" i="5" l="1"/>
  <c r="O8" i="5"/>
  <c r="N10" i="5"/>
  <c r="N3" i="5" s="1"/>
  <c r="R27" i="5"/>
  <c r="S23" i="5"/>
  <c r="P19" i="5"/>
  <c r="Q14" i="5"/>
  <c r="M47" i="3"/>
  <c r="M50" i="3"/>
  <c r="M49" i="3" s="1"/>
  <c r="O147" i="3"/>
  <c r="N144" i="3"/>
  <c r="N145" i="3" s="1"/>
  <c r="N149" i="3" s="1"/>
  <c r="N146" i="3"/>
  <c r="N153" i="3"/>
  <c r="P91" i="3"/>
  <c r="P85" i="3"/>
  <c r="P77" i="3"/>
  <c r="P90" i="3"/>
  <c r="O83" i="3"/>
  <c r="O139" i="3"/>
  <c r="P42" i="3"/>
  <c r="P139" i="3" s="1"/>
  <c r="M156" i="3"/>
  <c r="M148" i="3"/>
  <c r="O155" i="3"/>
  <c r="N159" i="3"/>
  <c r="N38" i="3" s="1"/>
  <c r="N157" i="3"/>
  <c r="N162" i="3"/>
  <c r="N163" i="3" s="1"/>
  <c r="N164" i="3" s="1"/>
  <c r="N161" i="3" s="1"/>
  <c r="N160" i="3" s="1"/>
  <c r="N39" i="3" s="1"/>
  <c r="N52" i="3" s="1"/>
  <c r="O32" i="3"/>
  <c r="O40" i="3" s="1"/>
  <c r="O89" i="3"/>
  <c r="O88" i="3" s="1"/>
  <c r="Q51" i="3"/>
  <c r="Q34" i="3"/>
  <c r="Q150" i="3" s="1"/>
  <c r="P32" i="3"/>
  <c r="P40" i="3" s="1"/>
  <c r="P72" i="3"/>
  <c r="R14" i="5" l="1"/>
  <c r="Q19" i="5"/>
  <c r="U19" i="5" s="1"/>
  <c r="P8" i="5"/>
  <c r="O10" i="5"/>
  <c r="O3" i="5" s="1"/>
  <c r="T23" i="5"/>
  <c r="T27" i="5" s="1"/>
  <c r="S27" i="5"/>
  <c r="T6" i="5"/>
  <c r="N47" i="3"/>
  <c r="N50" i="3"/>
  <c r="N49" i="3" s="1"/>
  <c r="O146" i="3"/>
  <c r="O153" i="3"/>
  <c r="O144" i="3"/>
  <c r="O145" i="3" s="1"/>
  <c r="O149" i="3" s="1"/>
  <c r="P147" i="3"/>
  <c r="P89" i="3"/>
  <c r="P88" i="3" s="1"/>
  <c r="Q33" i="3"/>
  <c r="P155" i="3"/>
  <c r="O157" i="3"/>
  <c r="O162" i="3"/>
  <c r="O163" i="3" s="1"/>
  <c r="O164" i="3" s="1"/>
  <c r="O161" i="3" s="1"/>
  <c r="O160" i="3" s="1"/>
  <c r="O39" i="3" s="1"/>
  <c r="O52" i="3" s="1"/>
  <c r="O159" i="3"/>
  <c r="O38" i="3" s="1"/>
  <c r="P146" i="3"/>
  <c r="P153" i="3"/>
  <c r="Q91" i="3"/>
  <c r="Q85" i="3"/>
  <c r="Q90" i="3"/>
  <c r="Q77" i="3"/>
  <c r="P83" i="3"/>
  <c r="N148" i="3"/>
  <c r="N156" i="3"/>
  <c r="Q8" i="5" l="1"/>
  <c r="P10" i="5"/>
  <c r="P3" i="5" s="1"/>
  <c r="S14" i="5"/>
  <c r="R19" i="5"/>
  <c r="R90" i="3"/>
  <c r="R85" i="3"/>
  <c r="R77" i="3"/>
  <c r="R91" i="3"/>
  <c r="Q83" i="3"/>
  <c r="Q89" i="3"/>
  <c r="P157" i="3"/>
  <c r="P159" i="3"/>
  <c r="P162" i="3"/>
  <c r="P163" i="3" s="1"/>
  <c r="P164" i="3" s="1"/>
  <c r="P161" i="3" s="1"/>
  <c r="P160" i="3" s="1"/>
  <c r="P39" i="3" s="1"/>
  <c r="P52" i="3" s="1"/>
  <c r="O47" i="3"/>
  <c r="O50" i="3"/>
  <c r="O49" i="3" s="1"/>
  <c r="P144" i="3"/>
  <c r="P145" i="3" s="1"/>
  <c r="P149" i="3" s="1"/>
  <c r="Q147" i="3"/>
  <c r="O156" i="3"/>
  <c r="O148" i="3"/>
  <c r="P156" i="3"/>
  <c r="P148" i="3"/>
  <c r="R33" i="3"/>
  <c r="Q32" i="3"/>
  <c r="Q40" i="3" s="1"/>
  <c r="Q36" i="3" s="1"/>
  <c r="R51" i="3"/>
  <c r="S19" i="5" l="1"/>
  <c r="T14" i="5"/>
  <c r="T19" i="5" s="1"/>
  <c r="R8" i="5"/>
  <c r="Q10" i="5"/>
  <c r="S33" i="3"/>
  <c r="R32" i="3"/>
  <c r="R40" i="3" s="1"/>
  <c r="R36" i="3" s="1"/>
  <c r="S51" i="3"/>
  <c r="S90" i="3"/>
  <c r="S89" i="3" s="1"/>
  <c r="S85" i="3"/>
  <c r="S77" i="3"/>
  <c r="S91" i="3"/>
  <c r="R83" i="3"/>
  <c r="S83" i="3"/>
  <c r="Q80" i="3"/>
  <c r="Q88" i="3" s="1"/>
  <c r="Q37" i="3"/>
  <c r="Q81" i="3" s="1"/>
  <c r="Q70" i="3"/>
  <c r="Q71" i="3" s="1"/>
  <c r="Q72" i="3" s="1"/>
  <c r="R147" i="3"/>
  <c r="Q144" i="3"/>
  <c r="Q145" i="3" s="1"/>
  <c r="Q149" i="3" s="1"/>
  <c r="Q153" i="3"/>
  <c r="Q154" i="3" s="1"/>
  <c r="Q148" i="3"/>
  <c r="P47" i="3"/>
  <c r="P50" i="3"/>
  <c r="P49" i="3" s="1"/>
  <c r="P1" i="3"/>
  <c r="P38" i="3"/>
  <c r="R89" i="3"/>
  <c r="U10" i="5" l="1"/>
  <c r="U3" i="5" s="1"/>
  <c r="Q3" i="5"/>
  <c r="S8" i="5"/>
  <c r="R10" i="5"/>
  <c r="R3" i="5" s="1"/>
  <c r="S147" i="3"/>
  <c r="R144" i="3"/>
  <c r="R145" i="3" s="1"/>
  <c r="R149" i="3" s="1"/>
  <c r="R153" i="3"/>
  <c r="R148" i="3"/>
  <c r="T91" i="3"/>
  <c r="T85" i="3"/>
  <c r="T77" i="3"/>
  <c r="T90" i="3"/>
  <c r="T89" i="3" s="1"/>
  <c r="T83" i="3"/>
  <c r="T80" i="3" s="1"/>
  <c r="T88" i="3" s="1"/>
  <c r="R37" i="3"/>
  <c r="R81" i="3" s="1"/>
  <c r="R80" i="3"/>
  <c r="R88" i="3" s="1"/>
  <c r="R70" i="3"/>
  <c r="R71" i="3" s="1"/>
  <c r="R72" i="3" s="1"/>
  <c r="Q43" i="3"/>
  <c r="Q155" i="3"/>
  <c r="T51" i="3"/>
  <c r="T33" i="3"/>
  <c r="T32" i="3" s="1"/>
  <c r="T40" i="3" s="1"/>
  <c r="T36" i="3" s="1"/>
  <c r="S32" i="3"/>
  <c r="S40" i="3" s="1"/>
  <c r="S36" i="3" s="1"/>
  <c r="T8" i="5" l="1"/>
  <c r="T10" i="5" s="1"/>
  <c r="T3" i="5" s="1"/>
  <c r="S10" i="5"/>
  <c r="S3" i="5" s="1"/>
  <c r="R154" i="3"/>
  <c r="R43" i="3" s="1"/>
  <c r="S80" i="3"/>
  <c r="S88" i="3" s="1"/>
  <c r="S37" i="3"/>
  <c r="S81" i="3" s="1"/>
  <c r="T37" i="3"/>
  <c r="T81" i="3" s="1"/>
  <c r="Q157" i="3"/>
  <c r="Q158" i="3" s="1"/>
  <c r="R155" i="3"/>
  <c r="Q156" i="3"/>
  <c r="S144" i="3"/>
  <c r="S145" i="3" s="1"/>
  <c r="S149" i="3" s="1"/>
  <c r="T147" i="3"/>
  <c r="S153" i="3"/>
  <c r="S154" i="3" s="1"/>
  <c r="S148" i="3"/>
  <c r="S155" i="3" l="1"/>
  <c r="R157" i="3"/>
  <c r="R158" i="3" s="1"/>
  <c r="R156" i="3"/>
  <c r="T144" i="3"/>
  <c r="T145" i="3" s="1"/>
  <c r="T149" i="3" s="1"/>
  <c r="T153" i="3"/>
  <c r="T154" i="3" s="1"/>
  <c r="T148" i="3"/>
  <c r="Q162" i="3"/>
  <c r="Q163" i="3" s="1"/>
  <c r="Q164" i="3"/>
  <c r="Q161" i="3" s="1"/>
  <c r="Q160" i="3" s="1"/>
  <c r="Q39" i="3" s="1"/>
  <c r="Q52" i="3" s="1"/>
  <c r="Q159" i="3"/>
  <c r="Q38" i="3" s="1"/>
  <c r="Q50" i="3" l="1"/>
  <c r="Q49" i="3" s="1"/>
  <c r="Q47" i="3"/>
  <c r="R162" i="3"/>
  <c r="R163" i="3" s="1"/>
  <c r="R159" i="3"/>
  <c r="R164" i="3"/>
  <c r="R161" i="3" s="1"/>
  <c r="R160" i="3" s="1"/>
  <c r="R39" i="3" s="1"/>
  <c r="R52" i="3" s="1"/>
  <c r="T155" i="3"/>
  <c r="S157" i="3"/>
  <c r="S158" i="3" s="1"/>
  <c r="S156" i="3"/>
  <c r="R50" i="3" l="1"/>
  <c r="R49" i="3" s="1"/>
  <c r="R47" i="3"/>
  <c r="S159" i="3"/>
  <c r="S164" i="3"/>
  <c r="S161" i="3" s="1"/>
  <c r="S160" i="3" s="1"/>
  <c r="S39" i="3" s="1"/>
  <c r="S52" i="3" s="1"/>
  <c r="S162" i="3"/>
  <c r="S163" i="3" s="1"/>
  <c r="R92" i="3"/>
  <c r="R38" i="3"/>
  <c r="T157" i="3"/>
  <c r="T158" i="3" s="1"/>
  <c r="T156" i="3"/>
  <c r="S50" i="3" l="1"/>
  <c r="S49" i="3" s="1"/>
  <c r="S47" i="3"/>
  <c r="S92" i="3"/>
  <c r="S38" i="3"/>
  <c r="T159" i="3"/>
  <c r="T162" i="3"/>
  <c r="T163" i="3" s="1"/>
  <c r="T164" i="3" s="1"/>
  <c r="T161" i="3" s="1"/>
  <c r="T160" i="3" s="1"/>
  <c r="T39" i="3" s="1"/>
  <c r="T52" i="3" s="1"/>
  <c r="T50" i="3" l="1"/>
  <c r="T49" i="3" s="1"/>
  <c r="T47" i="3"/>
  <c r="T92" i="3"/>
  <c r="T38" i="3"/>
  <c r="BY312" i="2" l="1"/>
  <c r="BX312" i="2"/>
  <c r="BW312" i="2"/>
  <c r="CC309" i="2" l="1"/>
  <c r="CA309" i="2" s="1"/>
  <c r="CC311" i="2"/>
  <c r="CA311" i="2" s="1"/>
  <c r="CC308" i="2"/>
  <c r="CA308" i="2" s="1"/>
  <c r="CC310" i="2" l="1"/>
  <c r="CA310" i="2" s="1"/>
  <c r="BY309" i="2" l="1"/>
  <c r="BX309" i="2"/>
  <c r="BW309" i="2"/>
  <c r="BY308" i="2"/>
  <c r="BX308" i="2"/>
  <c r="BW308" i="2"/>
  <c r="CC305" i="2" l="1"/>
  <c r="CA305" i="2" s="1"/>
  <c r="CC304" i="2" l="1"/>
  <c r="CA304" i="2" s="1"/>
  <c r="BY307" i="2" l="1"/>
  <c r="BX307" i="2"/>
  <c r="BW307" i="2"/>
  <c r="BX311" i="2" l="1"/>
  <c r="BY311" i="2"/>
  <c r="BW311" i="2"/>
  <c r="BY310" i="2" l="1"/>
  <c r="BX310" i="2"/>
  <c r="BW310" i="2"/>
  <c r="BX304" i="2" l="1"/>
  <c r="BY304" i="2"/>
  <c r="BW304" i="2"/>
  <c r="BX305" i="2" l="1"/>
  <c r="BY305" i="2" s="1"/>
  <c r="BW305" i="2"/>
  <c r="CC292" i="2" l="1"/>
  <c r="CA292" i="2" s="1"/>
  <c r="CC287" i="2"/>
  <c r="CA287" i="2" s="1"/>
  <c r="CC301" i="2"/>
  <c r="CA301" i="2" s="1"/>
  <c r="CC293" i="2"/>
  <c r="CA293" i="2" s="1"/>
  <c r="CC299" i="2" l="1"/>
  <c r="CA299" i="2" s="1"/>
  <c r="CC297" i="2"/>
  <c r="CA297" i="2" s="1"/>
  <c r="CC300" i="2"/>
  <c r="CA300" i="2" s="1"/>
  <c r="CC302" i="2"/>
  <c r="CA302" i="2" s="1"/>
  <c r="CC291" i="2"/>
  <c r="CA291" i="2" s="1"/>
  <c r="CC288" i="2" l="1"/>
  <c r="CA288" i="2" s="1"/>
  <c r="CC303" i="2"/>
  <c r="CA303" i="2" s="1"/>
  <c r="CC290" i="2"/>
  <c r="CA290" i="2" s="1"/>
  <c r="CC298" i="2"/>
  <c r="CA298" i="2" s="1"/>
  <c r="CC294" i="2"/>
  <c r="CA294" i="2" s="1"/>
  <c r="CC296" i="2"/>
  <c r="CA296" i="2" s="1"/>
  <c r="CC289" i="2" l="1"/>
  <c r="CA289" i="2" s="1"/>
  <c r="CC295" i="2"/>
  <c r="CA295" i="2" s="1"/>
  <c r="CC280" i="2" l="1"/>
  <c r="CA280" i="2" s="1"/>
  <c r="BX293" i="2" l="1"/>
  <c r="BY293" i="2"/>
  <c r="BW293" i="2"/>
  <c r="BX287" i="2"/>
  <c r="BY287" i="2" s="1"/>
  <c r="BW287" i="2"/>
  <c r="CC279" i="2"/>
  <c r="CA279" i="2" s="1"/>
  <c r="CC278" i="2"/>
  <c r="CA278" i="2" s="1"/>
  <c r="CC178" i="2"/>
  <c r="CA178" i="2" s="1"/>
  <c r="BX291" i="2" l="1"/>
  <c r="BY291" i="2" s="1"/>
  <c r="BW291" i="2"/>
  <c r="BX285" i="2" l="1"/>
  <c r="BY285" i="2" s="1"/>
  <c r="BY294" i="2"/>
  <c r="BX294" i="2"/>
  <c r="BW294" i="2"/>
  <c r="BX290" i="2"/>
  <c r="BY290" i="2"/>
  <c r="BW290" i="2"/>
  <c r="BW285" i="2"/>
  <c r="BY295" i="2" l="1"/>
  <c r="BX295" i="2"/>
  <c r="BW295" i="2"/>
  <c r="BX289" i="2"/>
  <c r="BY289" i="2" s="1"/>
  <c r="BW289" i="2"/>
  <c r="BY175" i="2" l="1"/>
  <c r="BX175" i="2"/>
  <c r="BW175" i="2"/>
  <c r="BX284" i="2" l="1"/>
  <c r="BY284" i="2"/>
  <c r="BY283" i="2"/>
  <c r="BX283" i="2"/>
  <c r="BW283" i="2"/>
  <c r="BY277" i="2"/>
  <c r="BX277" i="2"/>
  <c r="BW277" i="2"/>
  <c r="BY178" i="2"/>
  <c r="BX178" i="2"/>
  <c r="BW178" i="2"/>
  <c r="BW284" i="2"/>
  <c r="BX306" i="2" l="1"/>
  <c r="BY306" i="2" s="1"/>
  <c r="BW306" i="2"/>
  <c r="BX300" i="2" l="1"/>
  <c r="BY300" i="2" s="1"/>
  <c r="BW300" i="2"/>
  <c r="BX299" i="2" l="1"/>
  <c r="BY299" i="2" s="1"/>
  <c r="BW299" i="2"/>
  <c r="BY288" i="2" l="1"/>
  <c r="BX288" i="2"/>
  <c r="BW288" i="2"/>
  <c r="BY296" i="2"/>
  <c r="BX296" i="2"/>
  <c r="BW296" i="2"/>
  <c r="BX302" i="2"/>
  <c r="BY302" i="2" s="1"/>
  <c r="BW302" i="2"/>
  <c r="BY297" i="2"/>
  <c r="BX297" i="2"/>
  <c r="BW297" i="2"/>
  <c r="BX301" i="2" l="1"/>
  <c r="BY301" i="2" s="1"/>
  <c r="BW301" i="2"/>
  <c r="BX276" i="2" l="1"/>
  <c r="BY276" i="2" s="1"/>
  <c r="BW276" i="2"/>
  <c r="BY303" i="2" l="1"/>
  <c r="BX303" i="2"/>
  <c r="BW303" i="2"/>
  <c r="BY292" i="2"/>
  <c r="BX292" i="2"/>
  <c r="BW292" i="2"/>
  <c r="BX298" i="2" l="1"/>
  <c r="BY298" i="2"/>
  <c r="BW298" i="2"/>
  <c r="BX286" i="2" l="1"/>
  <c r="BY286" i="2"/>
  <c r="BW286" i="2"/>
  <c r="BX279" i="2" l="1"/>
  <c r="BY279" i="2" s="1"/>
  <c r="BW279" i="2"/>
  <c r="BX278" i="2"/>
  <c r="BY278" i="2" s="1"/>
  <c r="BW278" i="2"/>
  <c r="BY281" i="2" l="1"/>
  <c r="BX281" i="2"/>
  <c r="BW281" i="2"/>
  <c r="BX280" i="2"/>
  <c r="BY280" i="2" s="1"/>
  <c r="BW280" i="2"/>
  <c r="CC261" i="2"/>
  <c r="CA261" i="2" s="1"/>
  <c r="BY282" i="2" l="1"/>
  <c r="BX282" i="2"/>
  <c r="BW282" i="2"/>
  <c r="CC17" i="2" l="1"/>
  <c r="CA17" i="2" s="1"/>
  <c r="CC12" i="2" l="1"/>
  <c r="CA12" i="2" s="1"/>
  <c r="CC10" i="2" l="1"/>
  <c r="CA10" i="2" s="1"/>
  <c r="CC139" i="2"/>
  <c r="CA139" i="2" s="1"/>
  <c r="CC16" i="2" l="1"/>
  <c r="CA16" i="2" s="1"/>
  <c r="CC138" i="2"/>
  <c r="CA138" i="2" s="1"/>
  <c r="CC43" i="2"/>
  <c r="CA43" i="2" s="1"/>
  <c r="CC18" i="2"/>
  <c r="CA18" i="2" s="1"/>
  <c r="CC42" i="2"/>
  <c r="CA42" i="2" s="1"/>
  <c r="CC13" i="2"/>
  <c r="CA13" i="2" s="1"/>
  <c r="CC41" i="2" l="1"/>
  <c r="CA41" i="2" s="1"/>
  <c r="CC14" i="2"/>
  <c r="CA14" i="2" s="1"/>
  <c r="CC11" i="2"/>
  <c r="CA11" i="2" s="1"/>
  <c r="CC9" i="2" l="1"/>
  <c r="CC15" i="2"/>
  <c r="CA15" i="2" s="1"/>
  <c r="CA9" i="2" l="1"/>
  <c r="CC22" i="2"/>
  <c r="CA22" i="2" s="1"/>
  <c r="CC64" i="2"/>
  <c r="CA64" i="2" s="1"/>
  <c r="CC216" i="2"/>
  <c r="CA216" i="2" s="1"/>
  <c r="CC152" i="2"/>
  <c r="CA152" i="2" s="1"/>
  <c r="CC220" i="2"/>
  <c r="CA220" i="2" s="1"/>
  <c r="CC153" i="2"/>
  <c r="CA153" i="2" s="1"/>
  <c r="CC217" i="2"/>
  <c r="CA217" i="2" s="1"/>
  <c r="CC46" i="2" l="1"/>
  <c r="CA46" i="2" s="1"/>
  <c r="CC34" i="2"/>
  <c r="CA34" i="2" s="1"/>
  <c r="CC28" i="2"/>
  <c r="CA28" i="2" s="1"/>
  <c r="CC219" i="2"/>
  <c r="CA219" i="2" s="1"/>
  <c r="CC227" i="2"/>
  <c r="CA227" i="2" s="1"/>
  <c r="CC20" i="2"/>
  <c r="CA20" i="2" s="1"/>
  <c r="CC27" i="2"/>
  <c r="CA27" i="2" s="1"/>
  <c r="CC55" i="2" l="1"/>
  <c r="CA55" i="2" s="1"/>
  <c r="CC90" i="2"/>
  <c r="CA90" i="2" s="1"/>
  <c r="CC35" i="2"/>
  <c r="CA35" i="2" s="1"/>
  <c r="CC166" i="2"/>
  <c r="CA166" i="2" s="1"/>
  <c r="CC232" i="2"/>
  <c r="CA232" i="2" s="1"/>
  <c r="CC54" i="2" l="1"/>
  <c r="CA54" i="2" s="1"/>
  <c r="CC172" i="2" l="1"/>
  <c r="CA172" i="2" s="1"/>
  <c r="BY153" i="2" l="1"/>
  <c r="BX153" i="2"/>
  <c r="BW153" i="2"/>
  <c r="BX152" i="2"/>
  <c r="BY152" i="2"/>
  <c r="BW152" i="2"/>
  <c r="BX166" i="2" l="1"/>
  <c r="BY166" i="2"/>
  <c r="BW166" i="2"/>
  <c r="BY90" i="2"/>
  <c r="BX90" i="2"/>
  <c r="BW90" i="2"/>
  <c r="BX172" i="2" l="1"/>
  <c r="BY172" i="2"/>
  <c r="BW172" i="2"/>
  <c r="BX261" i="2" l="1"/>
  <c r="BY261" i="2"/>
  <c r="BW261" i="2"/>
  <c r="BY12" i="2" l="1"/>
  <c r="BX12" i="2"/>
  <c r="BW12" i="2"/>
  <c r="BY41" i="2" l="1"/>
  <c r="BX41" i="2"/>
  <c r="BW41" i="2"/>
  <c r="BX139" i="2" l="1"/>
  <c r="BY139" i="2"/>
  <c r="BW139" i="2"/>
  <c r="BX27" i="2"/>
  <c r="BY27" i="2" s="1"/>
  <c r="BW27" i="2"/>
  <c r="BX17" i="2"/>
  <c r="BY17" i="2" s="1"/>
  <c r="BW17" i="2"/>
  <c r="BX18" i="2"/>
  <c r="BY18" i="2" s="1"/>
  <c r="BW18" i="2"/>
  <c r="BX13" i="2" l="1"/>
  <c r="BY13" i="2" s="1"/>
  <c r="BW13" i="2"/>
  <c r="BY43" i="2"/>
  <c r="BX43" i="2"/>
  <c r="BW43" i="2"/>
  <c r="BX216" i="2" l="1"/>
  <c r="BY216" i="2"/>
  <c r="BW216" i="2"/>
  <c r="BY16" i="2" l="1"/>
  <c r="BX16" i="2"/>
  <c r="BW16" i="2"/>
  <c r="BX11" i="2"/>
  <c r="BY11" i="2"/>
  <c r="BW11" i="2"/>
  <c r="BX138" i="2"/>
  <c r="BY138" i="2"/>
  <c r="BW138" i="2"/>
  <c r="BY10" i="2"/>
  <c r="BX10" i="2"/>
  <c r="BW10" i="2"/>
  <c r="BX42" i="2" l="1"/>
  <c r="BY42" i="2" s="1"/>
  <c r="BW42" i="2"/>
  <c r="BX54" i="2"/>
  <c r="BY54" i="2"/>
  <c r="BW54" i="2"/>
  <c r="BY220" i="2" l="1"/>
  <c r="BX220" i="2"/>
  <c r="BW220" i="2"/>
  <c r="BX217" i="2"/>
  <c r="BY217" i="2" s="1"/>
  <c r="BW217" i="2"/>
  <c r="CC253" i="2"/>
  <c r="CA253" i="2" s="1"/>
  <c r="BX15" i="2" l="1"/>
  <c r="BY15" i="2" s="1"/>
  <c r="BW15" i="2"/>
  <c r="BY227" i="2"/>
  <c r="BX227" i="2"/>
  <c r="BW227" i="2"/>
  <c r="BX46" i="2"/>
  <c r="BY46" i="2" s="1"/>
  <c r="BW46" i="2"/>
  <c r="BY22" i="2"/>
  <c r="BX22" i="2"/>
  <c r="BW22" i="2"/>
  <c r="BX232" i="2"/>
  <c r="BY232" i="2" s="1"/>
  <c r="BW232" i="2"/>
  <c r="BY219" i="2"/>
  <c r="BX219" i="2"/>
  <c r="BW219" i="2"/>
  <c r="BY14" i="2"/>
  <c r="BX14" i="2"/>
  <c r="BW14" i="2"/>
  <c r="BX9" i="2" l="1"/>
  <c r="BY9" i="2"/>
  <c r="BW9" i="2"/>
  <c r="BX28" i="2"/>
  <c r="BY28" i="2" s="1"/>
  <c r="BW28" i="2"/>
  <c r="BY34" i="2"/>
  <c r="BX34" i="2"/>
  <c r="BW34" i="2"/>
  <c r="BY20" i="2" l="1"/>
  <c r="BX20" i="2"/>
  <c r="BW20" i="2"/>
  <c r="BX64" i="2" l="1"/>
  <c r="BY64" i="2" s="1"/>
  <c r="BW64" i="2"/>
  <c r="BX55" i="2"/>
  <c r="BY55" i="2" s="1"/>
  <c r="BW55" i="2"/>
  <c r="BY35" i="2"/>
  <c r="BX35" i="2"/>
  <c r="BW35" i="2"/>
  <c r="BX272" i="2" l="1"/>
  <c r="BY272" i="2"/>
  <c r="BW272" i="2"/>
  <c r="BW273" i="2"/>
  <c r="BY273" i="2" l="1"/>
  <c r="BX273" i="2"/>
  <c r="BX253" i="2" l="1"/>
  <c r="BY253" i="2"/>
  <c r="BW253" i="2"/>
  <c r="CC136" i="2" l="1"/>
  <c r="CA136" i="2" s="1"/>
  <c r="CC204" i="2" l="1"/>
  <c r="CA204" i="2" s="1"/>
  <c r="CC118" i="2"/>
  <c r="CA118" i="2" s="1"/>
  <c r="CC131" i="2"/>
  <c r="CA131" i="2" s="1"/>
  <c r="CC92" i="2"/>
  <c r="CA92" i="2" s="1"/>
  <c r="CC163" i="2" l="1"/>
  <c r="CA163" i="2" s="1"/>
  <c r="CC51" i="2"/>
  <c r="CA51" i="2" s="1"/>
  <c r="CC185" i="2"/>
  <c r="CA185" i="2" s="1"/>
  <c r="CC265" i="2"/>
  <c r="CA265" i="2" s="1"/>
  <c r="CC202" i="2"/>
  <c r="CA202" i="2" s="1"/>
  <c r="CC47" i="2"/>
  <c r="CA47" i="2" s="1"/>
  <c r="CC229" i="2"/>
  <c r="CA229" i="2" s="1"/>
  <c r="CC266" i="2"/>
  <c r="CA266" i="2" s="1"/>
  <c r="CC100" i="2"/>
  <c r="CA100" i="2" s="1"/>
  <c r="CC134" i="2"/>
  <c r="CA134" i="2" s="1"/>
  <c r="CC109" i="2"/>
  <c r="CA109" i="2" s="1"/>
  <c r="CC62" i="2"/>
  <c r="CA62" i="2" s="1"/>
  <c r="CC40" i="2"/>
  <c r="CA40" i="2" s="1"/>
  <c r="CC104" i="2"/>
  <c r="CA104" i="2" s="1"/>
  <c r="CC141" i="2" l="1"/>
  <c r="CA141" i="2" s="1"/>
  <c r="CC67" i="2"/>
  <c r="CA67" i="2" s="1"/>
  <c r="CC32" i="2"/>
  <c r="CA32" i="2" s="1"/>
  <c r="CC132" i="2"/>
  <c r="CA132" i="2" s="1"/>
  <c r="CC225" i="2"/>
  <c r="CA225" i="2" s="1"/>
  <c r="CC87" i="2"/>
  <c r="CA87" i="2" s="1"/>
  <c r="CC108" i="2"/>
  <c r="CA108" i="2" s="1"/>
  <c r="CC173" i="2"/>
  <c r="CA173" i="2" s="1"/>
  <c r="CC65" i="2"/>
  <c r="CA65" i="2" s="1"/>
  <c r="CC190" i="2"/>
  <c r="CA190" i="2" s="1"/>
  <c r="CC239" i="2"/>
  <c r="CA239" i="2" s="1"/>
  <c r="CC205" i="2"/>
  <c r="CA205" i="2" s="1"/>
  <c r="CC192" i="2"/>
  <c r="CA192" i="2" s="1"/>
  <c r="CC84" i="2"/>
  <c r="CA84" i="2" s="1"/>
  <c r="CC222" i="2"/>
  <c r="CA222" i="2" s="1"/>
  <c r="CC223" i="2"/>
  <c r="CA223" i="2" s="1"/>
  <c r="CC170" i="2"/>
  <c r="CA170" i="2" s="1"/>
  <c r="CC98" i="2"/>
  <c r="CA98" i="2" s="1"/>
  <c r="CC230" i="2"/>
  <c r="CA230" i="2" s="1"/>
  <c r="CC145" i="2"/>
  <c r="CA145" i="2" s="1"/>
  <c r="CC38" i="2"/>
  <c r="CA38" i="2" s="1"/>
  <c r="CC101" i="2"/>
  <c r="CA101" i="2" s="1"/>
  <c r="CC221" i="2"/>
  <c r="CA221" i="2" s="1"/>
  <c r="CC33" i="2"/>
  <c r="CA33" i="2" s="1"/>
  <c r="CC258" i="2"/>
  <c r="CA258" i="2" s="1"/>
  <c r="CC63" i="2"/>
  <c r="CA63" i="2" s="1"/>
  <c r="CC93" i="2"/>
  <c r="CA93" i="2" s="1"/>
  <c r="CC135" i="2"/>
  <c r="CA135" i="2" s="1"/>
  <c r="CC120" i="2"/>
  <c r="CA120" i="2" s="1"/>
  <c r="CC237" i="2"/>
  <c r="CA237" i="2" s="1"/>
  <c r="CC102" i="2"/>
  <c r="CA102" i="2" s="1"/>
  <c r="CC218" i="2"/>
  <c r="CA218" i="2" s="1"/>
  <c r="CC126" i="2"/>
  <c r="CA126" i="2" s="1"/>
  <c r="CC210" i="2"/>
  <c r="CA210" i="2" s="1"/>
  <c r="CC105" i="2"/>
  <c r="CA105" i="2" s="1"/>
  <c r="CC96" i="2"/>
  <c r="CA96" i="2" s="1"/>
  <c r="CC70" i="2"/>
  <c r="CA70" i="2" s="1"/>
  <c r="CC197" i="2"/>
  <c r="CA197" i="2" s="1"/>
  <c r="CC76" i="2"/>
  <c r="CA76" i="2" s="1"/>
  <c r="CC184" i="2"/>
  <c r="CA184" i="2" s="1"/>
  <c r="CC264" i="2"/>
  <c r="CA264" i="2" s="1"/>
  <c r="CC262" i="2"/>
  <c r="CA262" i="2" s="1"/>
  <c r="CC201" i="2"/>
  <c r="CA201" i="2" s="1"/>
  <c r="CC97" i="2"/>
  <c r="CA97" i="2" s="1"/>
  <c r="CC81" i="2"/>
  <c r="CA81" i="2" s="1"/>
  <c r="CC196" i="2"/>
  <c r="CA196" i="2" s="1"/>
  <c r="CC66" i="2"/>
  <c r="CA66" i="2" s="1"/>
  <c r="CC133" i="2"/>
  <c r="CA133" i="2" s="1"/>
  <c r="CC31" i="2"/>
  <c r="CA31" i="2" s="1"/>
  <c r="CC183" i="2"/>
  <c r="CA183" i="2" s="1"/>
  <c r="CC150" i="2"/>
  <c r="CA150" i="2" s="1"/>
  <c r="CC128" i="2" l="1"/>
  <c r="CA128" i="2" s="1"/>
  <c r="CC194" i="2"/>
  <c r="CA194" i="2" s="1"/>
  <c r="CC236" i="2"/>
  <c r="CA236" i="2" s="1"/>
  <c r="CC58" i="2"/>
  <c r="CA58" i="2" s="1"/>
  <c r="CC146" i="2"/>
  <c r="CA146" i="2" s="1"/>
  <c r="CC68" i="2"/>
  <c r="CA68" i="2" s="1"/>
  <c r="CC233" i="2"/>
  <c r="CA233" i="2" s="1"/>
  <c r="CC82" i="2"/>
  <c r="CA82" i="2" s="1"/>
  <c r="CC72" i="2"/>
  <c r="CA72" i="2" s="1"/>
  <c r="CC73" i="2"/>
  <c r="CA73" i="2" s="1"/>
  <c r="CC212" i="2"/>
  <c r="CA212" i="2" s="1"/>
  <c r="CC140" i="2"/>
  <c r="CA140" i="2" s="1"/>
  <c r="CC187" i="2"/>
  <c r="CA187" i="2" s="1"/>
  <c r="CC117" i="2"/>
  <c r="CA117" i="2" s="1"/>
  <c r="CC127" i="2"/>
  <c r="CA127" i="2" s="1"/>
  <c r="CC199" i="2"/>
  <c r="CA199" i="2" s="1"/>
  <c r="CC257" i="2"/>
  <c r="CA257" i="2" s="1"/>
  <c r="CC21" i="2"/>
  <c r="CA21" i="2" s="1"/>
  <c r="CC89" i="2"/>
  <c r="CA89" i="2" s="1"/>
  <c r="CC99" i="2"/>
  <c r="CA99" i="2" s="1"/>
  <c r="CC156" i="2"/>
  <c r="CA156" i="2" s="1"/>
  <c r="CC155" i="2"/>
  <c r="CA155" i="2" s="1"/>
  <c r="CC69" i="2"/>
  <c r="CA69" i="2" s="1"/>
  <c r="CC30" i="2"/>
  <c r="CA30" i="2" s="1"/>
  <c r="CC191" i="2"/>
  <c r="CA191" i="2" s="1"/>
  <c r="CC75" i="2"/>
  <c r="CA75" i="2" s="1"/>
  <c r="CC255" i="2"/>
  <c r="CA255" i="2" s="1"/>
  <c r="CC260" i="2"/>
  <c r="CA260" i="2" s="1"/>
  <c r="CC77" i="2"/>
  <c r="CA77" i="2" s="1"/>
  <c r="CC23" i="2"/>
  <c r="CA23" i="2" s="1"/>
  <c r="CC148" i="2"/>
  <c r="CA148" i="2" s="1"/>
  <c r="CC107" i="2"/>
  <c r="CA107" i="2" s="1"/>
  <c r="CC189" i="2"/>
  <c r="CA189" i="2" s="1"/>
  <c r="CC61" i="2"/>
  <c r="CA61" i="2" s="1"/>
  <c r="CC214" i="2"/>
  <c r="CA214" i="2" s="1"/>
  <c r="CC149" i="2"/>
  <c r="CA149" i="2" s="1"/>
  <c r="CC198" i="2"/>
  <c r="CA198" i="2" s="1"/>
  <c r="CC164" i="2"/>
  <c r="CA164" i="2" s="1"/>
  <c r="CC160" i="2"/>
  <c r="CA160" i="2" s="1"/>
  <c r="CC59" i="2"/>
  <c r="CA59" i="2" s="1"/>
  <c r="CC254" i="2"/>
  <c r="CA254" i="2" s="1"/>
  <c r="CC259" i="2"/>
  <c r="CA259" i="2" s="1"/>
  <c r="CC142" i="2"/>
  <c r="CA142" i="2" s="1"/>
  <c r="CC37" i="2"/>
  <c r="CA37" i="2" s="1"/>
  <c r="CC162" i="2"/>
  <c r="CA162" i="2" s="1"/>
  <c r="CC19" i="2" l="1"/>
  <c r="CC57" i="2"/>
  <c r="CA57" i="2" s="1"/>
  <c r="CC177" i="2"/>
  <c r="CA177" i="2" s="1"/>
  <c r="CC130" i="2"/>
  <c r="CA130" i="2" s="1"/>
  <c r="CC250" i="2"/>
  <c r="CA250" i="2" s="1"/>
  <c r="CC169" i="2"/>
  <c r="CA169" i="2" s="1"/>
  <c r="CC241" i="2"/>
  <c r="CA241" i="2" s="1"/>
  <c r="CC45" i="2"/>
  <c r="CA45" i="2" s="1"/>
  <c r="CC174" i="2"/>
  <c r="CA174" i="2" s="1"/>
  <c r="CC147" i="2"/>
  <c r="CA147" i="2" s="1"/>
  <c r="CC215" i="2"/>
  <c r="CA215" i="2" s="1"/>
  <c r="CC53" i="2"/>
  <c r="CA53" i="2" s="1"/>
  <c r="CC176" i="2"/>
  <c r="CA176" i="2" s="1"/>
  <c r="CC110" i="2"/>
  <c r="CA110" i="2" s="1"/>
  <c r="CC29" i="2"/>
  <c r="CA29" i="2" s="1"/>
  <c r="CC182" i="2"/>
  <c r="CA182" i="2" s="1"/>
  <c r="CC125" i="2"/>
  <c r="CA125" i="2" s="1"/>
  <c r="CA19" i="2" l="1"/>
  <c r="BX271" i="2"/>
  <c r="BY271" i="2"/>
  <c r="BW271" i="2"/>
  <c r="BY275" i="2"/>
  <c r="BX275" i="2"/>
  <c r="BW275" i="2"/>
  <c r="BY118" i="2"/>
  <c r="BX118" i="2"/>
  <c r="BW118" i="2"/>
  <c r="BX92" i="2"/>
  <c r="BY92" i="2" s="1"/>
  <c r="BW92" i="2"/>
  <c r="CC267" i="2"/>
  <c r="CA267" i="2" s="1"/>
  <c r="CC235" i="2"/>
  <c r="CA235" i="2" s="1"/>
  <c r="CC44" i="2"/>
  <c r="CA44" i="2" s="1"/>
  <c r="CC188" i="2"/>
  <c r="CA188" i="2" s="1"/>
  <c r="CC116" i="2"/>
  <c r="CA116" i="2" s="1"/>
  <c r="CC83" i="2"/>
  <c r="CA83" i="2" s="1"/>
  <c r="CC60" i="2"/>
  <c r="CA60" i="2" s="1"/>
  <c r="CC252" i="2"/>
  <c r="CA252" i="2" s="1"/>
  <c r="CC171" i="2"/>
  <c r="CA171" i="2" s="1"/>
  <c r="CC74" i="2"/>
  <c r="CA74" i="2" s="1"/>
  <c r="CC106" i="2"/>
  <c r="CA106" i="2" s="1"/>
  <c r="CC234" i="2"/>
  <c r="CA234" i="2" s="1"/>
  <c r="CC124" i="2"/>
  <c r="CA124" i="2" s="1"/>
  <c r="CC119" i="2"/>
  <c r="CA119" i="2" s="1"/>
  <c r="CC36" i="2"/>
  <c r="CA36" i="2" s="1"/>
  <c r="CC86" i="2"/>
  <c r="CA86" i="2" s="1"/>
  <c r="CC88" i="2"/>
  <c r="CA88" i="2" s="1"/>
  <c r="CC200" i="2"/>
  <c r="CA200" i="2" s="1"/>
  <c r="CC228" i="2"/>
  <c r="CA228" i="2" s="1"/>
  <c r="CC231" i="2"/>
  <c r="CA231" i="2" s="1"/>
  <c r="CC25" i="2"/>
  <c r="CA25" i="2" s="1"/>
  <c r="CC224" i="2"/>
  <c r="CA224" i="2" s="1"/>
  <c r="CC144" i="2"/>
  <c r="CA144" i="2" s="1"/>
  <c r="CC165" i="2"/>
  <c r="CA165" i="2" s="1"/>
  <c r="CC251" i="2"/>
  <c r="CA251" i="2" s="1"/>
  <c r="CC206" i="2"/>
  <c r="CA206" i="2" s="1"/>
  <c r="CC48" i="2"/>
  <c r="CA48" i="2" s="1"/>
  <c r="CC186" i="2"/>
  <c r="CA186" i="2" s="1"/>
  <c r="CC56" i="2"/>
  <c r="CA56" i="2" s="1"/>
  <c r="CC245" i="2"/>
  <c r="CA245" i="2" s="1"/>
  <c r="BY163" i="2" l="1"/>
  <c r="BX163" i="2"/>
  <c r="BW163" i="2"/>
  <c r="BX185" i="2"/>
  <c r="BY185" i="2" s="1"/>
  <c r="BW185" i="2"/>
  <c r="CC39" i="2"/>
  <c r="CA39" i="2" s="1"/>
  <c r="CC85" i="2"/>
  <c r="CA85" i="2" s="1"/>
  <c r="CC207" i="2"/>
  <c r="CA207" i="2" s="1"/>
  <c r="CC157" i="2"/>
  <c r="CA157" i="2" s="1"/>
  <c r="CC71" i="2"/>
  <c r="CA71" i="2" s="1"/>
  <c r="CC256" i="2"/>
  <c r="CA256" i="2" s="1"/>
  <c r="CC193" i="2"/>
  <c r="CA193" i="2" s="1"/>
  <c r="CC95" i="2"/>
  <c r="CA95" i="2" s="1"/>
  <c r="CC103" i="2"/>
  <c r="CA103" i="2" s="1"/>
  <c r="CC151" i="2"/>
  <c r="CA151" i="2" s="1"/>
  <c r="CC161" i="2"/>
  <c r="CA161" i="2" s="1"/>
  <c r="CC226" i="2"/>
  <c r="CA226" i="2" s="1"/>
  <c r="CC122" i="2"/>
  <c r="CA122" i="2" s="1"/>
  <c r="CC195" i="2"/>
  <c r="CA195" i="2" s="1"/>
  <c r="CC26" i="2"/>
  <c r="CA26" i="2" s="1"/>
  <c r="CC129" i="2"/>
  <c r="CA129" i="2" s="1"/>
  <c r="CC112" i="2"/>
  <c r="CA112" i="2" s="1"/>
  <c r="CC244" i="2"/>
  <c r="CA244" i="2" s="1"/>
  <c r="CC243" i="2"/>
  <c r="CA243" i="2" s="1"/>
  <c r="CC168" i="2"/>
  <c r="CA168" i="2" s="1"/>
  <c r="CC80" i="2"/>
  <c r="CA80" i="2" s="1"/>
  <c r="BY239" i="2" l="1"/>
  <c r="BX239" i="2"/>
  <c r="BW239" i="2"/>
  <c r="BX114" i="2"/>
  <c r="BY114" i="2" s="1"/>
  <c r="BW114" i="2"/>
  <c r="BY173" i="2"/>
  <c r="BX173" i="2"/>
  <c r="BW173" i="2"/>
  <c r="BX184" i="2"/>
  <c r="BY184" i="2" s="1"/>
  <c r="BW184" i="2"/>
  <c r="BX105" i="2"/>
  <c r="BY105" i="2" s="1"/>
  <c r="BW105" i="2"/>
  <c r="BY87" i="2"/>
  <c r="BX87" i="2"/>
  <c r="BW87" i="2"/>
  <c r="CC24" i="2"/>
  <c r="BX120" i="2"/>
  <c r="BY120" i="2" s="1"/>
  <c r="BW120" i="2"/>
  <c r="BX170" i="2"/>
  <c r="BY170" i="2" s="1"/>
  <c r="BW170" i="2"/>
  <c r="BX150" i="2"/>
  <c r="BY150" i="2" s="1"/>
  <c r="BW150" i="2"/>
  <c r="BX183" i="2"/>
  <c r="BY183" i="2" s="1"/>
  <c r="BW183" i="2"/>
  <c r="CC137" i="2"/>
  <c r="CA137" i="2" s="1"/>
  <c r="CC154" i="2"/>
  <c r="CA154" i="2" s="1"/>
  <c r="CC249" i="2"/>
  <c r="CA249" i="2" s="1"/>
  <c r="CC263" i="2"/>
  <c r="CA263" i="2" s="1"/>
  <c r="CC52" i="2"/>
  <c r="CA52" i="2" s="1"/>
  <c r="CC181" i="2"/>
  <c r="CA181" i="2" s="1"/>
  <c r="BX162" i="2" l="1"/>
  <c r="BY162" i="2" s="1"/>
  <c r="BW162" i="2"/>
  <c r="BX159" i="2"/>
  <c r="BY159" i="2" s="1"/>
  <c r="BW159" i="2"/>
  <c r="BY89" i="2"/>
  <c r="BX89" i="2"/>
  <c r="BW89" i="2"/>
  <c r="BX156" i="2"/>
  <c r="BY156" i="2" s="1"/>
  <c r="BW156" i="2"/>
  <c r="BX113" i="2"/>
  <c r="BY113" i="2" s="1"/>
  <c r="BW113" i="2"/>
  <c r="BX115" i="2"/>
  <c r="BY115" i="2" s="1"/>
  <c r="BW115" i="2"/>
  <c r="BX149" i="2"/>
  <c r="BY149" i="2" s="1"/>
  <c r="BW149" i="2"/>
  <c r="BX160" i="2"/>
  <c r="BY160" i="2" s="1"/>
  <c r="BW160" i="2"/>
  <c r="BX257" i="2"/>
  <c r="BY257" i="2" s="1"/>
  <c r="BW257" i="2"/>
  <c r="BX123" i="2"/>
  <c r="BY123" i="2" s="1"/>
  <c r="BW123" i="2"/>
  <c r="BX117" i="2"/>
  <c r="BY117" i="2" s="1"/>
  <c r="BW117" i="2"/>
  <c r="BX111" i="2"/>
  <c r="BY111" i="2" s="1"/>
  <c r="BW111" i="2"/>
  <c r="BX143" i="2"/>
  <c r="BY143" i="2" s="1"/>
  <c r="BW143" i="2"/>
  <c r="BX148" i="2"/>
  <c r="BY148" i="2" s="1"/>
  <c r="BW148" i="2"/>
  <c r="CA24" i="2"/>
  <c r="BY176" i="2" l="1"/>
  <c r="BX176" i="2"/>
  <c r="BW176" i="2"/>
  <c r="BY110" i="2"/>
  <c r="BX110" i="2"/>
  <c r="BW110" i="2"/>
  <c r="BX147" i="2"/>
  <c r="BY147" i="2" s="1"/>
  <c r="BW147" i="2"/>
  <c r="BY169" i="2"/>
  <c r="BX169" i="2"/>
  <c r="BW169" i="2"/>
  <c r="BX174" i="2"/>
  <c r="BY174" i="2"/>
  <c r="BW174" i="2"/>
  <c r="BX177" i="2"/>
  <c r="BY177" i="2" s="1"/>
  <c r="BW177" i="2"/>
  <c r="BX241" i="2"/>
  <c r="BY241" i="2" s="1"/>
  <c r="BW241" i="2"/>
  <c r="BX124" i="2" l="1"/>
  <c r="BY124" i="2" s="1"/>
  <c r="BW124" i="2"/>
  <c r="BY240" i="2"/>
  <c r="BX240" i="2"/>
  <c r="BW240" i="2"/>
  <c r="BY228" i="2"/>
  <c r="BX228" i="2"/>
  <c r="BW228" i="2"/>
  <c r="BX171" i="2"/>
  <c r="BY171" i="2" s="1"/>
  <c r="BW171" i="2"/>
  <c r="BX116" i="2"/>
  <c r="BY116" i="2" s="1"/>
  <c r="BW116" i="2"/>
  <c r="BX186" i="2"/>
  <c r="BY186" i="2" s="1"/>
  <c r="BW186" i="2"/>
  <c r="BX88" i="2"/>
  <c r="BY88" i="2"/>
  <c r="BW88" i="2"/>
  <c r="BX151" i="2" l="1"/>
  <c r="BY151" i="2" s="1"/>
  <c r="BW151" i="2"/>
  <c r="BY256" i="2"/>
  <c r="BX256" i="2"/>
  <c r="BW256" i="2"/>
  <c r="BY157" i="2"/>
  <c r="BX157" i="2"/>
  <c r="BW157" i="2"/>
  <c r="BY103" i="2"/>
  <c r="BX103" i="2"/>
  <c r="BW103" i="2"/>
  <c r="BY121" i="2"/>
  <c r="BX121" i="2"/>
  <c r="BW121" i="2"/>
  <c r="BX168" i="2"/>
  <c r="BY168" i="2" s="1"/>
  <c r="BW168" i="2"/>
  <c r="BX161" i="2"/>
  <c r="BY161" i="2" s="1"/>
  <c r="BW161" i="2"/>
  <c r="BX181" i="2" l="1"/>
  <c r="BY181" i="2"/>
  <c r="BW181" i="2"/>
  <c r="CC79" i="2" l="1"/>
  <c r="CA79" i="2" s="1"/>
  <c r="BX70" i="2" l="1"/>
  <c r="BY70" i="2"/>
  <c r="BW70" i="2"/>
  <c r="BX221" i="2" l="1"/>
  <c r="BY221" i="2" s="1"/>
  <c r="BW221" i="2"/>
  <c r="BX258" i="2"/>
  <c r="BY258" i="2" s="1"/>
  <c r="BW258" i="2"/>
  <c r="BX211" i="2" l="1"/>
  <c r="BY211" i="2" s="1"/>
  <c r="BW211" i="2"/>
  <c r="BX204" i="2"/>
  <c r="BY204" i="2"/>
  <c r="BW204" i="2"/>
  <c r="BX82" i="2"/>
  <c r="BY82" i="2"/>
  <c r="BW82" i="2"/>
  <c r="BX265" i="2"/>
  <c r="BY265" i="2" s="1"/>
  <c r="BW265" i="2"/>
  <c r="BX50" i="2"/>
  <c r="BY50" i="2" s="1"/>
  <c r="BW50" i="2"/>
  <c r="BX229" i="2" l="1"/>
  <c r="BY229" i="2" s="1"/>
  <c r="BW229" i="2"/>
  <c r="BX210" i="2"/>
  <c r="BY210" i="2" s="1"/>
  <c r="BW210" i="2"/>
  <c r="BY247" i="2"/>
  <c r="BX247" i="2"/>
  <c r="BW247" i="2"/>
  <c r="BX191" i="2"/>
  <c r="BY191" i="2" s="1"/>
  <c r="BW191" i="2"/>
  <c r="BY194" i="2"/>
  <c r="BX194" i="2"/>
  <c r="BW194" i="2"/>
  <c r="BX266" i="2"/>
  <c r="BY266" i="2" s="1"/>
  <c r="BW266" i="2"/>
  <c r="BX212" i="2"/>
  <c r="BY212" i="2"/>
  <c r="BW212" i="2"/>
  <c r="BY97" i="2" l="1"/>
  <c r="BX97" i="2"/>
  <c r="BW97" i="2"/>
  <c r="BX187" i="2"/>
  <c r="BY187" i="2" s="1"/>
  <c r="BW187" i="2"/>
  <c r="BX76" i="2"/>
  <c r="BY76" i="2" s="1"/>
  <c r="BW76" i="2"/>
  <c r="BX109" i="2"/>
  <c r="BY109" i="2" s="1"/>
  <c r="BW109" i="2"/>
  <c r="BX214" i="2"/>
  <c r="BY214" i="2" s="1"/>
  <c r="BW214" i="2"/>
  <c r="BX201" i="2"/>
  <c r="BY201" i="2" s="1"/>
  <c r="BW201" i="2"/>
  <c r="BX63" i="2"/>
  <c r="BY63" i="2" s="1"/>
  <c r="BW63" i="2"/>
  <c r="BX77" i="2"/>
  <c r="BY77" i="2" s="1"/>
  <c r="BW77" i="2"/>
  <c r="BX30" i="2" l="1"/>
  <c r="BY30" i="2" s="1"/>
  <c r="BW30" i="2"/>
  <c r="BX131" i="2"/>
  <c r="BY131" i="2" s="1"/>
  <c r="BW131" i="2"/>
  <c r="BX38" i="2"/>
  <c r="BY38" i="2" s="1"/>
  <c r="BW38" i="2"/>
  <c r="BX225" i="2"/>
  <c r="BY225" i="2" s="1"/>
  <c r="BW225" i="2"/>
  <c r="BX208" i="2"/>
  <c r="BY208" i="2" s="1"/>
  <c r="BW208" i="2"/>
  <c r="BX206" i="2"/>
  <c r="BY206" i="2"/>
  <c r="BW206" i="2"/>
  <c r="BY202" i="2" l="1"/>
  <c r="BX202" i="2"/>
  <c r="BW202" i="2"/>
  <c r="BX58" i="2"/>
  <c r="BY58" i="2"/>
  <c r="BW58" i="2"/>
  <c r="BX226" i="2"/>
  <c r="BY226" i="2" s="1"/>
  <c r="BW226" i="2"/>
  <c r="BX96" i="2"/>
  <c r="BY96" i="2" s="1"/>
  <c r="BW96" i="2"/>
  <c r="BX189" i="2"/>
  <c r="BY189" i="2" s="1"/>
  <c r="BW189" i="2"/>
  <c r="BX57" i="2"/>
  <c r="BY57" i="2"/>
  <c r="BW57" i="2"/>
  <c r="BX242" i="2"/>
  <c r="BY242" i="2" s="1"/>
  <c r="BW242" i="2"/>
  <c r="BX269" i="2"/>
  <c r="BY269" i="2" s="1"/>
  <c r="BW269" i="2"/>
  <c r="BX25" i="2"/>
  <c r="BY25" i="2" s="1"/>
  <c r="BW25" i="2"/>
  <c r="BX65" i="2"/>
  <c r="BY65" i="2"/>
  <c r="BW65" i="2"/>
  <c r="BX101" i="2"/>
  <c r="BY101" i="2" s="1"/>
  <c r="BW101" i="2"/>
  <c r="BX72" i="2"/>
  <c r="BY72" i="2" s="1"/>
  <c r="BW72" i="2"/>
  <c r="BX270" i="2" l="1"/>
  <c r="BY270" i="2" s="1"/>
  <c r="BW270" i="2"/>
  <c r="BY264" i="2"/>
  <c r="BX264" i="2"/>
  <c r="BW264" i="2"/>
  <c r="BX67" i="2"/>
  <c r="BY67" i="2" s="1"/>
  <c r="BW67" i="2"/>
  <c r="BX51" i="2"/>
  <c r="BY51" i="2" s="1"/>
  <c r="BW51" i="2"/>
  <c r="BX104" i="2"/>
  <c r="BY104" i="2" s="1"/>
  <c r="BW104" i="2"/>
  <c r="BX136" i="2"/>
  <c r="BY136" i="2" s="1"/>
  <c r="BW136" i="2"/>
  <c r="BY127" i="2"/>
  <c r="BX127" i="2"/>
  <c r="BW127" i="2"/>
  <c r="BX84" i="2"/>
  <c r="BY84" i="2" s="1"/>
  <c r="BW84" i="2"/>
  <c r="BX134" i="2"/>
  <c r="BY134" i="2" s="1"/>
  <c r="BW134" i="2"/>
  <c r="BY197" i="2"/>
  <c r="BX197" i="2"/>
  <c r="BW197" i="2"/>
  <c r="BX68" i="2"/>
  <c r="BY68" i="2" s="1"/>
  <c r="BW68" i="2"/>
  <c r="BX246" i="2"/>
  <c r="BY246" i="2" s="1"/>
  <c r="BW246" i="2"/>
  <c r="BX192" i="2"/>
  <c r="BY192" i="2" s="1"/>
  <c r="BW192" i="2"/>
  <c r="BX230" i="2" l="1"/>
  <c r="BY230" i="2"/>
  <c r="BW230" i="2"/>
  <c r="BX69" i="2"/>
  <c r="BY69" i="2" s="1"/>
  <c r="BW69" i="2"/>
  <c r="BX62" i="2"/>
  <c r="BY62" i="2" s="1"/>
  <c r="BW62" i="2"/>
  <c r="BX132" i="2"/>
  <c r="BY132" i="2" s="1"/>
  <c r="BW132" i="2"/>
  <c r="BY32" i="2"/>
  <c r="BX32" i="2"/>
  <c r="BW32" i="2"/>
  <c r="BX61" i="2"/>
  <c r="BY61" i="2" s="1"/>
  <c r="BW61" i="2"/>
  <c r="BX209" i="2"/>
  <c r="BY209" i="2"/>
  <c r="BW209" i="2"/>
  <c r="BX213" i="2"/>
  <c r="BY213" i="2" s="1"/>
  <c r="BW213" i="2"/>
  <c r="BX233" i="2"/>
  <c r="BY233" i="2" s="1"/>
  <c r="BW233" i="2"/>
  <c r="BY33" i="2"/>
  <c r="BX33" i="2"/>
  <c r="BW33" i="2"/>
  <c r="BX56" i="2"/>
  <c r="BY56" i="2"/>
  <c r="BW56" i="2"/>
  <c r="BY47" i="2"/>
  <c r="BX47" i="2"/>
  <c r="BW47" i="2"/>
  <c r="BX135" i="2"/>
  <c r="BY135" i="2"/>
  <c r="BW135" i="2"/>
  <c r="BY99" i="2"/>
  <c r="BX99" i="2"/>
  <c r="BW99" i="2"/>
  <c r="BX262" i="2"/>
  <c r="BY262" i="2" s="1"/>
  <c r="BW262" i="2"/>
  <c r="BX98" i="2"/>
  <c r="BY98" i="2" s="1"/>
  <c r="BW98" i="2"/>
  <c r="BX236" i="2"/>
  <c r="BY236" i="2" s="1"/>
  <c r="BW236" i="2"/>
  <c r="BX40" i="2"/>
  <c r="BY40" i="2" s="1"/>
  <c r="BW40" i="2"/>
  <c r="BX190" i="2"/>
  <c r="BY190" i="2" s="1"/>
  <c r="BW190" i="2"/>
  <c r="BX144" i="2" l="1"/>
  <c r="BY144" i="2" s="1"/>
  <c r="BW144" i="2"/>
  <c r="BY224" i="2"/>
  <c r="BX224" i="2"/>
  <c r="BW224" i="2"/>
  <c r="BY29" i="2"/>
  <c r="BX29" i="2"/>
  <c r="BW29" i="2"/>
  <c r="BX140" i="2"/>
  <c r="BY140" i="2"/>
  <c r="BW140" i="2"/>
  <c r="BX141" i="2"/>
  <c r="BY141" i="2" s="1"/>
  <c r="BW141" i="2"/>
  <c r="BX108" i="2"/>
  <c r="BY108" i="2" s="1"/>
  <c r="BW108" i="2"/>
  <c r="BX259" i="2"/>
  <c r="BY259" i="2" s="1"/>
  <c r="BW259" i="2"/>
  <c r="BX231" i="2"/>
  <c r="BY231" i="2" s="1"/>
  <c r="BW231" i="2"/>
  <c r="BX100" i="2"/>
  <c r="BY100" i="2" s="1"/>
  <c r="BW100" i="2"/>
  <c r="BX137" i="2"/>
  <c r="BY137" i="2" s="1"/>
  <c r="BW137" i="2"/>
  <c r="BY255" i="2"/>
  <c r="BX255" i="2"/>
  <c r="BW255" i="2"/>
  <c r="BX222" i="2"/>
  <c r="BY222" i="2" s="1"/>
  <c r="BW222" i="2"/>
  <c r="BX44" i="2"/>
  <c r="BY44" i="2" s="1"/>
  <c r="BW44" i="2"/>
  <c r="BY215" i="2" l="1"/>
  <c r="BX215" i="2"/>
  <c r="BW215" i="2"/>
  <c r="BY26" i="2"/>
  <c r="BX26" i="2"/>
  <c r="BW26" i="2"/>
  <c r="BX37" i="2"/>
  <c r="BY37" i="2" s="1"/>
  <c r="BW37" i="2"/>
  <c r="BX223" i="2"/>
  <c r="BY223" i="2" s="1"/>
  <c r="BW223" i="2"/>
  <c r="BY122" i="2"/>
  <c r="BX122" i="2"/>
  <c r="BW122" i="2"/>
  <c r="BX145" i="2"/>
  <c r="BY145" i="2"/>
  <c r="BW145" i="2"/>
  <c r="BX203" i="2"/>
  <c r="BY203" i="2" s="1"/>
  <c r="BW203" i="2"/>
  <c r="BY155" i="2"/>
  <c r="BX155" i="2"/>
  <c r="BW155" i="2"/>
  <c r="BX31" i="2"/>
  <c r="BY31" i="2" s="1"/>
  <c r="BW31" i="2"/>
  <c r="BX133" i="2"/>
  <c r="BY133" i="2" s="1"/>
  <c r="BW133" i="2"/>
  <c r="BX164" i="2"/>
  <c r="BY164" i="2"/>
  <c r="BW164" i="2"/>
  <c r="BX218" i="2"/>
  <c r="BY218" i="2" s="1"/>
  <c r="BW218" i="2"/>
  <c r="BX130" i="2"/>
  <c r="BY130" i="2" s="1"/>
  <c r="BW130" i="2"/>
  <c r="BY199" i="2"/>
  <c r="BX199" i="2"/>
  <c r="BW199" i="2"/>
  <c r="BX237" i="2"/>
  <c r="BY237" i="2" s="1"/>
  <c r="BW237" i="2"/>
  <c r="BX245" i="2"/>
  <c r="BY245" i="2" s="1"/>
  <c r="BW245" i="2"/>
  <c r="BX52" i="2"/>
  <c r="BY52" i="2" s="1"/>
  <c r="BW52" i="2"/>
  <c r="BX126" i="2"/>
  <c r="BY126" i="2" s="1"/>
  <c r="BW126" i="2"/>
  <c r="BX81" i="2"/>
  <c r="BY81" i="2" s="1"/>
  <c r="BW81" i="2"/>
  <c r="BX75" i="2"/>
  <c r="BY75" i="2" s="1"/>
  <c r="BW75" i="2"/>
  <c r="BX102" i="2" l="1"/>
  <c r="BY102" i="2" s="1"/>
  <c r="BW102" i="2"/>
  <c r="BX142" i="2"/>
  <c r="BY142" i="2"/>
  <c r="BW142" i="2"/>
  <c r="BX125" i="2"/>
  <c r="BY125" i="2" s="1"/>
  <c r="BW125" i="2"/>
  <c r="BX205" i="2"/>
  <c r="BY205" i="2" s="1"/>
  <c r="BW205" i="2"/>
  <c r="BX83" i="2"/>
  <c r="BY83" i="2" s="1"/>
  <c r="BW83" i="2"/>
  <c r="BY200" i="2"/>
  <c r="BX200" i="2"/>
  <c r="BW200" i="2"/>
  <c r="BX188" i="2"/>
  <c r="BY188" i="2" s="1"/>
  <c r="BW188" i="2"/>
  <c r="BY112" i="2"/>
  <c r="BX112" i="2"/>
  <c r="BW112" i="2"/>
  <c r="BX207" i="2"/>
  <c r="BY207" i="2" s="1"/>
  <c r="BW207" i="2"/>
  <c r="BX196" i="2"/>
  <c r="BY196" i="2" s="1"/>
  <c r="BW196" i="2"/>
  <c r="BX198" i="2"/>
  <c r="BY198" i="2" s="1"/>
  <c r="BW198" i="2"/>
  <c r="BX66" i="2"/>
  <c r="BY66" i="2" s="1"/>
  <c r="BW66" i="2"/>
  <c r="BX60" i="2" l="1"/>
  <c r="BY60" i="2"/>
  <c r="BW60" i="2"/>
  <c r="BY93" i="2"/>
  <c r="BX93" i="2"/>
  <c r="BW93" i="2"/>
  <c r="BX85" i="2"/>
  <c r="BY85" i="2"/>
  <c r="BW85" i="2"/>
  <c r="BY39" i="2"/>
  <c r="BX39" i="2"/>
  <c r="BW39" i="2"/>
  <c r="BX260" i="2"/>
  <c r="BY260" i="2" s="1"/>
  <c r="BW260" i="2"/>
  <c r="BY252" i="2"/>
  <c r="BX252" i="2"/>
  <c r="BW252" i="2"/>
  <c r="BX235" i="2"/>
  <c r="BY235" i="2" s="1"/>
  <c r="BW235" i="2"/>
  <c r="BX45" i="2"/>
  <c r="BY45" i="2" s="1"/>
  <c r="BW45" i="2"/>
  <c r="BX158" i="2"/>
  <c r="BY158" i="2" s="1"/>
  <c r="BW158" i="2"/>
  <c r="BX119" i="2"/>
  <c r="BY119" i="2" s="1"/>
  <c r="BW119" i="2"/>
  <c r="BX263" i="2"/>
  <c r="BY263" i="2" s="1"/>
  <c r="BW263" i="2"/>
  <c r="BY23" i="2"/>
  <c r="BX23" i="2"/>
  <c r="BW23" i="2"/>
  <c r="BX91" i="2"/>
  <c r="BY91" i="2" s="1"/>
  <c r="BW91" i="2"/>
  <c r="BY19" i="2"/>
  <c r="BX19" i="2"/>
  <c r="BW19" i="2"/>
  <c r="BX243" i="2"/>
  <c r="BY243" i="2" s="1"/>
  <c r="BW243" i="2"/>
  <c r="BY238" i="2"/>
  <c r="BX238" i="2"/>
  <c r="BW238" i="2"/>
  <c r="BX73" i="2"/>
  <c r="BY73" i="2"/>
  <c r="BW73" i="2"/>
  <c r="BY106" i="2"/>
  <c r="BX106" i="2"/>
  <c r="BW106" i="2"/>
  <c r="BX254" i="2"/>
  <c r="BY254" i="2" s="1"/>
  <c r="BW254" i="2"/>
  <c r="BX165" i="2"/>
  <c r="BY165" i="2" s="1"/>
  <c r="BW165" i="2"/>
  <c r="BX195" i="2" l="1"/>
  <c r="BY195" i="2" s="1"/>
  <c r="BW195" i="2"/>
  <c r="BX24" i="2"/>
  <c r="BY24" i="2" s="1"/>
  <c r="BW24" i="2"/>
  <c r="BX53" i="2"/>
  <c r="BY53" i="2" s="1"/>
  <c r="BW53" i="2"/>
  <c r="BY21" i="2"/>
  <c r="BX21" i="2"/>
  <c r="BW21" i="2"/>
  <c r="BX182" i="2"/>
  <c r="BY182" i="2" s="1"/>
  <c r="BW182" i="2"/>
  <c r="BX80" i="2"/>
  <c r="BY80" i="2" s="1"/>
  <c r="BW80" i="2"/>
  <c r="BX250" i="2"/>
  <c r="BY250" i="2" s="1"/>
  <c r="BW250" i="2"/>
  <c r="BX59" i="2"/>
  <c r="BY59" i="2"/>
  <c r="BW59" i="2"/>
  <c r="BY193" i="2"/>
  <c r="BX193" i="2"/>
  <c r="BW193" i="2"/>
  <c r="BY95" i="2"/>
  <c r="BX95" i="2"/>
  <c r="BW95" i="2"/>
  <c r="BX71" i="2"/>
  <c r="BY71" i="2"/>
  <c r="BW71" i="2"/>
  <c r="BX146" i="2"/>
  <c r="BY146" i="2"/>
  <c r="BW146" i="2"/>
  <c r="BX107" i="2"/>
  <c r="BY107" i="2" s="1"/>
  <c r="BW107" i="2"/>
  <c r="BX251" i="2"/>
  <c r="BY251" i="2"/>
  <c r="BW251" i="2"/>
  <c r="BX129" i="2" l="1"/>
  <c r="BY129" i="2" s="1"/>
  <c r="BW129" i="2"/>
  <c r="BX86" i="2"/>
  <c r="BY86" i="2" s="1"/>
  <c r="BW86" i="2"/>
  <c r="BY244" i="2"/>
  <c r="BX244" i="2"/>
  <c r="BW244" i="2"/>
  <c r="BX249" i="2"/>
  <c r="BY249" i="2" s="1"/>
  <c r="BW249" i="2"/>
  <c r="BX48" i="2"/>
  <c r="BY48" i="2" s="1"/>
  <c r="BW48" i="2"/>
  <c r="BY234" i="2" l="1"/>
  <c r="BX234" i="2"/>
  <c r="BW234" i="2"/>
  <c r="BX36" i="2"/>
  <c r="BY36" i="2" s="1"/>
  <c r="BW36" i="2"/>
  <c r="BX94" i="2"/>
  <c r="BY94" i="2" s="1"/>
  <c r="BW94" i="2"/>
  <c r="BX74" i="2" l="1"/>
  <c r="BY74" i="2"/>
  <c r="BW74" i="2"/>
  <c r="BX154" i="2" l="1"/>
  <c r="BY154" i="2" s="1"/>
  <c r="BW154" i="2"/>
  <c r="BX49" i="2"/>
  <c r="BY49" i="2" s="1"/>
  <c r="BW49" i="2"/>
  <c r="BX267" i="2" l="1"/>
  <c r="BY267" i="2" s="1"/>
  <c r="BW267" i="2"/>
  <c r="CC78" i="2" l="1"/>
  <c r="CA78" i="2" l="1"/>
  <c r="BY79" i="2" l="1"/>
  <c r="BX79" i="2"/>
  <c r="BW79" i="2"/>
  <c r="CC268" i="2" l="1"/>
  <c r="CE317" i="2"/>
  <c r="CA268" i="2" l="1"/>
  <c r="CA4" i="2" s="1"/>
  <c r="CC317" i="2"/>
  <c r="CC4" i="2"/>
  <c r="CC3" i="2" s="1"/>
  <c r="BV317" i="2" l="1"/>
  <c r="BV4" i="2"/>
  <c r="BX78" i="2" l="1"/>
  <c r="BY78" i="2" s="1"/>
  <c r="BW78" i="2"/>
  <c r="BY268" i="2" l="1"/>
  <c r="BX268" i="2"/>
  <c r="BU4" i="2"/>
  <c r="BU317" i="2"/>
  <c r="BX317" i="2" s="1"/>
  <c r="BY317" i="2" s="1"/>
  <c r="BW268" i="2"/>
  <c r="BW317" i="2" s="1"/>
  <c r="BX4" i="2" l="1"/>
  <c r="BY4" i="2" s="1"/>
  <c r="BW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Nguyen Ba Kien - 00030</author>
  </authors>
  <commentList>
    <comment ref="BW6" authorId="0" shapeId="0" xr:uid="{CCF5E3DF-8457-4E63-93CF-B385ECEF4F90}">
      <text>
        <r>
          <rPr>
            <b/>
            <sz val="9"/>
            <color indexed="81"/>
            <rFont val="Tahoma"/>
            <family val="2"/>
          </rPr>
          <t>Giá trị  &gt;0 ;Thiếu
Giá trị &lt;0: Thừa</t>
        </r>
        <r>
          <rPr>
            <sz val="9"/>
            <color indexed="81"/>
            <rFont val="Tahoma"/>
            <family val="2"/>
          </rPr>
          <t xml:space="preserve">
</t>
        </r>
      </text>
    </comment>
  </commentList>
</comments>
</file>

<file path=xl/sharedStrings.xml><?xml version="1.0" encoding="utf-8"?>
<sst xmlns="http://schemas.openxmlformats.org/spreadsheetml/2006/main" count="9673" uniqueCount="1004">
  <si>
    <t>PLAN</t>
  </si>
  <si>
    <t>ACT</t>
  </si>
  <si>
    <t>2022Y</t>
  </si>
  <si>
    <t>Cắt ROTARY lần 1 (một lần)</t>
  </si>
  <si>
    <t>1N</t>
  </si>
  <si>
    <t>P.I.C</t>
  </si>
  <si>
    <t>Norm Press</t>
  </si>
  <si>
    <t>Part No.</t>
  </si>
  <si>
    <t>Process</t>
  </si>
  <si>
    <t>FAC_2</t>
  </si>
  <si>
    <t>Cus code</t>
  </si>
  <si>
    <t>ID_Worker</t>
  </si>
  <si>
    <t>ID_Process</t>
  </si>
  <si>
    <t>Công đoạn</t>
  </si>
  <si>
    <t>Remark</t>
  </si>
  <si>
    <t>10L</t>
  </si>
  <si>
    <t>11L</t>
  </si>
  <si>
    <t>12L</t>
  </si>
  <si>
    <t>JAN</t>
  </si>
  <si>
    <t>FEB</t>
  </si>
  <si>
    <t>MAR</t>
  </si>
  <si>
    <t>APR</t>
  </si>
  <si>
    <t>MAY</t>
  </si>
  <si>
    <t>JUN</t>
  </si>
  <si>
    <t>JUL</t>
  </si>
  <si>
    <t>AUG</t>
  </si>
  <si>
    <t>SEP</t>
  </si>
  <si>
    <t>OCT</t>
  </si>
  <si>
    <t>NOV</t>
  </si>
  <si>
    <t>DEC</t>
  </si>
  <si>
    <t>2N</t>
  </si>
  <si>
    <t>3N</t>
  </si>
  <si>
    <t>FC</t>
  </si>
  <si>
    <t>Cat</t>
  </si>
  <si>
    <t>SRI</t>
  </si>
  <si>
    <t>HUNG</t>
  </si>
  <si>
    <t>MA2-6459</t>
  </si>
  <si>
    <t>Packing</t>
  </si>
  <si>
    <t>SRI(CANON)</t>
  </si>
  <si>
    <t xml:space="preserve">Đóng gói </t>
  </si>
  <si>
    <t>DC Cutting</t>
  </si>
  <si>
    <t>Cắt DC</t>
  </si>
  <si>
    <t>MF1-4353</t>
  </si>
  <si>
    <t>FEED Cutting</t>
  </si>
  <si>
    <t>Cắt FEED</t>
  </si>
  <si>
    <t>Traverse Grinding</t>
  </si>
  <si>
    <t>Mài Ngang</t>
  </si>
  <si>
    <t>MA2-9112</t>
  </si>
  <si>
    <t>MF1-4210</t>
  </si>
  <si>
    <t>MA2-7480</t>
  </si>
  <si>
    <t>MF1-4351</t>
  </si>
  <si>
    <t>MA2-9111</t>
  </si>
  <si>
    <t>MA2-7996</t>
  </si>
  <si>
    <t>Heatting</t>
  </si>
  <si>
    <t>Lưu hóa</t>
  </si>
  <si>
    <t>MA2-9416</t>
  </si>
  <si>
    <t>MA2-9624</t>
  </si>
  <si>
    <t>2nd Heatting</t>
  </si>
  <si>
    <t>Lưu hóa -2A</t>
  </si>
  <si>
    <t>CHT</t>
  </si>
  <si>
    <t>QC5-4090</t>
  </si>
  <si>
    <t>CVN1</t>
  </si>
  <si>
    <t>TUBE Extruding</t>
  </si>
  <si>
    <t>Đúc cho hàng TUBE</t>
  </si>
  <si>
    <t>QC5-4091</t>
  </si>
  <si>
    <t>QC5-4093</t>
  </si>
  <si>
    <t>QC5-5978</t>
  </si>
  <si>
    <t>QC5-5979</t>
  </si>
  <si>
    <t>CVN2</t>
  </si>
  <si>
    <t>RC2-6130</t>
  </si>
  <si>
    <t>c-QUEVO</t>
  </si>
  <si>
    <t>RL1-2489</t>
  </si>
  <si>
    <t>RL1-2488</t>
  </si>
  <si>
    <t>DC Extruding</t>
  </si>
  <si>
    <t>Đúc cho hàng DC</t>
  </si>
  <si>
    <t>RL1-3646</t>
  </si>
  <si>
    <t>c-NIPPO</t>
  </si>
  <si>
    <t>QC2-8306</t>
  </si>
  <si>
    <t>QC3-6059</t>
  </si>
  <si>
    <t>QC5-4096</t>
  </si>
  <si>
    <t>QC5-4097</t>
  </si>
  <si>
    <t>QC5-4504</t>
  </si>
  <si>
    <t>QC5-4506</t>
  </si>
  <si>
    <t>QC5-6448</t>
  </si>
  <si>
    <t>CFT</t>
  </si>
  <si>
    <t>QC5-9203</t>
  </si>
  <si>
    <t>FIT1</t>
  </si>
  <si>
    <t>BIVN</t>
  </si>
  <si>
    <t>D001XW-001</t>
  </si>
  <si>
    <t>b-YONGHAN</t>
  </si>
  <si>
    <t>QC5-3189</t>
  </si>
  <si>
    <t>1st ROTARY Cutting</t>
  </si>
  <si>
    <t>1st Plunge Grinding</t>
  </si>
  <si>
    <t>Mài Plunge lần 1 (một lần)</t>
  </si>
  <si>
    <t>MA2-6772</t>
  </si>
  <si>
    <t>MA2-7071</t>
  </si>
  <si>
    <t>MA2-7802</t>
  </si>
  <si>
    <t>CKBS</t>
  </si>
  <si>
    <t>RL1-1497</t>
  </si>
  <si>
    <t>RL1-2412</t>
  </si>
  <si>
    <t>CBMP</t>
  </si>
  <si>
    <t>RL2-0670</t>
  </si>
  <si>
    <t>RC4-3569</t>
  </si>
  <si>
    <t>c-SUNCALL</t>
  </si>
  <si>
    <t>RM2-5881</t>
  </si>
  <si>
    <t>c-MUTO</t>
  </si>
  <si>
    <t>c-TENMA</t>
  </si>
  <si>
    <t>RL1-2593</t>
  </si>
  <si>
    <t>RL1-3308</t>
  </si>
  <si>
    <t>RL1-2415</t>
  </si>
  <si>
    <t>RL1-3307</t>
  </si>
  <si>
    <t>KDTVN</t>
  </si>
  <si>
    <t>3V2M518720</t>
  </si>
  <si>
    <t>KDTHK</t>
  </si>
  <si>
    <t>3V2M518770</t>
  </si>
  <si>
    <t>RL1-3642</t>
  </si>
  <si>
    <t>RM2-5576</t>
  </si>
  <si>
    <t>c-SANKYO</t>
  </si>
  <si>
    <t>RL2-0892</t>
  </si>
  <si>
    <t>RL2-0669</t>
  </si>
  <si>
    <t>RL2-0666</t>
  </si>
  <si>
    <t>RM2-5577</t>
  </si>
  <si>
    <t>RL2-0656</t>
  </si>
  <si>
    <t>QC5-3901</t>
  </si>
  <si>
    <t>Pressing</t>
  </si>
  <si>
    <t>Công đoạn Ép (nguyên liệu FM xxxx)</t>
  </si>
  <si>
    <t>QC3-6182</t>
  </si>
  <si>
    <t>QC4-7181</t>
  </si>
  <si>
    <t>D0006H-001</t>
  </si>
  <si>
    <t>Tem_Packing</t>
  </si>
  <si>
    <t>Đóng gói tạm thời</t>
  </si>
  <si>
    <t>LY5959-001</t>
  </si>
  <si>
    <t>LY5957-001</t>
  </si>
  <si>
    <t>D0015W-001</t>
  </si>
  <si>
    <t>LY8096-001</t>
  </si>
  <si>
    <t>LY8094-001</t>
  </si>
  <si>
    <t>RL2-1653</t>
  </si>
  <si>
    <t>QC5-0137</t>
  </si>
  <si>
    <t>RL2-1654</t>
  </si>
  <si>
    <t>RL2-1655</t>
  </si>
  <si>
    <t>302HN06200</t>
  </si>
  <si>
    <t>SON</t>
  </si>
  <si>
    <t>QC4-3936</t>
  </si>
  <si>
    <t>1st Assembly</t>
  </si>
  <si>
    <t>Lắp ráp lần 1 (một lần)</t>
  </si>
  <si>
    <t>QC6-5146</t>
  </si>
  <si>
    <t>QC6-5147</t>
  </si>
  <si>
    <t>QC5-7644</t>
  </si>
  <si>
    <t>RC2-8584</t>
  </si>
  <si>
    <t>2nd ROTARY Cutting</t>
  </si>
  <si>
    <t>Cắt ROTARY lần 2 (loại 2)</t>
  </si>
  <si>
    <t>RL2-2583</t>
  </si>
  <si>
    <t>2nd Assembly</t>
  </si>
  <si>
    <t>Lắp ráp lần 2</t>
  </si>
  <si>
    <t>LY8103-001</t>
  </si>
  <si>
    <t>LY8014-001</t>
  </si>
  <si>
    <t>RL2-5005</t>
  </si>
  <si>
    <t>RL1-3652</t>
  </si>
  <si>
    <t>RM2-5588</t>
  </si>
  <si>
    <t>RL1-3653</t>
  </si>
  <si>
    <t>302RV25930</t>
  </si>
  <si>
    <t>3V2P725240</t>
  </si>
  <si>
    <t>3V2LV25310</t>
  </si>
  <si>
    <t>3V2P704120</t>
  </si>
  <si>
    <t>3V2LV28110</t>
  </si>
  <si>
    <t>3V2P728050</t>
  </si>
  <si>
    <t>3V2LV28120</t>
  </si>
  <si>
    <t>LY9276-001</t>
  </si>
  <si>
    <t>LY9116-001</t>
  </si>
  <si>
    <t>D00GFM-001</t>
  </si>
  <si>
    <t>LY9140-001</t>
  </si>
  <si>
    <t>Punching</t>
  </si>
  <si>
    <t>Cắt dập</t>
  </si>
  <si>
    <t>LEM-127</t>
  </si>
  <si>
    <t>RL2-0803</t>
  </si>
  <si>
    <t>RL2-1127</t>
  </si>
  <si>
    <t>RL2-2263</t>
  </si>
  <si>
    <t>RL2-0821</t>
  </si>
  <si>
    <t>RL2-0822</t>
  </si>
  <si>
    <t>RC4-3116</t>
  </si>
  <si>
    <t>RL2-0650</t>
  </si>
  <si>
    <t>RL2-0898</t>
  </si>
  <si>
    <t>RL2-0884</t>
  </si>
  <si>
    <t>RL2-1119</t>
  </si>
  <si>
    <t>RL2-1128</t>
  </si>
  <si>
    <t>RL2-1129</t>
  </si>
  <si>
    <t>RL2-1110</t>
  </si>
  <si>
    <t>D0006E-001</t>
  </si>
  <si>
    <t>D00064-001</t>
  </si>
  <si>
    <t>D000YV-001</t>
  </si>
  <si>
    <t>Cắt Rotary 1 (Cao su ngắn )</t>
  </si>
  <si>
    <t>Cắt Rotary 2 (Cao su dài )</t>
  </si>
  <si>
    <t>SHK</t>
  </si>
  <si>
    <t>FC-3667-BVX</t>
  </si>
  <si>
    <t>SHK(Other)</t>
  </si>
  <si>
    <t>D000R3-001</t>
  </si>
  <si>
    <t>D008UY-001</t>
  </si>
  <si>
    <t>D0016H-001</t>
  </si>
  <si>
    <t>D0016D-001</t>
  </si>
  <si>
    <t>D0016M-001</t>
  </si>
  <si>
    <t>D008UM-001</t>
  </si>
  <si>
    <t>D008W6-001</t>
  </si>
  <si>
    <t>D0015C-001</t>
  </si>
  <si>
    <t>D002SS-001</t>
  </si>
  <si>
    <t>D00XBD-001</t>
  </si>
  <si>
    <t>D00XCW-001</t>
  </si>
  <si>
    <t>303RA06010</t>
  </si>
  <si>
    <t>D005SV-001</t>
  </si>
  <si>
    <t>RL2-1637</t>
  </si>
  <si>
    <t>RL2-2582</t>
  </si>
  <si>
    <t>RL2-1643</t>
  </si>
  <si>
    <t>RL2-1644</t>
  </si>
  <si>
    <t>RL2-1651</t>
  </si>
  <si>
    <t>RL2-1652</t>
  </si>
  <si>
    <t>D00XVT-001</t>
  </si>
  <si>
    <t>LY9070-001</t>
  </si>
  <si>
    <t xml:space="preserve">D00DPR-001 </t>
  </si>
  <si>
    <t>Accurate Cutting</t>
  </si>
  <si>
    <t>Cắt chính xác</t>
  </si>
  <si>
    <t>D0078Y-001</t>
  </si>
  <si>
    <t>D00795-001</t>
  </si>
  <si>
    <t>D00AX6-001</t>
  </si>
  <si>
    <t>Cắt(3)</t>
  </si>
  <si>
    <t>Cắt(6)</t>
  </si>
  <si>
    <t>D00DK1-001</t>
  </si>
  <si>
    <t>D00DJY-001</t>
  </si>
  <si>
    <t>RL2-1013</t>
  </si>
  <si>
    <t>HIEN</t>
  </si>
  <si>
    <t>SHK(Oki)</t>
  </si>
  <si>
    <t>C_Cutting</t>
  </si>
  <si>
    <t>Cắt bằng máy cắt C</t>
  </si>
  <si>
    <t>Finisher Grinding</t>
  </si>
  <si>
    <t>Mài Finisher</t>
  </si>
  <si>
    <t>D01E94-001</t>
  </si>
  <si>
    <t>LJA461-001</t>
  </si>
  <si>
    <t>2nd Plunge Grinding</t>
  </si>
  <si>
    <t>Mài Plunge lần 2</t>
  </si>
  <si>
    <t>LY9269-001</t>
  </si>
  <si>
    <t>RC4-6228</t>
  </si>
  <si>
    <t>RC4-5203</t>
  </si>
  <si>
    <t>RC2-8581</t>
  </si>
  <si>
    <t>FE2-C382</t>
  </si>
  <si>
    <t>LJA284-001</t>
  </si>
  <si>
    <t>LY8217-001</t>
  </si>
  <si>
    <t>D007J0-001</t>
  </si>
  <si>
    <t>RC4-3849</t>
  </si>
  <si>
    <t>LY2499-001</t>
  </si>
  <si>
    <t>LY9181-001</t>
  </si>
  <si>
    <t>D000BS-001</t>
  </si>
  <si>
    <t>FE8-2935</t>
  </si>
  <si>
    <t>D00AFB-001</t>
  </si>
  <si>
    <t>AA7N550100</t>
  </si>
  <si>
    <t>BMMY</t>
  </si>
  <si>
    <t>SHK(Konica)</t>
  </si>
  <si>
    <t>A7PU550100</t>
  </si>
  <si>
    <t>RC2-1182</t>
  </si>
  <si>
    <t>RC4-7768</t>
  </si>
  <si>
    <t>HOH</t>
  </si>
  <si>
    <t>QC2-5323</t>
  </si>
  <si>
    <t>QC2-5502</t>
  </si>
  <si>
    <t>QC2-7722</t>
  </si>
  <si>
    <t>QC5-3796</t>
  </si>
  <si>
    <t>LY5302-001</t>
  </si>
  <si>
    <t>Tape</t>
  </si>
  <si>
    <t>Dán băng dính</t>
  </si>
  <si>
    <t>PAD Grinding</t>
  </si>
  <si>
    <t>Mài PAD</t>
  </si>
  <si>
    <t>ELE</t>
  </si>
  <si>
    <t>PNHG1294ZA/V1</t>
  </si>
  <si>
    <t>p-Elema</t>
  </si>
  <si>
    <t>3V2F908250</t>
  </si>
  <si>
    <t>D00J7G-001</t>
  </si>
  <si>
    <t>LY2210-001</t>
  </si>
  <si>
    <t>RC2-1226</t>
  </si>
  <si>
    <t>RC2-1525</t>
  </si>
  <si>
    <t>CEHK</t>
  </si>
  <si>
    <t>RC5-0508</t>
  </si>
  <si>
    <t>RL2-5010</t>
  </si>
  <si>
    <t>RL2-1650</t>
  </si>
  <si>
    <t>RL2-1120</t>
  </si>
  <si>
    <t>RL1-1444</t>
  </si>
  <si>
    <t>c-RHYTHM</t>
  </si>
  <si>
    <t>RL1-1504</t>
  </si>
  <si>
    <t>RL1-2110</t>
  </si>
  <si>
    <t>RL2-0657</t>
  </si>
  <si>
    <t>RC2-8575</t>
  </si>
  <si>
    <t>RL1-2115</t>
  </si>
  <si>
    <t>LY4764-001</t>
  </si>
  <si>
    <t>b-CHANGHONG</t>
  </si>
  <si>
    <t>LY8597-001</t>
  </si>
  <si>
    <t>302S018420</t>
  </si>
  <si>
    <t>EVA</t>
  </si>
  <si>
    <t>YS405697</t>
  </si>
  <si>
    <t>QC7-3221</t>
  </si>
  <si>
    <t>QC7-3222</t>
  </si>
  <si>
    <t>QC7-3223</t>
  </si>
  <si>
    <t>QC7-3224</t>
  </si>
  <si>
    <t>4A8-2396</t>
  </si>
  <si>
    <t>c-CEV</t>
  </si>
  <si>
    <t>302Y325040</t>
  </si>
  <si>
    <t>Lưu hóa lần 2</t>
  </si>
  <si>
    <t>302Y328030</t>
  </si>
  <si>
    <t>RL2-2428</t>
  </si>
  <si>
    <t>QC7-4482</t>
  </si>
  <si>
    <t>RL2-4101</t>
  </si>
  <si>
    <t>RL2-4102</t>
  </si>
  <si>
    <t>RM2-2692</t>
  </si>
  <si>
    <t>RM2-2695</t>
  </si>
  <si>
    <t>RL2-4606</t>
  </si>
  <si>
    <t>302Y806140</t>
  </si>
  <si>
    <t>302Y806110</t>
  </si>
  <si>
    <t>RC3-2556</t>
  </si>
  <si>
    <t>QC7-3374</t>
  </si>
  <si>
    <t>RL2-4612</t>
  </si>
  <si>
    <t>302Y824X20</t>
  </si>
  <si>
    <t>RL3-0215</t>
  </si>
  <si>
    <t>RL2-3663</t>
  </si>
  <si>
    <t>RL2-3632</t>
  </si>
  <si>
    <t>RL2-3734</t>
  </si>
  <si>
    <t>RC5-5821</t>
  </si>
  <si>
    <t>CLEAN ROLLER</t>
  </si>
  <si>
    <t>RC5-6492</t>
  </si>
  <si>
    <t>QC7-4577</t>
  </si>
  <si>
    <t>QC7-4578</t>
  </si>
  <si>
    <t>RL2-0690</t>
  </si>
  <si>
    <t>RL2-0975</t>
  </si>
  <si>
    <t>FCL</t>
  </si>
  <si>
    <t>D01GFT-001</t>
  </si>
  <si>
    <t>D01KGP-001</t>
  </si>
  <si>
    <t>D01KG3-001</t>
  </si>
  <si>
    <t>D01KG6-001</t>
  </si>
  <si>
    <t>D01KFS-001</t>
  </si>
  <si>
    <t>D01MAW-001</t>
  </si>
  <si>
    <t>D01KCN-001</t>
  </si>
  <si>
    <t>302YJ08230</t>
  </si>
  <si>
    <t>D027AZ-001</t>
  </si>
  <si>
    <t>FC-4152</t>
  </si>
  <si>
    <t>D00ADB</t>
  </si>
  <si>
    <t>Tube</t>
  </si>
  <si>
    <t>Add.220926</t>
  </si>
  <si>
    <t>RL2-4261</t>
  </si>
  <si>
    <t>RL3-0389</t>
  </si>
  <si>
    <t>RC6-3364</t>
  </si>
  <si>
    <t>RED colour is REVISED</t>
  </si>
  <si>
    <t>BLACK colour is FC</t>
  </si>
  <si>
    <t>BLUE colour is Fix</t>
  </si>
  <si>
    <t>DARK RED colour is BUDGET</t>
  </si>
  <si>
    <t>GREEN colour is INSTRUCTION</t>
  </si>
  <si>
    <t>Input warehouse   (Kpcs=x1000pcs)</t>
  </si>
  <si>
    <t>Delivery schedule (Kpcs=1000pcs)</t>
  </si>
  <si>
    <t>Oversea</t>
  </si>
  <si>
    <t>ADJ_STOCK</t>
  </si>
  <si>
    <t>ADJ</t>
  </si>
  <si>
    <t>UPH</t>
  </si>
  <si>
    <t>NG</t>
  </si>
  <si>
    <t>I</t>
  </si>
  <si>
    <t>D</t>
  </si>
  <si>
    <t>PLAN_R</t>
  </si>
  <si>
    <t>STOCK</t>
  </si>
  <si>
    <t>ID_Stock</t>
  </si>
  <si>
    <t>ID_Delivery master (Norm)</t>
  </si>
  <si>
    <t>ID_Delivery</t>
  </si>
  <si>
    <t>ID_Delivery master</t>
  </si>
  <si>
    <t>Grinding</t>
  </si>
  <si>
    <t>SNP</t>
  </si>
  <si>
    <t>Box</t>
  </si>
  <si>
    <t>Box/Pallet</t>
  </si>
  <si>
    <t>Week</t>
  </si>
  <si>
    <t>Month</t>
  </si>
  <si>
    <t>Product STOCK</t>
  </si>
  <si>
    <t xml:space="preserve">Rubber </t>
  </si>
  <si>
    <t>PROCESS</t>
  </si>
  <si>
    <t>INSPECTION</t>
  </si>
  <si>
    <t>TOTAL</t>
  </si>
  <si>
    <t>Material</t>
  </si>
  <si>
    <t>Processing</t>
  </si>
  <si>
    <t>9L</t>
  </si>
  <si>
    <t>DIFF</t>
  </si>
  <si>
    <t>%</t>
  </si>
  <si>
    <t>EVAL (95%,105%)</t>
  </si>
  <si>
    <t>2021Y</t>
  </si>
  <si>
    <t>MA2-6459SRI(CANON)</t>
  </si>
  <si>
    <t>MA2-6459PackingSRI(CANON)</t>
  </si>
  <si>
    <t>FRP</t>
  </si>
  <si>
    <t>G</t>
  </si>
  <si>
    <t>MF1-4353SRI(CANON)</t>
  </si>
  <si>
    <t>MF1-4353PackingSRI(CANON)</t>
  </si>
  <si>
    <t>MA2-9112SRI(CANON)</t>
  </si>
  <si>
    <t>MA2-9112PackingSRI(CANON)</t>
  </si>
  <si>
    <t>MF1-4210SRI(CANON)</t>
  </si>
  <si>
    <t>MF1-4210PackingSRI(CANON)</t>
  </si>
  <si>
    <t>MA2-7480SRI(CANON)</t>
  </si>
  <si>
    <t>MA2-7480PackingSRI(CANON)</t>
  </si>
  <si>
    <t>MF1-4351SRI(CANON)</t>
  </si>
  <si>
    <t>MF1-4351PackingSRI(CANON)</t>
  </si>
  <si>
    <t>MA2-9111SRI(CANON)</t>
  </si>
  <si>
    <t>MA2-9111PackingSRI(CANON)</t>
  </si>
  <si>
    <t>MA2-7996SRI(CANON)</t>
  </si>
  <si>
    <t>MA2-7996PackingSRI(CANON)</t>
  </si>
  <si>
    <t>MA2-9416SRI(CANON)</t>
  </si>
  <si>
    <t>MA2-9416PackingSRI(CANON)</t>
  </si>
  <si>
    <t>MA2-9624SRI(CANON)</t>
  </si>
  <si>
    <t>MA2-9624PackingSRI(CANON)</t>
  </si>
  <si>
    <t>QC5-4090CHT</t>
  </si>
  <si>
    <t>QC5-4090PackingCHT</t>
  </si>
  <si>
    <t>QC5-4090CVN1</t>
  </si>
  <si>
    <t>QC5-4090PackingCVN1</t>
  </si>
  <si>
    <t>QC5-4091CHT</t>
  </si>
  <si>
    <t>QC5-4091PackingCHT</t>
  </si>
  <si>
    <t>QC5-4091CVN1</t>
  </si>
  <si>
    <t>QC5-4091PackingCVN1</t>
  </si>
  <si>
    <t>QC5-4093CHT</t>
  </si>
  <si>
    <t>QC5-4093PackingCHT</t>
  </si>
  <si>
    <t>QC5-5978CVN1</t>
  </si>
  <si>
    <t>QC5-5978PackingCVN1</t>
  </si>
  <si>
    <t>QC5-5979CVN1</t>
  </si>
  <si>
    <t>QC5-5979PackingCVN1</t>
  </si>
  <si>
    <t>RC2-6130c-QUEVO</t>
  </si>
  <si>
    <t>RC2-6130Packingc-QUEVO</t>
  </si>
  <si>
    <t>DFRP</t>
  </si>
  <si>
    <t>RL1-2489c-QUEVO</t>
  </si>
  <si>
    <t>RL1-2489Packingc-QUEVO</t>
  </si>
  <si>
    <t>RL1-2488c-QUEVO</t>
  </si>
  <si>
    <t>RL1-2488Packingc-QUEVO</t>
  </si>
  <si>
    <t>RL1-3646c-NIPPO</t>
  </si>
  <si>
    <t>RL1-3646Packingc-NIPPO</t>
  </si>
  <si>
    <t>QC2-8306CVN1</t>
  </si>
  <si>
    <t>QC2-8306PackingCVN1</t>
  </si>
  <si>
    <t>QC3-6059CVN1</t>
  </si>
  <si>
    <t>QC3-6059PackingCVN1</t>
  </si>
  <si>
    <t>QC5-4096CHT</t>
  </si>
  <si>
    <t>QC5-4096PackingCHT</t>
  </si>
  <si>
    <t>QC5-4097CHT</t>
  </si>
  <si>
    <t>QC5-4097PackingCHT</t>
  </si>
  <si>
    <t>QC5-4504CVN1</t>
  </si>
  <si>
    <t>QC5-4504PackingCVN1</t>
  </si>
  <si>
    <t>QC5-4506CVN1</t>
  </si>
  <si>
    <t>QC5-4506PackingCVN1</t>
  </si>
  <si>
    <t>QC5-6448CVN1</t>
  </si>
  <si>
    <t>QC5-6448PackingCVN1</t>
  </si>
  <si>
    <t>D001XW-001b-YONGHAN</t>
  </si>
  <si>
    <t>D001XW-001Packingb-YONGHAN</t>
  </si>
  <si>
    <t>D001XW-001BIVN</t>
  </si>
  <si>
    <t>D001XW-001PackingBIVN</t>
  </si>
  <si>
    <t>QC5-3189CVN1</t>
  </si>
  <si>
    <t>QC5-3189PackingCVN1</t>
  </si>
  <si>
    <t>FR</t>
  </si>
  <si>
    <t>MA2-6772SRI(CANON)</t>
  </si>
  <si>
    <t>MA2-6772PackingSRI(CANON)</t>
  </si>
  <si>
    <t>MA2-7071SRI(CANON)</t>
  </si>
  <si>
    <t>MA2-7071PackingSRI(CANON)</t>
  </si>
  <si>
    <t>MA2-7802SRI(CANON)</t>
  </si>
  <si>
    <t>MA2-7802PackingSRI(CANON)</t>
  </si>
  <si>
    <t>RL1-1497CKBS</t>
  </si>
  <si>
    <t>RL1-1497PackingCKBS</t>
  </si>
  <si>
    <t>RL1-1497c-QUEVO</t>
  </si>
  <si>
    <t>RL1-1497Packingc-QUEVO</t>
  </si>
  <si>
    <t>RL1-2412c-QUEVO</t>
  </si>
  <si>
    <t>RL1-2412Packingc-QUEVO</t>
  </si>
  <si>
    <t>RL2-0670CBMP</t>
  </si>
  <si>
    <t>RL2-0670PackingCBMP</t>
  </si>
  <si>
    <t>RC4-3569c-SUNCALL</t>
  </si>
  <si>
    <t>RC4-3569Packingc-SUNCALL</t>
  </si>
  <si>
    <t>RM2-5881c-MUTO</t>
  </si>
  <si>
    <t>RM2-5881Packingc-MUTO</t>
  </si>
  <si>
    <t>M</t>
  </si>
  <si>
    <t>RM2-5881c-TENMA</t>
  </si>
  <si>
    <t>RM2-5881Packingc-TENMA</t>
  </si>
  <si>
    <t>RM2-5881c-QUEVO</t>
  </si>
  <si>
    <t>RM2-5881Packingc-QUEVO</t>
  </si>
  <si>
    <t>RL1-2593CKBS</t>
  </si>
  <si>
    <t>RL1-2593PackingCKBS</t>
  </si>
  <si>
    <t>RL1-2593c-QUEVO</t>
  </si>
  <si>
    <t>RL1-2593Packingc-QUEVO</t>
  </si>
  <si>
    <t>RL1-3308c-QUEVO</t>
  </si>
  <si>
    <t>RL1-3308Packingc-QUEVO</t>
  </si>
  <si>
    <t>RL1-2415c-QUEVO</t>
  </si>
  <si>
    <t>RL1-2415Packingc-QUEVO</t>
  </si>
  <si>
    <t>RL1-3307c-QUEVO</t>
  </si>
  <si>
    <t>RL1-3307Packingc-QUEVO</t>
  </si>
  <si>
    <t>3V2M518720KDTVN</t>
  </si>
  <si>
    <t>3V2M518720PackingKDTVN</t>
  </si>
  <si>
    <t>3V2M518770KDTHK</t>
  </si>
  <si>
    <t>3V2M518770PackingKDTHK</t>
  </si>
  <si>
    <t>RL1-3642c-QUEVO</t>
  </si>
  <si>
    <t>RL1-3642Packingc-QUEVO</t>
  </si>
  <si>
    <t>RM2-5576c-SANKYO</t>
  </si>
  <si>
    <t>RM2-5576Packingc-SANKYO</t>
  </si>
  <si>
    <t>RM2-5576c-QUEVO</t>
  </si>
  <si>
    <t>RM2-5576Packingc-QUEVO</t>
  </si>
  <si>
    <t>RL2-0892CBMP</t>
  </si>
  <si>
    <t>RL2-0892PackingCBMP</t>
  </si>
  <si>
    <t>RL2-0669CBMP</t>
  </si>
  <si>
    <t>RL2-0669PackingCBMP</t>
  </si>
  <si>
    <t>RL2-0666CBMP</t>
  </si>
  <si>
    <t>RL2-0666PackingCBMP</t>
  </si>
  <si>
    <t>RM2-5577c-SANKYO</t>
  </si>
  <si>
    <t>RM2-5577Packingc-SANKYO</t>
  </si>
  <si>
    <t>RM2-5577c-QUEVO</t>
  </si>
  <si>
    <t>RM2-5577Packingc-QUEVO</t>
  </si>
  <si>
    <t>RL2-0656CBMP</t>
  </si>
  <si>
    <t>RL2-0656PackingCBMP</t>
  </si>
  <si>
    <t>QC5-3901CHT</t>
  </si>
  <si>
    <t>QC5-3901PackingCHT</t>
  </si>
  <si>
    <t>QC5-3901CVN1</t>
  </si>
  <si>
    <t>QC5-3901PackingCVN1</t>
  </si>
  <si>
    <t>QC3-6182CHT</t>
  </si>
  <si>
    <t>QC3-6182PackingCHT</t>
  </si>
  <si>
    <t>QC3-6182CVN1</t>
  </si>
  <si>
    <t>QC3-6182PackingCVN1</t>
  </si>
  <si>
    <t>QC4-7181CHT</t>
  </si>
  <si>
    <t>QC4-7181PackingCHT</t>
  </si>
  <si>
    <t>QC4-7181CVN1</t>
  </si>
  <si>
    <t>QC4-7181PackingCVN1</t>
  </si>
  <si>
    <t>D0006H-001BIVN</t>
  </si>
  <si>
    <t>D0006H-001PackingBIVN</t>
  </si>
  <si>
    <t>LY5959-001BIVN</t>
  </si>
  <si>
    <t>LY5959-001PackingBIVN</t>
  </si>
  <si>
    <t>LY5957-001BIVN</t>
  </si>
  <si>
    <t>LY5957-001PackingBIVN</t>
  </si>
  <si>
    <t>D0015W-001BIVN</t>
  </si>
  <si>
    <t>D0015W-001PackingBIVN</t>
  </si>
  <si>
    <t>LY8096-001BIVN</t>
  </si>
  <si>
    <t>LY8096-001PackingBIVN</t>
  </si>
  <si>
    <t>LY8094-001BIVN</t>
  </si>
  <si>
    <t>LY8094-001PackingBIVN</t>
  </si>
  <si>
    <t>RL2-1653c-QUEVO</t>
  </si>
  <si>
    <t>RL2-1653Packingc-QUEVO</t>
  </si>
  <si>
    <t>QC5-0137CHT</t>
  </si>
  <si>
    <t>QC5-0137PackingCHT</t>
  </si>
  <si>
    <t>N</t>
  </si>
  <si>
    <t>RL2-1654c-QUEVO</t>
  </si>
  <si>
    <t>RL2-1654Packingc-QUEVO</t>
  </si>
  <si>
    <t>RL2-1655c-QUEVO</t>
  </si>
  <si>
    <t>RL2-1655Packingc-QUEVO</t>
  </si>
  <si>
    <t>302HN06200KDTVN</t>
  </si>
  <si>
    <t>302HN06200PackingKDTVN</t>
  </si>
  <si>
    <t>QC4-3936CHT</t>
  </si>
  <si>
    <t>QC4-3936PackingCHT</t>
  </si>
  <si>
    <t>PF</t>
  </si>
  <si>
    <t>T</t>
  </si>
  <si>
    <t>RC2-8584c-QUEVO</t>
  </si>
  <si>
    <t>RC2-8584Packingc-QUEVO</t>
  </si>
  <si>
    <t>RL2-2583c-TENMA</t>
  </si>
  <si>
    <t>RL2-2583Packingc-TENMA</t>
  </si>
  <si>
    <t>LY8103-001BIVN</t>
  </si>
  <si>
    <t>LY8103-001PackingBIVN</t>
  </si>
  <si>
    <t>LY8014-001BIVN</t>
  </si>
  <si>
    <t>LY8014-001PackingBIVN</t>
  </si>
  <si>
    <t>RL2-5005c-TENMA</t>
  </si>
  <si>
    <t>RL2-5005Packingc-TENMA</t>
  </si>
  <si>
    <t>RL1-3652c-QUEVO</t>
  </si>
  <si>
    <t>RL1-3652Packingc-QUEVO</t>
  </si>
  <si>
    <t>RM2-5588c-QUEVO</t>
  </si>
  <si>
    <t>RM2-5588Packingc-QUEVO</t>
  </si>
  <si>
    <t>RL1-3653c-QUEVO</t>
  </si>
  <si>
    <t>RL1-3653Packingc-QUEVO</t>
  </si>
  <si>
    <t>302RV25930KDTVN</t>
  </si>
  <si>
    <t>302RV25930PackingKDTVN</t>
  </si>
  <si>
    <t>3V2P725240KDTVN</t>
  </si>
  <si>
    <t>3V2P725240PackingKDTVN</t>
  </si>
  <si>
    <t>3V2LV25310KDTVN</t>
  </si>
  <si>
    <t>3V2LV25310PackingKDTVN</t>
  </si>
  <si>
    <t>3V2P704120KDTVN</t>
  </si>
  <si>
    <t>3V2P704120PackingKDTVN</t>
  </si>
  <si>
    <t>3V2LV28110KDTVN</t>
  </si>
  <si>
    <t>3V2LV28110PackingKDTVN</t>
  </si>
  <si>
    <t>3V2P728050KDTVN</t>
  </si>
  <si>
    <t>3V2P728050PackingKDTVN</t>
  </si>
  <si>
    <t>3V2LV28120KDTVN</t>
  </si>
  <si>
    <t>3V2LV28120PackingKDTVN</t>
  </si>
  <si>
    <t>LY9276-001BIVN</t>
  </si>
  <si>
    <t>LY9276-001PackingBIVN</t>
  </si>
  <si>
    <t>LY9116-001BIVN</t>
  </si>
  <si>
    <t>LY9116-001PackingBIVN</t>
  </si>
  <si>
    <t>D00GFM-001BIVN</t>
  </si>
  <si>
    <t>D00GFM-001PackingBIVN</t>
  </si>
  <si>
    <t>LY9140-001BIVN</t>
  </si>
  <si>
    <t>LY9140-001PackingBIVN</t>
  </si>
  <si>
    <t>LEM-127BIVN</t>
  </si>
  <si>
    <t>LEM-127PackingBIVN</t>
  </si>
  <si>
    <t>RL2-0803c-SANKYO</t>
  </si>
  <si>
    <t>RL2-0803Packingc-SANKYO</t>
  </si>
  <si>
    <t>RL2-1127c-MUTO</t>
  </si>
  <si>
    <t>RL2-1127Packingc-MUTO</t>
  </si>
  <si>
    <t>RL2-1127c-QUEVO</t>
  </si>
  <si>
    <t>RL2-1127Packingc-QUEVO</t>
  </si>
  <si>
    <t>RL2-2263c-SANKYO</t>
  </si>
  <si>
    <t>RL2-2263Packingc-SANKYO</t>
  </si>
  <si>
    <t>RL2-0821c-TENMA</t>
  </si>
  <si>
    <t>RL2-0821Packingc-TENMA</t>
  </si>
  <si>
    <t>RL2-0822c-TENMA</t>
  </si>
  <si>
    <t>RL2-0822Packingc-TENMA</t>
  </si>
  <si>
    <t>RC4-3116CBMP</t>
  </si>
  <si>
    <t>RC4-3116PackingCBMP</t>
  </si>
  <si>
    <t>RL2-0650CBMP</t>
  </si>
  <si>
    <t>RL2-0650PackingCBMP</t>
  </si>
  <si>
    <t>RL2-0898CBMP</t>
  </si>
  <si>
    <t>RL2-0898PackingCBMP</t>
  </si>
  <si>
    <t>RL2-0884CBMP</t>
  </si>
  <si>
    <t>RL2-0884PackingCBMP</t>
  </si>
  <si>
    <t>RL2-1119c-QUEVO</t>
  </si>
  <si>
    <t>RL2-1119Packingc-QUEVO</t>
  </si>
  <si>
    <t>RL2-1128c-TENMA</t>
  </si>
  <si>
    <t>RL2-1128Packingc-TENMA</t>
  </si>
  <si>
    <t>RL2-1128c-QUEVO</t>
  </si>
  <si>
    <t>RL2-1128Packingc-QUEVO</t>
  </si>
  <si>
    <t>RL2-1129c-MUTO</t>
  </si>
  <si>
    <t>RL2-1129Packingc-MUTO</t>
  </si>
  <si>
    <t>RL2-1110c-QUEVO</t>
  </si>
  <si>
    <t>RL2-1110Packingc-QUEVO</t>
  </si>
  <si>
    <t>D0006E-001BIVN</t>
  </si>
  <si>
    <t>D0006E-001PackingBIVN</t>
  </si>
  <si>
    <t>D00064-001BIVN</t>
  </si>
  <si>
    <t>D00064-001PackingBIVN</t>
  </si>
  <si>
    <t>D000YV-001BIVN</t>
  </si>
  <si>
    <t>D000YV-001PackingBIVN</t>
  </si>
  <si>
    <t>FC-3667-BVXSHK(Other)</t>
  </si>
  <si>
    <t>FC-3667-BVXPackingSHK(Other)</t>
  </si>
  <si>
    <t>D000R3-001BIVN</t>
  </si>
  <si>
    <t>D000R3-001PackingBIVN</t>
  </si>
  <si>
    <t>D008UY-001BIVN</t>
  </si>
  <si>
    <t>D008UY-001PackingBIVN</t>
  </si>
  <si>
    <t>D0016H-001BIVN</t>
  </si>
  <si>
    <t>D0016H-001PackingBIVN</t>
  </si>
  <si>
    <t>D0016D-001BIVN</t>
  </si>
  <si>
    <t>D0016D-001PackingBIVN</t>
  </si>
  <si>
    <t>D0016M-001BIVN</t>
  </si>
  <si>
    <t>D0016M-001PackingBIVN</t>
  </si>
  <si>
    <t>D008UM-001BIVN</t>
  </si>
  <si>
    <t>D008UM-001PackingBIVN</t>
  </si>
  <si>
    <t>D008W6-001BIVN</t>
  </si>
  <si>
    <t>D008W6-001PackingBIVN</t>
  </si>
  <si>
    <t>D0015C-001BIVN</t>
  </si>
  <si>
    <t>D0015C-001PackingBIVN</t>
  </si>
  <si>
    <t>D002SS-001BIVN</t>
  </si>
  <si>
    <t>D002SS-001PackingBIVN</t>
  </si>
  <si>
    <t>D00XBD-001BIVN</t>
  </si>
  <si>
    <t>D00XBD-001PackingBIVN</t>
  </si>
  <si>
    <t>D00XCW-001BIVN</t>
  </si>
  <si>
    <t>D00XCW-001PackingBIVN</t>
  </si>
  <si>
    <t>303RA06010KDTHK</t>
  </si>
  <si>
    <t>303RA06010PackingKDTHK</t>
  </si>
  <si>
    <t>303RA06010KDTVN</t>
  </si>
  <si>
    <t>303RA06010PackingKDTVN</t>
  </si>
  <si>
    <t>D005SV-001BIVN</t>
  </si>
  <si>
    <t>D005SV-001PackingBIVN</t>
  </si>
  <si>
    <t>RL2-1637c-TENMA</t>
  </si>
  <si>
    <t>RL2-1637Packingc-TENMA</t>
  </si>
  <si>
    <t>RL2-2582c-QUEVO</t>
  </si>
  <si>
    <t>RL2-2582Packingc-QUEVO</t>
  </si>
  <si>
    <t>RL2-1643c-QUEVO</t>
  </si>
  <si>
    <t>RL2-1643Packingc-QUEVO</t>
  </si>
  <si>
    <t>RL2-1644c-QUEVO</t>
  </si>
  <si>
    <t>RL2-1644Packingc-QUEVO</t>
  </si>
  <si>
    <t>RL2-1651c-QUEVO</t>
  </si>
  <si>
    <t>RL2-1651Packingc-QUEVO</t>
  </si>
  <si>
    <t>RL2-1652c-QUEVO</t>
  </si>
  <si>
    <t>RL2-1652Packingc-QUEVO</t>
  </si>
  <si>
    <t>D00XVT-001BIVN</t>
  </si>
  <si>
    <t>D00XVT-001PackingBIVN</t>
  </si>
  <si>
    <t>LY9070-001BIVN</t>
  </si>
  <si>
    <t>LY9070-001PackingBIVN</t>
  </si>
  <si>
    <t>D00DPR-001 BIVN</t>
  </si>
  <si>
    <t>D00DPR-001 PackingBIVN</t>
  </si>
  <si>
    <t>D0078Y-001BIVN</t>
  </si>
  <si>
    <t>D0078Y-001PackingBIVN</t>
  </si>
  <si>
    <t>D00795-001BIVN</t>
  </si>
  <si>
    <t>D00795-001PackingBIVN</t>
  </si>
  <si>
    <t>D00AX6-001BIVN</t>
  </si>
  <si>
    <t>D00AX6-001PackingBIVN</t>
  </si>
  <si>
    <t>D00DK1-001BIVN</t>
  </si>
  <si>
    <t>D00DK1-001PackingBIVN</t>
  </si>
  <si>
    <t>D00DJY-001BIVN</t>
  </si>
  <si>
    <t>D00DJY-001PackingBIVN</t>
  </si>
  <si>
    <t>RL2-1013c-QUEVO</t>
  </si>
  <si>
    <t>RL2-1013Packingc-QUEVO</t>
  </si>
  <si>
    <t>45144402SHK(Oki)</t>
  </si>
  <si>
    <t>45144402PackingSHK(Oki)</t>
  </si>
  <si>
    <t>CR</t>
  </si>
  <si>
    <t>45144401SHK(Oki)</t>
  </si>
  <si>
    <t>45144401PackingSHK(Oki)</t>
  </si>
  <si>
    <t>D01E94-001BIVN</t>
  </si>
  <si>
    <t>DR</t>
  </si>
  <si>
    <t>LJA461-001BIVN</t>
  </si>
  <si>
    <t>LJA461-001PackingBIVN</t>
  </si>
  <si>
    <t>LY9269-001BIVN</t>
  </si>
  <si>
    <t>LY9269-001PackingBIVN</t>
  </si>
  <si>
    <t>RC4-6228c-QUEVO</t>
  </si>
  <si>
    <t>RC4-6228Packingc-QUEVO</t>
  </si>
  <si>
    <t>KR</t>
  </si>
  <si>
    <t>RC4-5203c-QUEVO</t>
  </si>
  <si>
    <t>RC4-5203Packingc-QUEVO</t>
  </si>
  <si>
    <t>RC2-8581c-QUEVO</t>
  </si>
  <si>
    <t>RC2-8581Packingc-QUEVO</t>
  </si>
  <si>
    <t>TR</t>
  </si>
  <si>
    <t>RC2-6070c-QUEVO</t>
  </si>
  <si>
    <t>RC2-6070Packingc-QUEVO</t>
  </si>
  <si>
    <t>RC2-6070</t>
  </si>
  <si>
    <t>LJA284-001BIVN</t>
  </si>
  <si>
    <t>LJA284-001PackingBIVN</t>
  </si>
  <si>
    <t>LY8217-001BIVN</t>
  </si>
  <si>
    <t>LY8217-001PackingBIVN</t>
  </si>
  <si>
    <t>D007J0-001BIVN</t>
  </si>
  <si>
    <t>D007J0-001PackingBIVN</t>
  </si>
  <si>
    <t>RC4-3849c-QUEVO</t>
  </si>
  <si>
    <t>RC4-3849Packingc-QUEVO</t>
  </si>
  <si>
    <t>RC3-2556c-QUEVO</t>
  </si>
  <si>
    <t>RC3-2556Packingc-QUEVO</t>
  </si>
  <si>
    <t>LY9181-001BIVN</t>
  </si>
  <si>
    <t>LY9181-001PackingBIVN</t>
  </si>
  <si>
    <t>D000BS-001BIVN</t>
  </si>
  <si>
    <t>D000BS-001PackingBIVN</t>
  </si>
  <si>
    <t>FE8-2935FIT1</t>
  </si>
  <si>
    <t>FE8-2935PackingFIT1</t>
  </si>
  <si>
    <t>D00AFB-001BIVN</t>
  </si>
  <si>
    <t>D00AFB-001PackingBIVN</t>
  </si>
  <si>
    <t>A79J5501-00BMMY</t>
  </si>
  <si>
    <t>A79J5501-00PackingBMMY</t>
  </si>
  <si>
    <t>A79J5501-00</t>
  </si>
  <si>
    <t>A79J5501-00SHK(Konica)</t>
  </si>
  <si>
    <t>A79J5501-00PackingSHK(Konica)</t>
  </si>
  <si>
    <t>A7PU550100BMMY</t>
  </si>
  <si>
    <t>A7PU550100PackingBMMY</t>
  </si>
  <si>
    <t>A7PU550100SHK(Konica)</t>
  </si>
  <si>
    <t>A7PU550100PackingSHK(Konica)</t>
  </si>
  <si>
    <t>RC2-1182CBMP</t>
  </si>
  <si>
    <t>RC2-1182PackingCBMP</t>
  </si>
  <si>
    <t>RC2-1182CKBS</t>
  </si>
  <si>
    <t>RC2-1182PackingCKBS</t>
  </si>
  <si>
    <t>RC2-1182c-QUEVO</t>
  </si>
  <si>
    <t>RC2-1182Packingc-QUEVO</t>
  </si>
  <si>
    <t>RC4-7768c-QUEVO</t>
  </si>
  <si>
    <t>RC4-7768Packingc-QUEVO</t>
  </si>
  <si>
    <t>QC2-5323CHT</t>
  </si>
  <si>
    <t>QC2-5323PackingCHT</t>
  </si>
  <si>
    <t>DFR</t>
  </si>
  <si>
    <t>QC2-5323CVN1</t>
  </si>
  <si>
    <t>QC2-5323PackingCVN1</t>
  </si>
  <si>
    <t>QC2-5502CHT</t>
  </si>
  <si>
    <t>QC2-5502PackingCHT</t>
  </si>
  <si>
    <t>QC2-5502CVN1</t>
  </si>
  <si>
    <t>QC2-5502PackingCVN1</t>
  </si>
  <si>
    <t>QC2-7722CHT</t>
  </si>
  <si>
    <t>QC2-7722PackingCHT</t>
  </si>
  <si>
    <t>QC2-7722CVN1</t>
  </si>
  <si>
    <t>QC2-7722PackingCVN1</t>
  </si>
  <si>
    <t>QC5-3796CHT</t>
  </si>
  <si>
    <t>QC5-3796PackingCHT</t>
  </si>
  <si>
    <t>QC5-3796CVN1</t>
  </si>
  <si>
    <t>QC5-3796PackingCVN1</t>
  </si>
  <si>
    <t>LY5302-001BIVN</t>
  </si>
  <si>
    <t>LY5302-001PackingBIVN</t>
  </si>
  <si>
    <t>SP</t>
  </si>
  <si>
    <t>PNHG1294ZA/V1p-Elema</t>
  </si>
  <si>
    <t>PNHG1294ZA/V1Packingp-Elema</t>
  </si>
  <si>
    <t>3V2F908250KDTVN</t>
  </si>
  <si>
    <t>3V2F908250PackingKDTVN</t>
  </si>
  <si>
    <t>D00J7G-001BIVN</t>
  </si>
  <si>
    <t>D00J7G-001PackingBIVN</t>
  </si>
  <si>
    <t>LY2210-001BIVN</t>
  </si>
  <si>
    <t>LY2210-001PackingBIVN</t>
  </si>
  <si>
    <t>RC2-1226CKBS</t>
  </si>
  <si>
    <t>RC2-1226PackingCKBS</t>
  </si>
  <si>
    <t>RC2-1226c-SANKYO</t>
  </si>
  <si>
    <t>RC2-1525CKBS</t>
  </si>
  <si>
    <t>RC2-1525PackingCKBS</t>
  </si>
  <si>
    <t>RC2-1525c-QUEVO</t>
  </si>
  <si>
    <t>RC2-1525Packingc-QUEVO</t>
  </si>
  <si>
    <t>RC5-0508CEHK</t>
  </si>
  <si>
    <t>RC5-0508PackingCEHK</t>
  </si>
  <si>
    <t>RC5-0508c-QUEVO</t>
  </si>
  <si>
    <t>RC5-0508Packingc-QUEVO</t>
  </si>
  <si>
    <t>RL2-5010c-NIPPO</t>
  </si>
  <si>
    <t>RL2-5010Packingc-NIPPO</t>
  </si>
  <si>
    <t>RL2-1650c-NIPPO</t>
  </si>
  <si>
    <t>RL2-1650Packingc-NIPPO</t>
  </si>
  <si>
    <t>RL2-1120c-QUEVO</t>
  </si>
  <si>
    <t>RL2-1120Packingc-QUEVO</t>
  </si>
  <si>
    <t>RL2-1120c-TENMA</t>
  </si>
  <si>
    <t>RL2-1120Packingc-TENMA</t>
  </si>
  <si>
    <t>RL1-1444CKBS</t>
  </si>
  <si>
    <t>RL1-1444PackingCKBS</t>
  </si>
  <si>
    <t>RL1-1444c-RHYTHM</t>
  </si>
  <si>
    <t>RL1-1444Packingc-RHYTHM</t>
  </si>
  <si>
    <t>RL1-1504CKBS</t>
  </si>
  <si>
    <t>RL1-1504PackingCKBS</t>
  </si>
  <si>
    <t>RL1-1504c-QUEVO</t>
  </si>
  <si>
    <t>RL1-1504Packingc-QUEVO</t>
  </si>
  <si>
    <t>RL1-2110c-MUTO</t>
  </si>
  <si>
    <t>RL1-2110Packingc-MUTO</t>
  </si>
  <si>
    <t>RL1-2110c-QUEVO</t>
  </si>
  <si>
    <t>RL1-2110Packingc-QUEVO</t>
  </si>
  <si>
    <t>RL2-0657CBMP</t>
  </si>
  <si>
    <t>RL2-0657PackingCBMP</t>
  </si>
  <si>
    <t>RC2-8575c-QUEVO</t>
  </si>
  <si>
    <t>RC2-8575Packingc-QUEVO</t>
  </si>
  <si>
    <t>RL1-2115c-QUEVO</t>
  </si>
  <si>
    <t>RL1-2115Packingc-QUEVO</t>
  </si>
  <si>
    <t>LY4764-001BIVN</t>
  </si>
  <si>
    <t>LY4764-001PackingBIVN</t>
  </si>
  <si>
    <t>LY4764-001b-CHANGHONG</t>
  </si>
  <si>
    <t>LY4764-001Packingb-CHANGHONG</t>
  </si>
  <si>
    <t>LY8597-001BIVN</t>
  </si>
  <si>
    <t>LY8597-001PackingBIVN</t>
  </si>
  <si>
    <t>302S018420KDTVN</t>
  </si>
  <si>
    <t>302S018420PackingKDTVN</t>
  </si>
  <si>
    <t>302S018420c-TENMA</t>
  </si>
  <si>
    <t>302S018420Packingc-TENMA</t>
  </si>
  <si>
    <t>302S018420EVA</t>
  </si>
  <si>
    <t>302S018420PackingEVA</t>
  </si>
  <si>
    <t>YS405697SRI(CANON)</t>
  </si>
  <si>
    <t>YS405697PackingSRI(CANON)</t>
  </si>
  <si>
    <t>FE2-C382FIT1</t>
  </si>
  <si>
    <t>FE2-C382PackingFIT1</t>
  </si>
  <si>
    <t>AA7N550100BMMY</t>
  </si>
  <si>
    <t>AA7N550100SHK(Konica)</t>
  </si>
  <si>
    <t>LY2499-001BIVN</t>
  </si>
  <si>
    <t>RL2-4101c-QUEVO</t>
  </si>
  <si>
    <t>RL2-4101Packingc-QUEVO</t>
  </si>
  <si>
    <t>RL2-4102c-QUEVO</t>
  </si>
  <si>
    <t>RL2-4102Packingc-QUEVO</t>
  </si>
  <si>
    <t>RM2-2692c-QUEVO</t>
  </si>
  <si>
    <t>RM2-2692Packingc-QUEVO</t>
  </si>
  <si>
    <t>RL2-4606c-QUEVO</t>
  </si>
  <si>
    <t>RL2-4606Packingc-QUEVO</t>
  </si>
  <si>
    <t>RM2-2695c-QUEVO</t>
  </si>
  <si>
    <t>RM2-2695Packingc-QUEVO</t>
  </si>
  <si>
    <t>RC5-6492c-SUNCALL</t>
  </si>
  <si>
    <t>RC5-6492Packingc-SUNCALL</t>
  </si>
  <si>
    <t>RC5-0060</t>
  </si>
  <si>
    <t>QC7-4485</t>
  </si>
  <si>
    <t>QC7-4486</t>
  </si>
  <si>
    <t>RL2-0690CBMP</t>
  </si>
  <si>
    <t>RL2-0690PackingCBMP</t>
  </si>
  <si>
    <t>RL2-0975CBMP</t>
  </si>
  <si>
    <t>RL2-0975PackingCBMP</t>
  </si>
  <si>
    <t>AF2</t>
  </si>
  <si>
    <t>Kpcs=1000pcs</t>
  </si>
  <si>
    <t>CAT</t>
  </si>
  <si>
    <t>Items</t>
  </si>
  <si>
    <t>JAN.22</t>
  </si>
  <si>
    <t>JAN.23</t>
  </si>
  <si>
    <t xml:space="preserve">Necessary number of worker </t>
  </si>
  <si>
    <t>Attendence Number of Worker</t>
  </si>
  <si>
    <t xml:space="preserve">Actual number of worker </t>
  </si>
  <si>
    <t>Resignation</t>
  </si>
  <si>
    <t>Add worker</t>
  </si>
  <si>
    <t>Total OVT /month</t>
  </si>
  <si>
    <t>Actual+plan (NOT add new comer)</t>
  </si>
  <si>
    <t>Actual+plan ( add new comer)</t>
  </si>
  <si>
    <t>OVT days schedule</t>
  </si>
  <si>
    <t>Lack of worker</t>
  </si>
  <si>
    <t>Celander day</t>
  </si>
  <si>
    <t>Attendence ratio</t>
  </si>
  <si>
    <t>Add New comer schedule</t>
  </si>
  <si>
    <t>Recruitment requirements</t>
  </si>
  <si>
    <t>Resignation Ratio</t>
  </si>
  <si>
    <t>OVT normal rate (3.5hr/shift) PLAN</t>
  </si>
  <si>
    <t>OVT normal rate (3.5hr/shift)</t>
  </si>
  <si>
    <t>Evaluate OVT</t>
  </si>
  <si>
    <t>OK</t>
  </si>
  <si>
    <t>TOTAL OVT amount</t>
  </si>
  <si>
    <t>Normal day (OVT) amount</t>
  </si>
  <si>
    <t>HO (OVT) amount</t>
  </si>
  <si>
    <t>STD wt</t>
  </si>
  <si>
    <t>Actual WT</t>
  </si>
  <si>
    <t>Productivity Target</t>
  </si>
  <si>
    <t>Productivity Challenging</t>
  </si>
  <si>
    <t>Productivity (actual)</t>
  </si>
  <si>
    <t>Productivity (expect)</t>
  </si>
  <si>
    <t>Loss time</t>
  </si>
  <si>
    <t>Loss time ratio (actual)</t>
  </si>
  <si>
    <t>Loss time ratio (Expect)</t>
  </si>
  <si>
    <t>Loss time ratio Target</t>
  </si>
  <si>
    <t xml:space="preserve">Loss time ratio Challenging </t>
  </si>
  <si>
    <t>Total W.T (W.T + Total Loss time) (hr)</t>
  </si>
  <si>
    <t>Attendence ratio calculate Method</t>
  </si>
  <si>
    <t>Working time (if no OVT)</t>
  </si>
  <si>
    <t>QA</t>
  </si>
  <si>
    <t>Schedule</t>
  </si>
  <si>
    <t>Resignation (3%)</t>
  </si>
  <si>
    <t>20.Actual+plan (NOT add new comer)</t>
  </si>
  <si>
    <t>Actual Resignation</t>
  </si>
  <si>
    <t>19.Actual</t>
  </si>
  <si>
    <t>Actual Number of worker</t>
  </si>
  <si>
    <t>OVT/ month(h) schedule</t>
  </si>
  <si>
    <t>Resignation rate</t>
  </si>
  <si>
    <t>New comer</t>
  </si>
  <si>
    <t>Target OVT</t>
  </si>
  <si>
    <t>Add Worker Schedule</t>
  </si>
  <si>
    <t>Estimate Worker QTY</t>
  </si>
  <si>
    <t>ADD new comer</t>
  </si>
  <si>
    <t>Working day</t>
  </si>
  <si>
    <t>Loss time rate</t>
  </si>
  <si>
    <t>Productivity</t>
  </si>
  <si>
    <t>Resignation ratio</t>
  </si>
  <si>
    <t>NET WT</t>
  </si>
  <si>
    <t>NET Worker</t>
  </si>
  <si>
    <t>Gross WT</t>
  </si>
  <si>
    <t>Theoretical working time</t>
  </si>
  <si>
    <t>Theoretical lack of WT</t>
  </si>
  <si>
    <t>Necessary Worker</t>
  </si>
  <si>
    <t>Actual Worker</t>
  </si>
  <si>
    <t>OVT /per/month</t>
  </si>
  <si>
    <t>Resignation QTY</t>
  </si>
  <si>
    <t>Add QTY</t>
  </si>
  <si>
    <t>Theoretical differences Worker QTY</t>
  </si>
  <si>
    <t xml:space="preserve">Estimate Add Worker </t>
  </si>
  <si>
    <t>Estimate Lack of worker</t>
  </si>
  <si>
    <t>Estimate WT</t>
  </si>
  <si>
    <t>Estimate OVT amount</t>
  </si>
  <si>
    <t>Estimate OVT/per</t>
  </si>
  <si>
    <t>HO day (ovt)</t>
  </si>
  <si>
    <t>HO amount</t>
  </si>
  <si>
    <t>OVT normal day (No HO) %</t>
  </si>
  <si>
    <t>Target OVT normal day %</t>
  </si>
  <si>
    <t>OVT normal day  amount</t>
  </si>
  <si>
    <t xml:space="preserve">Capacity of MC </t>
  </si>
  <si>
    <t>Max. OVT ratio</t>
  </si>
  <si>
    <t>Celander</t>
  </si>
  <si>
    <t>Cat/User</t>
  </si>
  <si>
    <t>MC</t>
  </si>
  <si>
    <t>Oct</t>
  </si>
  <si>
    <t>Nov</t>
  </si>
  <si>
    <t>Dec</t>
  </si>
  <si>
    <t>Jan.22</t>
  </si>
  <si>
    <t>Feb</t>
  </si>
  <si>
    <t>Mar</t>
  </si>
  <si>
    <t>Apr</t>
  </si>
  <si>
    <t>May</t>
  </si>
  <si>
    <t>Jun</t>
  </si>
  <si>
    <t>Jul</t>
  </si>
  <si>
    <t>Aug</t>
  </si>
  <si>
    <t>Sep</t>
  </si>
  <si>
    <t>Press!A1</t>
  </si>
  <si>
    <t>ALL</t>
  </si>
  <si>
    <t xml:space="preserve">Pressing </t>
  </si>
  <si>
    <t>OVT Days</t>
  </si>
  <si>
    <t>Necessary MC (None OVT)</t>
  </si>
  <si>
    <t xml:space="preserve"> Necessary MC (OVT)</t>
  </si>
  <si>
    <t>Actual MC</t>
  </si>
  <si>
    <t>OVT ratio</t>
  </si>
  <si>
    <t>Lack of MC (None OVT)</t>
  </si>
  <si>
    <t>Openmill!A1</t>
  </si>
  <si>
    <t>Openmill</t>
  </si>
  <si>
    <t>DSL</t>
  </si>
  <si>
    <t>UV (No.1)</t>
  </si>
  <si>
    <t>CR+ELL</t>
  </si>
  <si>
    <t>UV (No.2)</t>
  </si>
  <si>
    <t>DLL+ELL</t>
  </si>
  <si>
    <t>UV (No.3)</t>
  </si>
  <si>
    <t>ELL (NOT YET)</t>
  </si>
  <si>
    <t>UV (No.4)</t>
  </si>
  <si>
    <t>Finisher</t>
  </si>
  <si>
    <t>Plunge</t>
  </si>
  <si>
    <t>Traverse</t>
  </si>
  <si>
    <t>FRP+FR</t>
  </si>
  <si>
    <t>DR &amp; CR &amp;TR &amp;KR</t>
  </si>
  <si>
    <t>Heating</t>
  </si>
  <si>
    <t>PF &amp; FR &amp; FRP</t>
  </si>
  <si>
    <t>EPDM+New Type (Remain : 1 MC)</t>
  </si>
  <si>
    <t>(install : 1MC, 210525)</t>
  </si>
  <si>
    <t>EPDM+ Add 1 New Type (11+1=12MC)</t>
  </si>
  <si>
    <t>Silicon</t>
  </si>
  <si>
    <t>Extruding</t>
  </si>
  <si>
    <t>TUBE</t>
  </si>
  <si>
    <t>Grinding (PAD)</t>
  </si>
  <si>
    <t>Rotary</t>
  </si>
  <si>
    <t>Cutting (Feed)</t>
  </si>
  <si>
    <t>Cutting (DC)</t>
  </si>
  <si>
    <t>PUNCHING</t>
  </si>
  <si>
    <t>Assembly (TR)</t>
  </si>
  <si>
    <t>Assembly (DSL)</t>
  </si>
  <si>
    <t>1 AUTO+1Manual</t>
  </si>
  <si>
    <t>Assembly (DLL)</t>
  </si>
  <si>
    <t>Manual</t>
  </si>
  <si>
    <t>Assembly (ELL)</t>
  </si>
  <si>
    <t>Pre cutting (ELL)</t>
  </si>
  <si>
    <t>Cutting (DSL)</t>
  </si>
  <si>
    <t>Cutting (DLL)</t>
  </si>
  <si>
    <t>Cutting (ELL)</t>
  </si>
  <si>
    <t>Resistance (BIVN)</t>
  </si>
  <si>
    <t>Diameter (DR+CR)</t>
  </si>
  <si>
    <t>Resistance</t>
  </si>
  <si>
    <t>Straightness</t>
  </si>
  <si>
    <t>Pre cutting (AUTO)</t>
  </si>
  <si>
    <t>Diameter</t>
  </si>
  <si>
    <t xml:space="preserve">Hardness </t>
  </si>
  <si>
    <t>Jan.21</t>
  </si>
  <si>
    <t>Total day</t>
  </si>
  <si>
    <t>National Holiday</t>
  </si>
  <si>
    <t>Working day (-AL)</t>
  </si>
  <si>
    <t>Maximum OVT Days</t>
  </si>
  <si>
    <t>2022Year</t>
  </si>
  <si>
    <t>2021Year</t>
  </si>
  <si>
    <t>Origin MC QTY</t>
  </si>
  <si>
    <t>TYPE</t>
  </si>
  <si>
    <t>Diff</t>
  </si>
  <si>
    <t>GRIND</t>
  </si>
  <si>
    <t>Ms. Hien</t>
  </si>
  <si>
    <t>Mr. Son</t>
  </si>
  <si>
    <t>Mr. Hung</t>
  </si>
  <si>
    <t>FR+FRP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</si>
</sst>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
    <numFmt numFmtId="165" formatCode="0.0"/>
    <numFmt numFmtId="166" formatCode="0.0%"/>
    <numFmt numFmtId="167" formatCode="0.0_);[Red]\(0.0\)"/>
    <numFmt numFmtId="168" formatCode="#,##0.0_);[Red]\(#,##0.0\)"/>
    <numFmt numFmtId="169" formatCode="0.00_);[Red]\(0.00\)"/>
  </numFmts>
  <fonts count="32">
    <font>
      <sz val="11"/>
      <color theme="1"/>
      <name val="Calibri"/>
      <family val="2"/>
      <scheme val="minor"/>
    </font>
    <font>
      <sz val="11"/>
      <color theme="1"/>
      <name val="Calibri"/>
      <family val="2"/>
      <scheme val="minor"/>
    </font>
    <font>
      <sz val="11"/>
      <color rgb="FF0000FF"/>
      <name val="Calibri"/>
      <family val="2"/>
      <scheme val="minor"/>
    </font>
    <font>
      <u/>
      <sz val="11"/>
      <color theme="1"/>
      <name val="Calibri"/>
      <family val="2"/>
      <scheme val="minor"/>
    </font>
    <font>
      <sz val="10"/>
      <color theme="1"/>
      <name val="Times New Roman"/>
      <family val="1"/>
    </font>
    <font>
      <sz val="10"/>
      <color rgb="FFFF0000"/>
      <name val="Times New Roman"/>
      <family val="1"/>
    </font>
    <font>
      <sz val="11"/>
      <color rgb="FFFF0000"/>
      <name val="Calibri"/>
      <family val="2"/>
      <scheme val="minor"/>
    </font>
    <font>
      <sz val="11"/>
      <color theme="1"/>
      <name val="Times New Roman"/>
      <family val="1"/>
    </font>
    <font>
      <b/>
      <sz val="11"/>
      <color rgb="FFFF0000"/>
      <name val="Times New Roman"/>
      <family val="1"/>
    </font>
    <font>
      <b/>
      <sz val="11"/>
      <color theme="1"/>
      <name val="Times New Roman"/>
      <family val="1"/>
    </font>
    <font>
      <u/>
      <sz val="11"/>
      <color theme="10"/>
      <name val="Calibri"/>
      <family val="2"/>
      <scheme val="minor"/>
    </font>
    <font>
      <b/>
      <sz val="11"/>
      <color rgb="FF0000FF"/>
      <name val="Times New Roman"/>
      <family val="1"/>
    </font>
    <font>
      <b/>
      <sz val="11"/>
      <color rgb="FFC00000"/>
      <name val="Times New Roman"/>
      <family val="1"/>
    </font>
    <font>
      <b/>
      <sz val="11"/>
      <color rgb="FF00B050"/>
      <name val="Times New Roman"/>
      <family val="1"/>
    </font>
    <font>
      <sz val="11"/>
      <color rgb="FF0000FF"/>
      <name val="Times New Roman"/>
      <family val="1"/>
    </font>
    <font>
      <b/>
      <sz val="9"/>
      <color indexed="81"/>
      <name val="Tahoma"/>
      <family val="2"/>
    </font>
    <font>
      <sz val="9"/>
      <color indexed="81"/>
      <name val="Tahoma"/>
      <family val="2"/>
    </font>
    <font>
      <sz val="10"/>
      <color rgb="FF0000FF"/>
      <name val="Times New Roman"/>
      <family val="1"/>
    </font>
    <font>
      <b/>
      <sz val="10"/>
      <color rgb="FF0000FF"/>
      <name val="Times New Roman"/>
      <family val="1"/>
    </font>
    <font>
      <b/>
      <sz val="10"/>
      <color rgb="FF2301EF"/>
      <name val="Times New Roman"/>
      <family val="1"/>
    </font>
    <font>
      <b/>
      <sz val="10"/>
      <color rgb="FFFF0000"/>
      <name val="Times New Roman"/>
      <family val="1"/>
    </font>
    <font>
      <b/>
      <sz val="10"/>
      <color theme="1"/>
      <name val="Times New Roman"/>
      <family val="1"/>
    </font>
    <font>
      <sz val="11"/>
      <name val="ＭＳ Ｐゴシック"/>
      <family val="3"/>
      <charset val="128"/>
    </font>
    <font>
      <sz val="10"/>
      <name val="Times New Roman"/>
      <family val="1"/>
    </font>
    <font>
      <sz val="11"/>
      <color theme="1"/>
      <name val="Calibri"/>
      <family val="3"/>
      <charset val="128"/>
      <scheme val="minor"/>
    </font>
    <font>
      <sz val="14"/>
      <color rgb="FF0000FF"/>
      <name val="Times New Roman"/>
      <family val="1"/>
    </font>
    <font>
      <sz val="14"/>
      <color theme="1"/>
      <name val="Times New Roman"/>
      <family val="1"/>
    </font>
    <font>
      <sz val="12"/>
      <color rgb="FF0000FF"/>
      <name val="Times New Roman"/>
      <family val="1"/>
    </font>
    <font>
      <sz val="12"/>
      <color theme="1"/>
      <name val="Times New Roman"/>
      <family val="1"/>
    </font>
    <font>
      <b/>
      <u/>
      <sz val="11"/>
      <color theme="1"/>
      <name val="Times New Roman"/>
      <family val="1"/>
    </font>
    <font>
      <u/>
      <sz val="11"/>
      <color theme="1"/>
      <name val="Times New Roman"/>
      <family val="1"/>
    </font>
    <font>
      <u/>
      <sz val="11"/>
      <color theme="10"/>
      <name val="Times New Roman"/>
      <family val="1"/>
    </font>
  </fonts>
  <fills count="22">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rgb="FF00B0F0"/>
        <bgColor indexed="64"/>
      </patternFill>
    </fill>
    <fill>
      <patternFill patternType="solid">
        <fgColor rgb="FF00B050"/>
        <bgColor indexed="64"/>
      </patternFill>
    </fill>
    <fill>
      <patternFill patternType="solid">
        <fgColor rgb="FFFFFF00"/>
        <bgColor indexed="64"/>
      </patternFill>
    </fill>
    <fill>
      <patternFill patternType="solid">
        <fgColor theme="9" tint="0.39997558519241921"/>
        <bgColor indexed="64"/>
      </patternFill>
    </fill>
    <fill>
      <patternFill patternType="solid">
        <fgColor rgb="FF00FF0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rgb="FF00FFFF"/>
        <bgColor indexed="64"/>
      </patternFill>
    </fill>
    <fill>
      <patternFill patternType="solid">
        <fgColor theme="9"/>
        <bgColor indexed="64"/>
      </patternFill>
    </fill>
    <fill>
      <patternFill patternType="solid">
        <fgColor rgb="FF66FFFF"/>
        <bgColor indexed="64"/>
      </patternFill>
    </fill>
    <fill>
      <patternFill patternType="solid">
        <fgColor rgb="FF00FF99"/>
        <bgColor indexed="64"/>
      </patternFill>
    </fill>
    <fill>
      <patternFill patternType="solid">
        <fgColor theme="5" tint="0.59999389629810485"/>
        <bgColor indexed="64"/>
      </patternFill>
    </fill>
    <fill>
      <patternFill patternType="solid">
        <fgColor theme="7" tint="0.59999389629810485"/>
        <bgColor indexed="64"/>
      </patternFill>
    </fill>
  </fills>
  <borders count="31">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medium">
        <color indexed="64"/>
      </bottom>
      <diagonal/>
    </border>
  </borders>
  <cellStyleXfs count="7">
    <xf numFmtId="0" fontId="0" fillId="0" borderId="0"/>
    <xf numFmtId="0" fontId="1" fillId="0" borderId="0"/>
    <xf numFmtId="0" fontId="10" fillId="0" borderId="0" applyNumberFormat="0" applyFill="0" applyBorder="0" applyAlignment="0" applyProtection="0"/>
    <xf numFmtId="0" fontId="22" fillId="0" borderId="0">
      <alignment vertical="center"/>
    </xf>
    <xf numFmtId="0" fontId="24" fillId="0" borderId="0">
      <alignment vertical="center"/>
    </xf>
    <xf numFmtId="0" fontId="22" fillId="0" borderId="0">
      <alignment vertical="center"/>
    </xf>
    <xf numFmtId="38" fontId="22" fillId="0" borderId="0" applyFont="0" applyFill="0" applyBorder="0" applyAlignment="0" applyProtection="0">
      <alignment vertical="center"/>
    </xf>
  </cellStyleXfs>
  <cellXfs count="368">
    <xf numFmtId="0" fontId="0" fillId="0" borderId="0" xfId="0"/>
    <xf numFmtId="0" fontId="0" fillId="2" borderId="0" xfId="0" applyFill="1" applyAlignment="1">
      <alignment horizontal="left"/>
    </xf>
    <xf numFmtId="0" fontId="0" fillId="2" borderId="0" xfId="0" applyFill="1"/>
    <xf numFmtId="0" fontId="2" fillId="3" borderId="0" xfId="0" applyFont="1" applyFill="1"/>
    <xf numFmtId="0" fontId="2" fillId="0" borderId="0" xfId="0" applyFont="1"/>
    <xf numFmtId="0" fontId="3" fillId="2" borderId="0" xfId="0" applyFont="1" applyFill="1"/>
    <xf numFmtId="164" fontId="0" fillId="0" borderId="0" xfId="0" applyNumberFormat="1"/>
    <xf numFmtId="164" fontId="2" fillId="0" borderId="0" xfId="0" applyNumberFormat="1" applyFont="1"/>
    <xf numFmtId="0" fontId="0" fillId="0" borderId="0" xfId="0" applyAlignment="1">
      <alignment horizontal="left"/>
    </xf>
    <xf numFmtId="0" fontId="0" fillId="0" borderId="1" xfId="0" applyBorder="1"/>
    <xf numFmtId="0" fontId="2" fillId="0" borderId="1" xfId="0" applyFont="1" applyBorder="1"/>
    <xf numFmtId="0" fontId="2" fillId="4" borderId="1" xfId="0" applyFont="1" applyFill="1" applyBorder="1"/>
    <xf numFmtId="0" fontId="0" fillId="0" borderId="2" xfId="0" applyBorder="1"/>
    <xf numFmtId="0" fontId="2" fillId="0" borderId="2" xfId="0" applyFont="1" applyBorder="1"/>
    <xf numFmtId="3" fontId="4" fillId="6" borderId="3" xfId="0" applyNumberFormat="1" applyFont="1" applyFill="1" applyBorder="1"/>
    <xf numFmtId="3" fontId="5" fillId="6" borderId="3" xfId="0" applyNumberFormat="1" applyFont="1" applyFill="1" applyBorder="1"/>
    <xf numFmtId="0" fontId="0" fillId="0" borderId="3" xfId="0" applyBorder="1"/>
    <xf numFmtId="38" fontId="2" fillId="0" borderId="3" xfId="0" applyNumberFormat="1" applyFont="1" applyBorder="1"/>
    <xf numFmtId="38" fontId="0" fillId="0" borderId="3" xfId="0" applyNumberFormat="1" applyBorder="1"/>
    <xf numFmtId="38" fontId="0" fillId="8" borderId="3" xfId="0" applyNumberFormat="1" applyFill="1" applyBorder="1"/>
    <xf numFmtId="38" fontId="0" fillId="4" borderId="3" xfId="0" applyNumberFormat="1" applyFill="1" applyBorder="1"/>
    <xf numFmtId="0" fontId="0" fillId="2" borderId="2" xfId="0" applyFill="1" applyBorder="1"/>
    <xf numFmtId="38" fontId="0" fillId="0" borderId="2" xfId="0" applyNumberFormat="1" applyBorder="1"/>
    <xf numFmtId="38" fontId="0" fillId="4" borderId="2" xfId="0" applyNumberFormat="1" applyFill="1" applyBorder="1"/>
    <xf numFmtId="38" fontId="0" fillId="6" borderId="2" xfId="0" applyNumberFormat="1" applyFill="1" applyBorder="1"/>
    <xf numFmtId="0" fontId="0" fillId="5" borderId="0" xfId="0" applyFill="1"/>
    <xf numFmtId="0" fontId="0" fillId="8" borderId="0" xfId="0" applyFill="1"/>
    <xf numFmtId="0" fontId="0" fillId="6" borderId="0" xfId="0" applyFill="1"/>
    <xf numFmtId="0" fontId="0" fillId="9" borderId="0" xfId="0" applyFill="1"/>
    <xf numFmtId="0" fontId="0" fillId="10" borderId="0" xfId="0" applyFill="1"/>
    <xf numFmtId="0" fontId="0" fillId="4" borderId="2" xfId="0" applyFill="1" applyBorder="1"/>
    <xf numFmtId="0" fontId="0" fillId="2" borderId="2" xfId="0" applyFill="1" applyBorder="1" applyAlignment="1">
      <alignment horizontal="left"/>
    </xf>
    <xf numFmtId="38" fontId="0" fillId="5" borderId="2" xfId="0" applyNumberFormat="1" applyFill="1" applyBorder="1"/>
    <xf numFmtId="38" fontId="0" fillId="9" borderId="2" xfId="0" applyNumberFormat="1" applyFill="1" applyBorder="1"/>
    <xf numFmtId="0" fontId="0" fillId="5" borderId="2" xfId="0" applyFill="1" applyBorder="1"/>
    <xf numFmtId="0" fontId="6" fillId="0" borderId="0" xfId="0" applyFont="1"/>
    <xf numFmtId="0" fontId="0" fillId="12" borderId="0" xfId="0" applyFill="1"/>
    <xf numFmtId="38" fontId="0" fillId="2" borderId="0" xfId="0" applyNumberFormat="1" applyFill="1" applyAlignment="1">
      <alignment horizontal="left"/>
    </xf>
    <xf numFmtId="38" fontId="0" fillId="0" borderId="5" xfId="0" applyNumberFormat="1" applyBorder="1"/>
    <xf numFmtId="0" fontId="0" fillId="2" borderId="5" xfId="0" applyFill="1" applyBorder="1"/>
    <xf numFmtId="0" fontId="0" fillId="2" borderId="5" xfId="0" applyFill="1" applyBorder="1" applyAlignment="1">
      <alignment horizontal="left"/>
    </xf>
    <xf numFmtId="0" fontId="0" fillId="0" borderId="5" xfId="0" applyBorder="1"/>
    <xf numFmtId="0" fontId="0" fillId="4" borderId="5" xfId="0" applyFill="1" applyBorder="1"/>
    <xf numFmtId="0" fontId="0" fillId="6" borderId="5" xfId="0" applyFill="1" applyBorder="1"/>
    <xf numFmtId="0" fontId="0" fillId="2" borderId="1" xfId="0" applyFill="1" applyBorder="1"/>
    <xf numFmtId="0" fontId="0" fillId="6" borderId="0" xfId="0" applyFill="1" applyAlignment="1">
      <alignment horizontal="left"/>
    </xf>
    <xf numFmtId="0" fontId="6" fillId="6" borderId="5" xfId="0" applyFont="1" applyFill="1" applyBorder="1"/>
    <xf numFmtId="0" fontId="0" fillId="10" borderId="2" xfId="0" applyFill="1" applyBorder="1"/>
    <xf numFmtId="0" fontId="0" fillId="13" borderId="0" xfId="0" applyFill="1" applyAlignment="1">
      <alignment horizontal="left"/>
    </xf>
    <xf numFmtId="0" fontId="0" fillId="13" borderId="2" xfId="0" applyFill="1" applyBorder="1"/>
    <xf numFmtId="38" fontId="0" fillId="13" borderId="2" xfId="0" applyNumberFormat="1" applyFill="1" applyBorder="1"/>
    <xf numFmtId="0" fontId="0" fillId="13" borderId="0" xfId="0" applyFill="1"/>
    <xf numFmtId="0" fontId="0" fillId="9" borderId="2" xfId="0" applyFill="1" applyBorder="1"/>
    <xf numFmtId="38" fontId="0" fillId="4" borderId="5" xfId="0" applyNumberFormat="1" applyFill="1" applyBorder="1"/>
    <xf numFmtId="0" fontId="0" fillId="2" borderId="3" xfId="0" applyFill="1" applyBorder="1"/>
    <xf numFmtId="0" fontId="0" fillId="8" borderId="0" xfId="0" applyFill="1" applyAlignment="1">
      <alignment horizontal="left"/>
    </xf>
    <xf numFmtId="0" fontId="0" fillId="8" borderId="3" xfId="0" applyFill="1" applyBorder="1"/>
    <xf numFmtId="38" fontId="0" fillId="10" borderId="2" xfId="0" applyNumberFormat="1" applyFill="1" applyBorder="1"/>
    <xf numFmtId="38" fontId="0" fillId="0" borderId="1" xfId="0" applyNumberFormat="1" applyBorder="1"/>
    <xf numFmtId="38" fontId="0" fillId="4" borderId="1" xfId="0" applyNumberFormat="1" applyFill="1" applyBorder="1"/>
    <xf numFmtId="0" fontId="0" fillId="14" borderId="5" xfId="0" applyFill="1" applyBorder="1"/>
    <xf numFmtId="0" fontId="4" fillId="14" borderId="3" xfId="1" applyFont="1" applyFill="1" applyBorder="1" applyAlignment="1">
      <alignment horizontal="left" vertical="top"/>
    </xf>
    <xf numFmtId="0" fontId="4" fillId="14" borderId="3" xfId="1" applyFont="1" applyFill="1" applyBorder="1" applyAlignment="1">
      <alignment vertical="top"/>
    </xf>
    <xf numFmtId="0" fontId="0" fillId="9" borderId="5" xfId="0" applyFill="1" applyBorder="1"/>
    <xf numFmtId="0" fontId="4" fillId="9" borderId="3" xfId="1" applyFont="1" applyFill="1" applyBorder="1" applyAlignment="1">
      <alignment horizontal="left" vertical="top"/>
    </xf>
    <xf numFmtId="0" fontId="4" fillId="9" borderId="3" xfId="1" applyFont="1" applyFill="1" applyBorder="1" applyAlignment="1">
      <alignment vertical="top"/>
    </xf>
    <xf numFmtId="38" fontId="0" fillId="9" borderId="5" xfId="0" applyNumberFormat="1" applyFill="1" applyBorder="1"/>
    <xf numFmtId="0" fontId="4" fillId="15" borderId="3" xfId="1" applyFont="1" applyFill="1" applyBorder="1" applyAlignment="1">
      <alignment horizontal="left" vertical="top"/>
    </xf>
    <xf numFmtId="0" fontId="0" fillId="15" borderId="5" xfId="0" applyFill="1" applyBorder="1"/>
    <xf numFmtId="0" fontId="4" fillId="15" borderId="3" xfId="1" applyFont="1" applyFill="1" applyBorder="1" applyAlignment="1">
      <alignment vertical="top"/>
    </xf>
    <xf numFmtId="38" fontId="0" fillId="15" borderId="5" xfId="0" applyNumberFormat="1" applyFill="1" applyBorder="1"/>
    <xf numFmtId="0" fontId="7" fillId="0" borderId="0" xfId="1" applyFont="1"/>
    <xf numFmtId="0" fontId="7" fillId="0" borderId="0" xfId="1" applyFont="1" applyAlignment="1">
      <alignment horizontal="left"/>
    </xf>
    <xf numFmtId="0" fontId="8" fillId="0" borderId="0" xfId="1" applyFont="1" applyAlignment="1">
      <alignment horizontal="left"/>
    </xf>
    <xf numFmtId="0" fontId="9" fillId="0" borderId="0" xfId="1" applyFont="1" applyAlignment="1">
      <alignment horizontal="left"/>
    </xf>
    <xf numFmtId="2" fontId="7" fillId="0" borderId="0" xfId="1" applyNumberFormat="1" applyFont="1" applyAlignment="1">
      <alignment horizontal="left"/>
    </xf>
    <xf numFmtId="165" fontId="7" fillId="0" borderId="0" xfId="1" applyNumberFormat="1" applyFont="1" applyAlignment="1">
      <alignment horizontal="left"/>
    </xf>
    <xf numFmtId="0" fontId="10" fillId="0" borderId="0" xfId="2" quotePrefix="1" applyFill="1" applyAlignment="1">
      <alignment horizontal="left"/>
    </xf>
    <xf numFmtId="0" fontId="11" fillId="0" borderId="0" xfId="1" applyFont="1" applyAlignment="1">
      <alignment horizontal="left"/>
    </xf>
    <xf numFmtId="0" fontId="12" fillId="0" borderId="0" xfId="1" applyFont="1" applyAlignment="1">
      <alignment horizontal="left"/>
    </xf>
    <xf numFmtId="2" fontId="7" fillId="6" borderId="0" xfId="1" applyNumberFormat="1" applyFont="1" applyFill="1" applyAlignment="1">
      <alignment horizontal="left"/>
    </xf>
    <xf numFmtId="0" fontId="13" fillId="0" borderId="0" xfId="1" applyFont="1" applyAlignment="1">
      <alignment horizontal="left"/>
    </xf>
    <xf numFmtId="166" fontId="7" fillId="0" borderId="0" xfId="1" applyNumberFormat="1" applyFont="1" applyAlignment="1">
      <alignment horizontal="left"/>
    </xf>
    <xf numFmtId="164" fontId="7" fillId="8" borderId="0" xfId="1" applyNumberFormat="1" applyFont="1" applyFill="1" applyAlignment="1">
      <alignment horizontal="left"/>
    </xf>
    <xf numFmtId="2" fontId="7" fillId="5" borderId="0" xfId="1" applyNumberFormat="1" applyFont="1" applyFill="1" applyAlignment="1">
      <alignment horizontal="left"/>
    </xf>
    <xf numFmtId="2" fontId="7" fillId="8" borderId="0" xfId="1" applyNumberFormat="1" applyFont="1" applyFill="1" applyAlignment="1">
      <alignment horizontal="left"/>
    </xf>
    <xf numFmtId="0" fontId="7" fillId="0" borderId="8" xfId="1" applyFont="1" applyBorder="1" applyAlignment="1">
      <alignment horizontal="left"/>
    </xf>
    <xf numFmtId="0" fontId="7" fillId="0" borderId="9" xfId="1" applyFont="1" applyBorder="1" applyAlignment="1">
      <alignment horizontal="left"/>
    </xf>
    <xf numFmtId="0" fontId="7" fillId="0" borderId="9" xfId="1" applyFont="1" applyBorder="1"/>
    <xf numFmtId="0" fontId="7" fillId="16" borderId="9" xfId="1" applyFont="1" applyFill="1" applyBorder="1" applyAlignment="1">
      <alignment horizontal="left"/>
    </xf>
    <xf numFmtId="0" fontId="7" fillId="17" borderId="9" xfId="1" applyFont="1" applyFill="1" applyBorder="1" applyAlignment="1">
      <alignment horizontal="left"/>
    </xf>
    <xf numFmtId="2" fontId="7" fillId="17" borderId="9" xfId="1" applyNumberFormat="1" applyFont="1" applyFill="1" applyBorder="1" applyAlignment="1">
      <alignment horizontal="left"/>
    </xf>
    <xf numFmtId="165" fontId="7" fillId="17" borderId="9" xfId="1" applyNumberFormat="1" applyFont="1" applyFill="1" applyBorder="1" applyAlignment="1">
      <alignment horizontal="left"/>
    </xf>
    <xf numFmtId="0" fontId="4" fillId="0" borderId="10" xfId="1" applyFont="1" applyBorder="1" applyAlignment="1">
      <alignment horizontal="left" vertical="center" wrapText="1"/>
    </xf>
    <xf numFmtId="0" fontId="4" fillId="0" borderId="5" xfId="1" applyFont="1" applyBorder="1" applyAlignment="1">
      <alignment horizontal="left" vertical="center" wrapText="1"/>
    </xf>
    <xf numFmtId="0" fontId="4" fillId="0" borderId="5" xfId="1" applyFont="1" applyBorder="1" applyAlignment="1">
      <alignment vertical="center" wrapText="1"/>
    </xf>
    <xf numFmtId="0" fontId="4" fillId="16" borderId="5" xfId="1" applyFont="1" applyFill="1" applyBorder="1" applyAlignment="1">
      <alignment horizontal="left" vertical="center" wrapText="1"/>
    </xf>
    <xf numFmtId="0" fontId="7" fillId="16" borderId="5" xfId="1" applyFont="1" applyFill="1" applyBorder="1" applyAlignment="1">
      <alignment horizontal="left" vertical="center" wrapText="1"/>
    </xf>
    <xf numFmtId="0" fontId="7" fillId="0" borderId="5" xfId="1" applyFont="1" applyBorder="1" applyAlignment="1">
      <alignment horizontal="left" vertical="center" wrapText="1"/>
    </xf>
    <xf numFmtId="0" fontId="7" fillId="17" borderId="5" xfId="1" applyFont="1" applyFill="1" applyBorder="1" applyAlignment="1">
      <alignment horizontal="left" vertical="center" wrapText="1"/>
    </xf>
    <xf numFmtId="0" fontId="7" fillId="0" borderId="0" xfId="1" applyFont="1" applyAlignment="1">
      <alignment horizontal="left" vertical="center" wrapText="1"/>
    </xf>
    <xf numFmtId="2" fontId="7" fillId="17" borderId="5" xfId="1" applyNumberFormat="1" applyFont="1" applyFill="1" applyBorder="1" applyAlignment="1">
      <alignment horizontal="left" vertical="center" wrapText="1"/>
    </xf>
    <xf numFmtId="165" fontId="7" fillId="17" borderId="5" xfId="1" applyNumberFormat="1" applyFont="1" applyFill="1" applyBorder="1" applyAlignment="1">
      <alignment horizontal="left" vertical="center" wrapText="1"/>
    </xf>
    <xf numFmtId="0" fontId="4" fillId="0" borderId="11" xfId="1" applyFont="1" applyBorder="1" applyAlignment="1">
      <alignment horizontal="left" vertical="center" wrapText="1"/>
    </xf>
    <xf numFmtId="0" fontId="4" fillId="0" borderId="3" xfId="1" applyFont="1" applyBorder="1" applyAlignment="1">
      <alignment horizontal="left" vertical="center" wrapText="1"/>
    </xf>
    <xf numFmtId="0" fontId="4" fillId="0" borderId="3" xfId="1" applyFont="1" applyBorder="1" applyAlignment="1">
      <alignment vertical="center" wrapText="1"/>
    </xf>
    <xf numFmtId="0" fontId="7" fillId="0" borderId="3" xfId="1" applyFont="1" applyBorder="1" applyAlignment="1">
      <alignment horizontal="left"/>
    </xf>
    <xf numFmtId="165" fontId="7" fillId="0" borderId="3" xfId="1" applyNumberFormat="1" applyFont="1" applyBorder="1" applyAlignment="1">
      <alignment horizontal="left"/>
    </xf>
    <xf numFmtId="164" fontId="7" fillId="8" borderId="12" xfId="1" applyNumberFormat="1" applyFont="1" applyFill="1" applyBorder="1" applyAlignment="1">
      <alignment horizontal="left"/>
    </xf>
    <xf numFmtId="164" fontId="7" fillId="4" borderId="0" xfId="1" applyNumberFormat="1" applyFont="1" applyFill="1" applyAlignment="1">
      <alignment horizontal="left"/>
    </xf>
    <xf numFmtId="164" fontId="7" fillId="4" borderId="13" xfId="1" applyNumberFormat="1" applyFont="1" applyFill="1" applyBorder="1" applyAlignment="1">
      <alignment horizontal="left"/>
    </xf>
    <xf numFmtId="167" fontId="4" fillId="0" borderId="3" xfId="1" applyNumberFormat="1" applyFont="1" applyBorder="1" applyAlignment="1">
      <alignment horizontal="left" vertical="center" wrapText="1"/>
    </xf>
    <xf numFmtId="9" fontId="4" fillId="0" borderId="3" xfId="1" applyNumberFormat="1" applyFont="1" applyBorder="1" applyAlignment="1">
      <alignment horizontal="left" vertical="center" wrapText="1"/>
    </xf>
    <xf numFmtId="0" fontId="4" fillId="6" borderId="11" xfId="1" applyFont="1" applyFill="1" applyBorder="1" applyAlignment="1">
      <alignment horizontal="left" vertical="top"/>
    </xf>
    <xf numFmtId="0" fontId="4" fillId="6" borderId="3" xfId="1" applyFont="1" applyFill="1" applyBorder="1" applyAlignment="1">
      <alignment vertical="top"/>
    </xf>
    <xf numFmtId="0" fontId="4" fillId="6" borderId="3" xfId="1" applyFont="1" applyFill="1" applyBorder="1" applyAlignment="1">
      <alignment horizontal="left" vertical="top"/>
    </xf>
    <xf numFmtId="0" fontId="4" fillId="6" borderId="14" xfId="1" applyFont="1" applyFill="1" applyBorder="1" applyAlignment="1">
      <alignment horizontal="left" vertical="top"/>
    </xf>
    <xf numFmtId="1" fontId="7" fillId="0" borderId="3" xfId="1" applyNumberFormat="1" applyFont="1" applyBorder="1" applyAlignment="1">
      <alignment horizontal="left"/>
    </xf>
    <xf numFmtId="10" fontId="7" fillId="0" borderId="3" xfId="1" applyNumberFormat="1" applyFont="1" applyBorder="1" applyAlignment="1">
      <alignment horizontal="left"/>
    </xf>
    <xf numFmtId="166" fontId="7" fillId="0" borderId="3" xfId="1" applyNumberFormat="1" applyFont="1" applyBorder="1" applyAlignment="1">
      <alignment horizontal="left"/>
    </xf>
    <xf numFmtId="168" fontId="7" fillId="0" borderId="3" xfId="1" applyNumberFormat="1" applyFont="1" applyBorder="1" applyAlignment="1">
      <alignment horizontal="left"/>
    </xf>
    <xf numFmtId="1" fontId="7" fillId="6" borderId="3" xfId="1" applyNumberFormat="1" applyFont="1" applyFill="1" applyBorder="1" applyAlignment="1">
      <alignment horizontal="left"/>
    </xf>
    <xf numFmtId="167" fontId="4" fillId="6" borderId="14" xfId="1" applyNumberFormat="1" applyFont="1" applyFill="1" applyBorder="1" applyAlignment="1">
      <alignment horizontal="left" vertical="top"/>
    </xf>
    <xf numFmtId="9" fontId="4" fillId="6" borderId="14" xfId="1" applyNumberFormat="1" applyFont="1" applyFill="1" applyBorder="1" applyAlignment="1">
      <alignment horizontal="left" vertical="top"/>
    </xf>
    <xf numFmtId="167" fontId="14" fillId="6" borderId="0" xfId="1" applyNumberFormat="1" applyFont="1" applyFill="1" applyAlignment="1">
      <alignment horizontal="left"/>
    </xf>
    <xf numFmtId="169" fontId="4" fillId="6" borderId="14" xfId="1" applyNumberFormat="1" applyFont="1" applyFill="1" applyBorder="1" applyAlignment="1">
      <alignment horizontal="left" vertical="top"/>
    </xf>
    <xf numFmtId="167" fontId="4" fillId="6" borderId="3" xfId="1" applyNumberFormat="1" applyFont="1" applyFill="1" applyBorder="1" applyAlignment="1">
      <alignment horizontal="left" vertical="top"/>
    </xf>
    <xf numFmtId="0" fontId="4" fillId="0" borderId="11" xfId="1" applyFont="1" applyBorder="1" applyAlignment="1">
      <alignment horizontal="left" vertical="top"/>
    </xf>
    <xf numFmtId="0" fontId="4" fillId="0" borderId="3" xfId="1" applyFont="1" applyBorder="1" applyAlignment="1">
      <alignment vertical="top"/>
    </xf>
    <xf numFmtId="0" fontId="4" fillId="0" borderId="3" xfId="1" applyFont="1" applyBorder="1" applyAlignment="1">
      <alignment horizontal="left" vertical="top"/>
    </xf>
    <xf numFmtId="0" fontId="4" fillId="0" borderId="14" xfId="1" applyFont="1" applyBorder="1" applyAlignment="1">
      <alignment horizontal="left" vertical="top"/>
    </xf>
    <xf numFmtId="167" fontId="4" fillId="0" borderId="14" xfId="1" applyNumberFormat="1" applyFont="1" applyBorder="1" applyAlignment="1">
      <alignment horizontal="left" vertical="top"/>
    </xf>
    <xf numFmtId="9" fontId="4" fillId="0" borderId="14" xfId="1" applyNumberFormat="1" applyFont="1" applyBorder="1" applyAlignment="1">
      <alignment horizontal="left" vertical="top"/>
    </xf>
    <xf numFmtId="169" fontId="4" fillId="0" borderId="14" xfId="1" applyNumberFormat="1" applyFont="1" applyBorder="1" applyAlignment="1">
      <alignment horizontal="left" vertical="top"/>
    </xf>
    <xf numFmtId="167" fontId="4" fillId="0" borderId="3" xfId="1" applyNumberFormat="1" applyFont="1" applyBorder="1" applyAlignment="1">
      <alignment horizontal="left" vertical="top"/>
    </xf>
    <xf numFmtId="169" fontId="7" fillId="0" borderId="0" xfId="1" applyNumberFormat="1" applyFont="1" applyAlignment="1">
      <alignment horizontal="left"/>
    </xf>
    <xf numFmtId="168" fontId="7" fillId="10" borderId="3" xfId="1" applyNumberFormat="1" applyFont="1" applyFill="1" applyBorder="1" applyAlignment="1">
      <alignment horizontal="left"/>
    </xf>
    <xf numFmtId="0" fontId="5" fillId="0" borderId="3" xfId="1" applyFont="1" applyBorder="1" applyAlignment="1">
      <alignment horizontal="left" vertical="top"/>
    </xf>
    <xf numFmtId="0" fontId="5" fillId="0" borderId="3" xfId="1" applyFont="1" applyBorder="1" applyAlignment="1">
      <alignment vertical="top"/>
    </xf>
    <xf numFmtId="0" fontId="5" fillId="6" borderId="3" xfId="1" applyFont="1" applyFill="1" applyBorder="1" applyAlignment="1">
      <alignment horizontal="left" vertical="top"/>
    </xf>
    <xf numFmtId="0" fontId="4" fillId="8" borderId="3" xfId="1" applyFont="1" applyFill="1" applyBorder="1" applyAlignment="1">
      <alignment horizontal="left" vertical="top"/>
    </xf>
    <xf numFmtId="0" fontId="4" fillId="8" borderId="3" xfId="1" applyFont="1" applyFill="1" applyBorder="1" applyAlignment="1">
      <alignment vertical="top"/>
    </xf>
    <xf numFmtId="0" fontId="4" fillId="7" borderId="3" xfId="1" applyFont="1" applyFill="1" applyBorder="1" applyAlignment="1">
      <alignment horizontal="left" vertical="top"/>
    </xf>
    <xf numFmtId="0" fontId="5" fillId="7" borderId="3" xfId="1" applyFont="1" applyFill="1" applyBorder="1" applyAlignment="1">
      <alignment vertical="top"/>
    </xf>
    <xf numFmtId="0" fontId="4" fillId="0" borderId="15" xfId="1" applyFont="1" applyBorder="1" applyAlignment="1">
      <alignment horizontal="left" vertical="center"/>
    </xf>
    <xf numFmtId="0" fontId="4" fillId="0" borderId="16" xfId="1" applyFont="1" applyBorder="1" applyAlignment="1">
      <alignment horizontal="left" vertical="center"/>
    </xf>
    <xf numFmtId="0" fontId="4" fillId="0" borderId="16" xfId="1" applyFont="1" applyBorder="1" applyAlignment="1">
      <alignment vertical="center"/>
    </xf>
    <xf numFmtId="0" fontId="4" fillId="18" borderId="17" xfId="1" applyFont="1" applyFill="1" applyBorder="1" applyAlignment="1">
      <alignment horizontal="left" vertical="center"/>
    </xf>
    <xf numFmtId="0" fontId="4" fillId="18" borderId="18" xfId="1" applyFont="1" applyFill="1" applyBorder="1" applyAlignment="1">
      <alignment horizontal="left" vertical="center"/>
    </xf>
    <xf numFmtId="0" fontId="4" fillId="18" borderId="18" xfId="1" applyFont="1" applyFill="1" applyBorder="1" applyAlignment="1">
      <alignment vertical="center"/>
    </xf>
    <xf numFmtId="0" fontId="7" fillId="18" borderId="18" xfId="1" applyFont="1" applyFill="1" applyBorder="1" applyAlignment="1">
      <alignment horizontal="left" vertical="center"/>
    </xf>
    <xf numFmtId="1" fontId="7" fillId="18" borderId="18" xfId="1" applyNumberFormat="1" applyFont="1" applyFill="1" applyBorder="1" applyAlignment="1">
      <alignment horizontal="left" vertical="center"/>
    </xf>
    <xf numFmtId="10" fontId="7" fillId="18" borderId="18" xfId="1" applyNumberFormat="1" applyFont="1" applyFill="1" applyBorder="1" applyAlignment="1">
      <alignment horizontal="left" vertical="center"/>
    </xf>
    <xf numFmtId="0" fontId="7" fillId="18" borderId="19" xfId="1" applyFont="1" applyFill="1" applyBorder="1" applyAlignment="1">
      <alignment horizontal="left" vertical="center"/>
    </xf>
    <xf numFmtId="168" fontId="7" fillId="18" borderId="16" xfId="1" applyNumberFormat="1" applyFont="1" applyFill="1" applyBorder="1" applyAlignment="1">
      <alignment horizontal="left" vertical="center"/>
    </xf>
    <xf numFmtId="1" fontId="7" fillId="18" borderId="16" xfId="1" applyNumberFormat="1" applyFont="1" applyFill="1" applyBorder="1" applyAlignment="1">
      <alignment horizontal="left" vertical="center"/>
    </xf>
    <xf numFmtId="0" fontId="7" fillId="0" borderId="0" xfId="1" applyFont="1" applyAlignment="1">
      <alignment horizontal="left" vertical="center"/>
    </xf>
    <xf numFmtId="2" fontId="7" fillId="18" borderId="16" xfId="1" applyNumberFormat="1" applyFont="1" applyFill="1" applyBorder="1" applyAlignment="1">
      <alignment horizontal="left" vertical="center"/>
    </xf>
    <xf numFmtId="165" fontId="7" fillId="18" borderId="16" xfId="1" applyNumberFormat="1" applyFont="1" applyFill="1" applyBorder="1" applyAlignment="1">
      <alignment horizontal="left" vertical="center"/>
    </xf>
    <xf numFmtId="166" fontId="7" fillId="18" borderId="16" xfId="1" applyNumberFormat="1" applyFont="1" applyFill="1" applyBorder="1" applyAlignment="1">
      <alignment horizontal="left" vertical="center"/>
    </xf>
    <xf numFmtId="1" fontId="7" fillId="0" borderId="0" xfId="1" applyNumberFormat="1" applyFont="1" applyAlignment="1">
      <alignment horizontal="left"/>
    </xf>
    <xf numFmtId="0" fontId="7" fillId="6" borderId="14" xfId="1" applyFont="1" applyFill="1" applyBorder="1" applyAlignment="1">
      <alignment horizontal="left"/>
    </xf>
    <xf numFmtId="0" fontId="7" fillId="6" borderId="4" xfId="1" applyFont="1" applyFill="1" applyBorder="1" applyAlignment="1">
      <alignment horizontal="left"/>
    </xf>
    <xf numFmtId="0" fontId="7" fillId="6" borderId="3" xfId="1" applyFont="1" applyFill="1" applyBorder="1" applyAlignment="1">
      <alignment horizontal="left"/>
    </xf>
    <xf numFmtId="3" fontId="7" fillId="6" borderId="3" xfId="1" applyNumberFormat="1" applyFont="1" applyFill="1" applyBorder="1" applyAlignment="1">
      <alignment horizontal="left"/>
    </xf>
    <xf numFmtId="0" fontId="9" fillId="6" borderId="14" xfId="1" applyFont="1" applyFill="1" applyBorder="1" applyAlignment="1">
      <alignment horizontal="left"/>
    </xf>
    <xf numFmtId="1" fontId="0" fillId="0" borderId="0" xfId="0" applyNumberFormat="1"/>
    <xf numFmtId="0" fontId="0" fillId="6" borderId="3" xfId="0" applyFill="1" applyBorder="1"/>
    <xf numFmtId="0" fontId="2" fillId="6" borderId="3" xfId="0" applyFont="1" applyFill="1" applyBorder="1"/>
    <xf numFmtId="0" fontId="4" fillId="0" borderId="20" xfId="0" applyFont="1" applyBorder="1" applyAlignment="1">
      <alignment horizontal="right"/>
    </xf>
    <xf numFmtId="0" fontId="17" fillId="0" borderId="3" xfId="0" applyFont="1" applyBorder="1"/>
    <xf numFmtId="0" fontId="4" fillId="0" borderId="3" xfId="0" applyFont="1" applyBorder="1"/>
    <xf numFmtId="0" fontId="4" fillId="0" borderId="3" xfId="0" applyFont="1" applyBorder="1" applyAlignment="1">
      <alignment horizontal="right"/>
    </xf>
    <xf numFmtId="3" fontId="17" fillId="0" borderId="3" xfId="0" applyNumberFormat="1" applyFont="1" applyBorder="1"/>
    <xf numFmtId="3" fontId="4" fillId="0" borderId="3" xfId="0" applyNumberFormat="1" applyFont="1" applyBorder="1"/>
    <xf numFmtId="3" fontId="5" fillId="0" borderId="3" xfId="0" applyNumberFormat="1" applyFont="1" applyBorder="1"/>
    <xf numFmtId="3" fontId="4" fillId="5" borderId="3" xfId="0" applyNumberFormat="1" applyFont="1" applyFill="1" applyBorder="1"/>
    <xf numFmtId="0" fontId="0" fillId="0" borderId="0" xfId="0" applyAlignment="1">
      <alignment wrapText="1"/>
    </xf>
    <xf numFmtId="3" fontId="4" fillId="8" borderId="3" xfId="0" applyNumberFormat="1" applyFont="1" applyFill="1" applyBorder="1"/>
    <xf numFmtId="9" fontId="17" fillId="0" borderId="3" xfId="0" applyNumberFormat="1" applyFont="1" applyBorder="1"/>
    <xf numFmtId="9" fontId="5" fillId="0" borderId="3" xfId="0" applyNumberFormat="1" applyFont="1" applyBorder="1"/>
    <xf numFmtId="9" fontId="4" fillId="0" borderId="3" xfId="0" applyNumberFormat="1" applyFont="1" applyBorder="1"/>
    <xf numFmtId="166" fontId="5" fillId="0" borderId="3" xfId="0" applyNumberFormat="1" applyFont="1" applyBorder="1"/>
    <xf numFmtId="0" fontId="4" fillId="0" borderId="0" xfId="0" applyFont="1" applyAlignment="1">
      <alignment horizontal="right"/>
    </xf>
    <xf numFmtId="9" fontId="17" fillId="0" borderId="0" xfId="0" applyNumberFormat="1" applyFont="1"/>
    <xf numFmtId="9" fontId="4" fillId="0" borderId="0" xfId="0" applyNumberFormat="1" applyFont="1"/>
    <xf numFmtId="0" fontId="4" fillId="0" borderId="0" xfId="0" applyFont="1"/>
    <xf numFmtId="0" fontId="4" fillId="6" borderId="3" xfId="0" applyFont="1" applyFill="1" applyBorder="1"/>
    <xf numFmtId="9" fontId="17" fillId="6" borderId="3" xfId="0" applyNumberFormat="1" applyFont="1" applyFill="1" applyBorder="1"/>
    <xf numFmtId="9" fontId="4" fillId="6" borderId="3" xfId="0" applyNumberFormat="1" applyFont="1" applyFill="1" applyBorder="1"/>
    <xf numFmtId="3" fontId="17" fillId="6" borderId="3" xfId="0" applyNumberFormat="1" applyFont="1" applyFill="1" applyBorder="1"/>
    <xf numFmtId="16" fontId="17" fillId="0" borderId="0" xfId="0" applyNumberFormat="1" applyFont="1"/>
    <xf numFmtId="16" fontId="4" fillId="0" borderId="0" xfId="0" applyNumberFormat="1" applyFont="1"/>
    <xf numFmtId="0" fontId="4" fillId="3" borderId="3" xfId="0" applyFont="1" applyFill="1" applyBorder="1" applyAlignment="1">
      <alignment horizontal="right"/>
    </xf>
    <xf numFmtId="3" fontId="17" fillId="3" borderId="3" xfId="0" applyNumberFormat="1" applyFont="1" applyFill="1" applyBorder="1"/>
    <xf numFmtId="3" fontId="18" fillId="3" borderId="3" xfId="0" applyNumberFormat="1" applyFont="1" applyFill="1" applyBorder="1"/>
    <xf numFmtId="3" fontId="4" fillId="3" borderId="3" xfId="0" applyNumberFormat="1" applyFont="1" applyFill="1" applyBorder="1"/>
    <xf numFmtId="3" fontId="5" fillId="3" borderId="3" xfId="0" applyNumberFormat="1" applyFont="1" applyFill="1" applyBorder="1"/>
    <xf numFmtId="3" fontId="19" fillId="3" borderId="3" xfId="0" applyNumberFormat="1" applyFont="1" applyFill="1" applyBorder="1"/>
    <xf numFmtId="0" fontId="4" fillId="11" borderId="3" xfId="0" applyFont="1" applyFill="1" applyBorder="1" applyAlignment="1">
      <alignment horizontal="right"/>
    </xf>
    <xf numFmtId="165" fontId="17" fillId="11" borderId="3" xfId="0" applyNumberFormat="1" applyFont="1" applyFill="1" applyBorder="1"/>
    <xf numFmtId="165" fontId="4" fillId="11" borderId="3" xfId="0" applyNumberFormat="1" applyFont="1" applyFill="1" applyBorder="1"/>
    <xf numFmtId="165" fontId="18" fillId="10" borderId="3" xfId="0" applyNumberFormat="1" applyFont="1" applyFill="1" applyBorder="1"/>
    <xf numFmtId="165" fontId="20" fillId="10" borderId="3" xfId="0" applyNumberFormat="1" applyFont="1" applyFill="1" applyBorder="1"/>
    <xf numFmtId="2" fontId="20" fillId="10" borderId="3" xfId="0" applyNumberFormat="1" applyFont="1" applyFill="1" applyBorder="1"/>
    <xf numFmtId="165" fontId="19" fillId="10" borderId="3" xfId="0" applyNumberFormat="1" applyFont="1" applyFill="1" applyBorder="1"/>
    <xf numFmtId="0" fontId="4" fillId="12" borderId="3" xfId="0" applyFont="1" applyFill="1" applyBorder="1" applyAlignment="1">
      <alignment horizontal="right"/>
    </xf>
    <xf numFmtId="0" fontId="17" fillId="12" borderId="3" xfId="0" applyFont="1" applyFill="1" applyBorder="1"/>
    <xf numFmtId="0" fontId="5" fillId="12" borderId="3" xfId="0" applyFont="1" applyFill="1" applyBorder="1"/>
    <xf numFmtId="0" fontId="4" fillId="12" borderId="3" xfId="0" applyFont="1" applyFill="1" applyBorder="1"/>
    <xf numFmtId="166" fontId="18" fillId="10" borderId="3" xfId="0" applyNumberFormat="1" applyFont="1" applyFill="1" applyBorder="1"/>
    <xf numFmtId="166" fontId="20" fillId="10" borderId="3" xfId="0" applyNumberFormat="1" applyFont="1" applyFill="1" applyBorder="1"/>
    <xf numFmtId="166" fontId="19" fillId="10" borderId="3" xfId="0" applyNumberFormat="1" applyFont="1" applyFill="1" applyBorder="1"/>
    <xf numFmtId="10" fontId="0" fillId="0" borderId="0" xfId="0" applyNumberFormat="1"/>
    <xf numFmtId="166" fontId="17" fillId="12" borderId="3" xfId="0" applyNumberFormat="1" applyFont="1" applyFill="1" applyBorder="1"/>
    <xf numFmtId="166" fontId="21" fillId="12" borderId="3" xfId="0" applyNumberFormat="1" applyFont="1" applyFill="1" applyBorder="1"/>
    <xf numFmtId="166" fontId="4" fillId="12" borderId="3" xfId="0" applyNumberFormat="1" applyFont="1" applyFill="1" applyBorder="1"/>
    <xf numFmtId="166" fontId="17" fillId="12" borderId="3" xfId="3" applyNumberFormat="1" applyFont="1" applyFill="1" applyBorder="1" applyAlignment="1">
      <alignment horizontal="left"/>
    </xf>
    <xf numFmtId="166" fontId="23" fillId="12" borderId="3" xfId="3" applyNumberFormat="1" applyFont="1" applyFill="1" applyBorder="1" applyAlignment="1">
      <alignment horizontal="left"/>
    </xf>
    <xf numFmtId="0" fontId="4" fillId="3" borderId="3" xfId="0" applyFont="1" applyFill="1" applyBorder="1"/>
    <xf numFmtId="0" fontId="17" fillId="0" borderId="0" xfId="0" applyFont="1"/>
    <xf numFmtId="3" fontId="17" fillId="12" borderId="3" xfId="0" applyNumberFormat="1" applyFont="1" applyFill="1" applyBorder="1"/>
    <xf numFmtId="3" fontId="4" fillId="12" borderId="3" xfId="0" applyNumberFormat="1" applyFont="1" applyFill="1" applyBorder="1"/>
    <xf numFmtId="9" fontId="17" fillId="12" borderId="3" xfId="0" applyNumberFormat="1" applyFont="1" applyFill="1" applyBorder="1"/>
    <xf numFmtId="9" fontId="4" fillId="12" borderId="3" xfId="0" applyNumberFormat="1" applyFont="1" applyFill="1" applyBorder="1"/>
    <xf numFmtId="1" fontId="2" fillId="0" borderId="3" xfId="0" applyNumberFormat="1" applyFont="1" applyBorder="1"/>
    <xf numFmtId="1" fontId="0" fillId="0" borderId="3" xfId="0" applyNumberFormat="1" applyBorder="1"/>
    <xf numFmtId="16" fontId="17" fillId="0" borderId="3" xfId="0" applyNumberFormat="1" applyFont="1" applyBorder="1"/>
    <xf numFmtId="16" fontId="4" fillId="0" borderId="3" xfId="0" applyNumberFormat="1" applyFont="1" applyBorder="1"/>
    <xf numFmtId="38" fontId="17" fillId="2" borderId="3" xfId="0" applyNumberFormat="1" applyFont="1" applyFill="1" applyBorder="1"/>
    <xf numFmtId="38" fontId="5" fillId="2" borderId="3" xfId="0" applyNumberFormat="1" applyFont="1" applyFill="1" applyBorder="1"/>
    <xf numFmtId="38" fontId="18" fillId="2" borderId="3" xfId="0" applyNumberFormat="1" applyFont="1" applyFill="1" applyBorder="1"/>
    <xf numFmtId="9" fontId="2" fillId="0" borderId="0" xfId="0" applyNumberFormat="1" applyFont="1"/>
    <xf numFmtId="9" fontId="0" fillId="0" borderId="0" xfId="0" applyNumberFormat="1"/>
    <xf numFmtId="0" fontId="4" fillId="2" borderId="3" xfId="0" applyFont="1" applyFill="1" applyBorder="1"/>
    <xf numFmtId="3" fontId="17" fillId="2" borderId="3" xfId="0" applyNumberFormat="1" applyFont="1" applyFill="1" applyBorder="1"/>
    <xf numFmtId="3" fontId="4" fillId="2" borderId="3" xfId="0" applyNumberFormat="1" applyFont="1" applyFill="1" applyBorder="1"/>
    <xf numFmtId="3" fontId="0" fillId="0" borderId="0" xfId="0" applyNumberFormat="1"/>
    <xf numFmtId="38" fontId="4" fillId="2" borderId="3" xfId="4" applyNumberFormat="1" applyFont="1" applyFill="1" applyBorder="1">
      <alignment vertical="center"/>
    </xf>
    <xf numFmtId="166" fontId="2" fillId="0" borderId="3" xfId="0" applyNumberFormat="1" applyFont="1" applyBorder="1"/>
    <xf numFmtId="166" fontId="0" fillId="0" borderId="3" xfId="0" applyNumberFormat="1" applyBorder="1"/>
    <xf numFmtId="166" fontId="0" fillId="0" borderId="0" xfId="0" applyNumberFormat="1"/>
    <xf numFmtId="3" fontId="2" fillId="0" borderId="0" xfId="0" applyNumberFormat="1" applyFont="1"/>
    <xf numFmtId="38" fontId="2" fillId="0" borderId="0" xfId="0" applyNumberFormat="1" applyFont="1"/>
    <xf numFmtId="38" fontId="0" fillId="0" borderId="0" xfId="0" applyNumberFormat="1"/>
    <xf numFmtId="166" fontId="2" fillId="0" borderId="0" xfId="0" applyNumberFormat="1" applyFont="1"/>
    <xf numFmtId="9" fontId="2" fillId="0" borderId="3" xfId="0" applyNumberFormat="1" applyFont="1" applyBorder="1"/>
    <xf numFmtId="9" fontId="0" fillId="0" borderId="3" xfId="0" applyNumberFormat="1" applyBorder="1"/>
    <xf numFmtId="0" fontId="4" fillId="3" borderId="0" xfId="0" applyFont="1" applyFill="1"/>
    <xf numFmtId="3" fontId="17" fillId="3" borderId="0" xfId="0" applyNumberFormat="1" applyFont="1" applyFill="1"/>
    <xf numFmtId="3" fontId="4" fillId="3" borderId="0" xfId="0" applyNumberFormat="1" applyFont="1" applyFill="1"/>
    <xf numFmtId="1" fontId="2" fillId="0" borderId="0" xfId="0" applyNumberFormat="1" applyFont="1"/>
    <xf numFmtId="0" fontId="4" fillId="19" borderId="21" xfId="5" applyFont="1" applyFill="1" applyBorder="1">
      <alignment vertical="center"/>
    </xf>
    <xf numFmtId="1" fontId="17" fillId="19" borderId="22" xfId="6" applyNumberFormat="1" applyFont="1" applyFill="1" applyBorder="1" applyAlignment="1">
      <alignment vertical="center"/>
    </xf>
    <xf numFmtId="1" fontId="4" fillId="19" borderId="22" xfId="6" applyNumberFormat="1" applyFont="1" applyFill="1" applyBorder="1" applyAlignment="1">
      <alignment vertical="center"/>
    </xf>
    <xf numFmtId="0" fontId="4" fillId="19" borderId="14" xfId="5" applyFont="1" applyFill="1" applyBorder="1">
      <alignment vertical="center"/>
    </xf>
    <xf numFmtId="1" fontId="17" fillId="19" borderId="3" xfId="6" applyNumberFormat="1" applyFont="1" applyFill="1" applyBorder="1" applyAlignment="1">
      <alignment vertical="center"/>
    </xf>
    <xf numFmtId="1" fontId="4" fillId="19" borderId="3" xfId="6" applyNumberFormat="1" applyFont="1" applyFill="1" applyBorder="1" applyAlignment="1">
      <alignment vertical="center"/>
    </xf>
    <xf numFmtId="9" fontId="17" fillId="19" borderId="3" xfId="6" applyNumberFormat="1" applyFont="1" applyFill="1" applyBorder="1" applyAlignment="1">
      <alignment vertical="center"/>
    </xf>
    <xf numFmtId="9" fontId="5" fillId="19" borderId="3" xfId="6" applyNumberFormat="1" applyFont="1" applyFill="1" applyBorder="1" applyAlignment="1">
      <alignment vertical="center"/>
    </xf>
    <xf numFmtId="9" fontId="4" fillId="19" borderId="3" xfId="6" applyNumberFormat="1" applyFont="1" applyFill="1" applyBorder="1" applyAlignment="1">
      <alignment vertical="center"/>
    </xf>
    <xf numFmtId="9" fontId="17" fillId="19" borderId="23" xfId="6" applyNumberFormat="1" applyFont="1" applyFill="1" applyBorder="1">
      <alignment vertical="center"/>
    </xf>
    <xf numFmtId="9" fontId="5" fillId="19" borderId="23" xfId="6" applyNumberFormat="1" applyFont="1" applyFill="1" applyBorder="1">
      <alignment vertical="center"/>
    </xf>
    <xf numFmtId="9" fontId="4" fillId="19" borderId="23" xfId="6" applyNumberFormat="1" applyFont="1" applyFill="1" applyBorder="1">
      <alignment vertical="center"/>
    </xf>
    <xf numFmtId="0" fontId="4" fillId="19" borderId="17" xfId="5" applyFont="1" applyFill="1" applyBorder="1">
      <alignment vertical="center"/>
    </xf>
    <xf numFmtId="9" fontId="17" fillId="19" borderId="16" xfId="6" applyNumberFormat="1" applyFont="1" applyFill="1" applyBorder="1" applyAlignment="1">
      <alignment vertical="center"/>
    </xf>
    <xf numFmtId="9" fontId="5" fillId="19" borderId="16" xfId="6" applyNumberFormat="1" applyFont="1" applyFill="1" applyBorder="1" applyAlignment="1">
      <alignment vertical="center"/>
    </xf>
    <xf numFmtId="9" fontId="4" fillId="19" borderId="16" xfId="6" applyNumberFormat="1" applyFont="1" applyFill="1" applyBorder="1" applyAlignment="1">
      <alignment vertical="center"/>
    </xf>
    <xf numFmtId="0" fontId="4" fillId="19" borderId="7" xfId="5" applyFont="1" applyFill="1" applyBorder="1">
      <alignment vertical="center"/>
    </xf>
    <xf numFmtId="1" fontId="17" fillId="19" borderId="5" xfId="6" applyNumberFormat="1" applyFont="1" applyFill="1" applyBorder="1" applyAlignment="1">
      <alignment vertical="center"/>
    </xf>
    <xf numFmtId="1" fontId="4" fillId="19" borderId="5" xfId="6" applyNumberFormat="1" applyFont="1" applyFill="1" applyBorder="1" applyAlignment="1">
      <alignment vertical="center"/>
    </xf>
    <xf numFmtId="0" fontId="4" fillId="19" borderId="4" xfId="5" applyFont="1" applyFill="1" applyBorder="1">
      <alignment vertical="center"/>
    </xf>
    <xf numFmtId="38" fontId="17" fillId="19" borderId="24" xfId="6" applyFont="1" applyFill="1" applyBorder="1">
      <alignment vertical="center"/>
    </xf>
    <xf numFmtId="38" fontId="4" fillId="19" borderId="24" xfId="6" applyFont="1" applyFill="1" applyBorder="1">
      <alignment vertical="center"/>
    </xf>
    <xf numFmtId="0" fontId="4" fillId="19" borderId="25" xfId="5" applyFont="1" applyFill="1" applyBorder="1">
      <alignment vertical="center"/>
    </xf>
    <xf numFmtId="38" fontId="17" fillId="19" borderId="26" xfId="6" applyFont="1" applyFill="1" applyBorder="1">
      <alignment vertical="center"/>
    </xf>
    <xf numFmtId="38" fontId="4" fillId="19" borderId="26" xfId="6" applyFont="1" applyFill="1" applyBorder="1">
      <alignment vertical="center"/>
    </xf>
    <xf numFmtId="38" fontId="18" fillId="19" borderId="3" xfId="6" applyFont="1" applyFill="1" applyBorder="1" applyAlignment="1">
      <alignment vertical="center"/>
    </xf>
    <xf numFmtId="38" fontId="4" fillId="19" borderId="3" xfId="6" applyFont="1" applyFill="1" applyBorder="1" applyAlignment="1">
      <alignment vertical="center"/>
    </xf>
    <xf numFmtId="0" fontId="4" fillId="20" borderId="14" xfId="5" applyFont="1" applyFill="1" applyBorder="1">
      <alignment vertical="center"/>
    </xf>
    <xf numFmtId="38" fontId="18" fillId="20" borderId="23" xfId="6" applyFont="1" applyFill="1" applyBorder="1">
      <alignment vertical="center"/>
    </xf>
    <xf numFmtId="38" fontId="21" fillId="20" borderId="23" xfId="6" applyFont="1" applyFill="1" applyBorder="1">
      <alignment vertical="center"/>
    </xf>
    <xf numFmtId="0" fontId="4" fillId="19" borderId="20" xfId="5" applyFont="1" applyFill="1" applyBorder="1">
      <alignment vertical="center"/>
    </xf>
    <xf numFmtId="38" fontId="18" fillId="19" borderId="1" xfId="6" applyFont="1" applyFill="1" applyBorder="1" applyAlignment="1">
      <alignment vertical="center"/>
    </xf>
    <xf numFmtId="38" fontId="4" fillId="19" borderId="1" xfId="6" applyFont="1" applyFill="1" applyBorder="1" applyAlignment="1">
      <alignment vertical="center"/>
    </xf>
    <xf numFmtId="38" fontId="17" fillId="19" borderId="16" xfId="6" applyFont="1" applyFill="1" applyBorder="1" applyAlignment="1">
      <alignment vertical="center"/>
    </xf>
    <xf numFmtId="38" fontId="4" fillId="19" borderId="16" xfId="6" applyFont="1" applyFill="1" applyBorder="1" applyAlignment="1">
      <alignment vertical="center"/>
    </xf>
    <xf numFmtId="38" fontId="17" fillId="19" borderId="5" xfId="6" applyFont="1" applyFill="1" applyBorder="1" applyAlignment="1">
      <alignment vertical="center"/>
    </xf>
    <xf numFmtId="38" fontId="5" fillId="19" borderId="5" xfId="6" applyFont="1" applyFill="1" applyBorder="1" applyAlignment="1">
      <alignment vertical="center"/>
    </xf>
    <xf numFmtId="38" fontId="4" fillId="19" borderId="5" xfId="6" applyFont="1" applyFill="1" applyBorder="1" applyAlignment="1">
      <alignment vertical="center"/>
    </xf>
    <xf numFmtId="0" fontId="4" fillId="19" borderId="6" xfId="5" applyFont="1" applyFill="1" applyBorder="1">
      <alignment vertical="center"/>
    </xf>
    <xf numFmtId="38" fontId="17" fillId="19" borderId="1" xfId="6" applyFont="1" applyFill="1" applyBorder="1" applyAlignment="1">
      <alignment vertical="center"/>
    </xf>
    <xf numFmtId="38" fontId="5" fillId="19" borderId="1" xfId="6" applyFont="1" applyFill="1" applyBorder="1" applyAlignment="1">
      <alignment vertical="center"/>
    </xf>
    <xf numFmtId="38" fontId="17" fillId="19" borderId="22" xfId="6" applyFont="1" applyFill="1" applyBorder="1" applyAlignment="1">
      <alignment vertical="center"/>
    </xf>
    <xf numFmtId="38" fontId="4" fillId="19" borderId="22" xfId="6" applyFont="1" applyFill="1" applyBorder="1" applyAlignment="1">
      <alignment vertical="center"/>
    </xf>
    <xf numFmtId="38" fontId="5" fillId="19" borderId="22" xfId="6" applyFont="1" applyFill="1" applyBorder="1" applyAlignment="1">
      <alignment vertical="center"/>
    </xf>
    <xf numFmtId="38" fontId="17" fillId="19" borderId="3" xfId="6" applyFont="1" applyFill="1" applyBorder="1" applyAlignment="1">
      <alignment vertical="center"/>
    </xf>
    <xf numFmtId="0" fontId="21" fillId="20" borderId="14" xfId="5" applyFont="1" applyFill="1" applyBorder="1">
      <alignment vertical="center"/>
    </xf>
    <xf numFmtId="38" fontId="18" fillId="20" borderId="3" xfId="6" applyFont="1" applyFill="1" applyBorder="1" applyAlignment="1">
      <alignment vertical="center"/>
    </xf>
    <xf numFmtId="38" fontId="20" fillId="20" borderId="3" xfId="6" applyFont="1" applyFill="1" applyBorder="1" applyAlignment="1">
      <alignment vertical="center"/>
    </xf>
    <xf numFmtId="38" fontId="21" fillId="20" borderId="3" xfId="6" applyFont="1" applyFill="1" applyBorder="1" applyAlignment="1">
      <alignment vertical="center"/>
    </xf>
    <xf numFmtId="38" fontId="5" fillId="19" borderId="3" xfId="6" applyFont="1" applyFill="1" applyBorder="1" applyAlignment="1">
      <alignment vertical="center"/>
    </xf>
    <xf numFmtId="0" fontId="5" fillId="19" borderId="14" xfId="5" applyFont="1" applyFill="1" applyBorder="1">
      <alignment vertical="center"/>
    </xf>
    <xf numFmtId="0" fontId="21" fillId="6" borderId="14" xfId="5" applyFont="1" applyFill="1" applyBorder="1">
      <alignment vertical="center"/>
    </xf>
    <xf numFmtId="168" fontId="18" fillId="6" borderId="3" xfId="6" applyNumberFormat="1" applyFont="1" applyFill="1" applyBorder="1" applyAlignment="1">
      <alignment vertical="center"/>
    </xf>
    <xf numFmtId="168" fontId="21" fillId="6" borderId="3" xfId="6" applyNumberFormat="1" applyFont="1" applyFill="1" applyBorder="1" applyAlignment="1">
      <alignment vertical="center"/>
    </xf>
    <xf numFmtId="0" fontId="4" fillId="6" borderId="14" xfId="5" applyFont="1" applyFill="1" applyBorder="1">
      <alignment vertical="center"/>
    </xf>
    <xf numFmtId="9" fontId="17" fillId="6" borderId="3" xfId="6" applyNumberFormat="1" applyFont="1" applyFill="1" applyBorder="1" applyAlignment="1">
      <alignment vertical="center"/>
    </xf>
    <xf numFmtId="9" fontId="4" fillId="6" borderId="3" xfId="6" applyNumberFormat="1" applyFont="1" applyFill="1" applyBorder="1" applyAlignment="1">
      <alignment vertical="center"/>
    </xf>
    <xf numFmtId="9" fontId="25" fillId="19" borderId="3" xfId="6" applyNumberFormat="1" applyFont="1" applyFill="1" applyBorder="1" applyAlignment="1">
      <alignment vertical="center"/>
    </xf>
    <xf numFmtId="9" fontId="26" fillId="19" borderId="3" xfId="6" applyNumberFormat="1" applyFont="1" applyFill="1" applyBorder="1" applyAlignment="1">
      <alignment vertical="center"/>
    </xf>
    <xf numFmtId="38" fontId="27" fillId="13" borderId="16" xfId="6" applyFont="1" applyFill="1" applyBorder="1" applyAlignment="1">
      <alignment vertical="center"/>
    </xf>
    <xf numFmtId="38" fontId="28" fillId="13" borderId="16" xfId="6" applyFont="1" applyFill="1" applyBorder="1" applyAlignment="1">
      <alignment vertical="center"/>
    </xf>
    <xf numFmtId="38" fontId="26" fillId="13" borderId="16" xfId="6" applyFont="1" applyFill="1" applyBorder="1" applyAlignment="1">
      <alignment vertical="center"/>
    </xf>
    <xf numFmtId="0" fontId="7" fillId="0" borderId="0" xfId="0" applyFont="1" applyAlignment="1">
      <alignment horizontal="left"/>
    </xf>
    <xf numFmtId="0" fontId="7" fillId="0" borderId="0" xfId="0" applyFont="1"/>
    <xf numFmtId="9" fontId="7" fillId="0" borderId="0" xfId="0" applyNumberFormat="1" applyFont="1"/>
    <xf numFmtId="0" fontId="29" fillId="0" borderId="0" xfId="0" applyFont="1" applyAlignment="1">
      <alignment horizontal="left"/>
    </xf>
    <xf numFmtId="0" fontId="30" fillId="0" borderId="0" xfId="0" applyFont="1"/>
    <xf numFmtId="0" fontId="10" fillId="8" borderId="0" xfId="2" quotePrefix="1" applyFill="1" applyAlignment="1">
      <alignment horizontal="left"/>
    </xf>
    <xf numFmtId="0" fontId="7" fillId="8" borderId="0" xfId="0" applyFont="1" applyFill="1"/>
    <xf numFmtId="9" fontId="7" fillId="8" borderId="0" xfId="0" applyNumberFormat="1" applyFont="1" applyFill="1"/>
    <xf numFmtId="0" fontId="31" fillId="0" borderId="0" xfId="2" quotePrefix="1" applyFont="1" applyAlignment="1">
      <alignment horizontal="left"/>
    </xf>
    <xf numFmtId="0" fontId="7" fillId="6" borderId="9" xfId="0" applyFont="1" applyFill="1" applyBorder="1"/>
    <xf numFmtId="0" fontId="7" fillId="6" borderId="9" xfId="0" applyFont="1" applyFill="1" applyBorder="1" applyAlignment="1">
      <alignment horizontal="left"/>
    </xf>
    <xf numFmtId="0" fontId="7" fillId="0" borderId="9" xfId="0" applyFont="1" applyBorder="1"/>
    <xf numFmtId="0" fontId="7" fillId="0" borderId="9" xfId="0" applyFont="1" applyBorder="1" applyAlignment="1">
      <alignment horizontal="left"/>
    </xf>
    <xf numFmtId="0" fontId="10" fillId="0" borderId="0" xfId="2" applyAlignment="1">
      <alignment horizontal="left"/>
    </xf>
    <xf numFmtId="0" fontId="7" fillId="4" borderId="22" xfId="0" applyFont="1" applyFill="1" applyBorder="1" applyAlignment="1">
      <alignment horizontal="left"/>
    </xf>
    <xf numFmtId="0" fontId="7" fillId="4" borderId="22" xfId="0" applyFont="1" applyFill="1" applyBorder="1"/>
    <xf numFmtId="167" fontId="7" fillId="4" borderId="22" xfId="0" applyNumberFormat="1" applyFont="1" applyFill="1" applyBorder="1"/>
    <xf numFmtId="0" fontId="10" fillId="0" borderId="0" xfId="2" quotePrefix="1" applyAlignment="1">
      <alignment horizontal="left"/>
    </xf>
    <xf numFmtId="0" fontId="7" fillId="0" borderId="27" xfId="0" applyFont="1" applyBorder="1" applyAlignment="1">
      <alignment horizontal="left"/>
    </xf>
    <xf numFmtId="0" fontId="7" fillId="0" borderId="2" xfId="0" applyFont="1" applyBorder="1"/>
    <xf numFmtId="165" fontId="7" fillId="0" borderId="27" xfId="0" applyNumberFormat="1" applyFont="1" applyBorder="1"/>
    <xf numFmtId="0" fontId="7" fillId="0" borderId="28" xfId="0" applyFont="1" applyBorder="1" applyAlignment="1">
      <alignment horizontal="left"/>
    </xf>
    <xf numFmtId="165" fontId="7" fillId="0" borderId="28" xfId="0" applyNumberFormat="1" applyFont="1" applyBorder="1"/>
    <xf numFmtId="0" fontId="7" fillId="20" borderId="28" xfId="0" applyFont="1" applyFill="1" applyBorder="1" applyAlignment="1">
      <alignment horizontal="left"/>
    </xf>
    <xf numFmtId="0" fontId="7" fillId="20" borderId="2" xfId="0" applyFont="1" applyFill="1" applyBorder="1"/>
    <xf numFmtId="0" fontId="9" fillId="20" borderId="28" xfId="0" applyFont="1" applyFill="1" applyBorder="1" applyAlignment="1">
      <alignment horizontal="left"/>
    </xf>
    <xf numFmtId="9" fontId="9" fillId="20" borderId="28" xfId="0" applyNumberFormat="1" applyFont="1" applyFill="1" applyBorder="1"/>
    <xf numFmtId="0" fontId="7" fillId="0" borderId="28" xfId="0" applyFont="1" applyBorder="1"/>
    <xf numFmtId="0" fontId="7" fillId="17" borderId="29" xfId="0" applyFont="1" applyFill="1" applyBorder="1" applyAlignment="1">
      <alignment horizontal="left"/>
    </xf>
    <xf numFmtId="0" fontId="7" fillId="17" borderId="2" xfId="0" applyFont="1" applyFill="1" applyBorder="1"/>
    <xf numFmtId="167" fontId="7" fillId="17" borderId="29" xfId="0" applyNumberFormat="1" applyFont="1" applyFill="1" applyBorder="1"/>
    <xf numFmtId="9" fontId="7" fillId="17" borderId="29" xfId="0" applyNumberFormat="1" applyFont="1" applyFill="1" applyBorder="1"/>
    <xf numFmtId="0" fontId="7" fillId="8" borderId="30" xfId="0" applyFont="1" applyFill="1" applyBorder="1" applyAlignment="1">
      <alignment horizontal="left"/>
    </xf>
    <xf numFmtId="0" fontId="7" fillId="8" borderId="30" xfId="0" applyFont="1" applyFill="1" applyBorder="1"/>
    <xf numFmtId="167" fontId="7" fillId="8" borderId="30" xfId="0" applyNumberFormat="1" applyFont="1" applyFill="1" applyBorder="1"/>
    <xf numFmtId="165" fontId="9" fillId="20" borderId="28" xfId="0" applyNumberFormat="1" applyFont="1" applyFill="1" applyBorder="1"/>
    <xf numFmtId="0" fontId="31" fillId="0" borderId="0" xfId="2" applyFont="1" applyAlignment="1">
      <alignment horizontal="left"/>
    </xf>
    <xf numFmtId="0" fontId="7" fillId="6" borderId="28" xfId="0" applyFont="1" applyFill="1" applyBorder="1" applyAlignment="1">
      <alignment horizontal="left"/>
    </xf>
    <xf numFmtId="0" fontId="7" fillId="6" borderId="2" xfId="0" applyFont="1" applyFill="1" applyBorder="1"/>
    <xf numFmtId="0" fontId="9" fillId="6" borderId="28" xfId="0" applyFont="1" applyFill="1" applyBorder="1" applyAlignment="1">
      <alignment horizontal="left"/>
    </xf>
    <xf numFmtId="9" fontId="9" fillId="6" borderId="28" xfId="0" applyNumberFormat="1" applyFont="1" applyFill="1" applyBorder="1"/>
    <xf numFmtId="0" fontId="9" fillId="17" borderId="29" xfId="0" applyFont="1" applyFill="1" applyBorder="1" applyAlignment="1">
      <alignment horizontal="left"/>
    </xf>
    <xf numFmtId="0" fontId="9" fillId="17" borderId="2" xfId="0" applyFont="1" applyFill="1" applyBorder="1"/>
    <xf numFmtId="38" fontId="7" fillId="0" borderId="28" xfId="0" applyNumberFormat="1" applyFont="1" applyBorder="1"/>
    <xf numFmtId="0" fontId="7" fillId="8" borderId="2" xfId="0" applyFont="1" applyFill="1" applyBorder="1" applyAlignment="1">
      <alignment horizontal="left"/>
    </xf>
    <xf numFmtId="0" fontId="7" fillId="8" borderId="2" xfId="0" applyFont="1" applyFill="1" applyBorder="1"/>
    <xf numFmtId="0" fontId="7" fillId="17" borderId="2" xfId="0" applyFont="1" applyFill="1" applyBorder="1" applyAlignment="1">
      <alignment horizontal="left"/>
    </xf>
    <xf numFmtId="0" fontId="7" fillId="8" borderId="29" xfId="0" applyFont="1" applyFill="1" applyBorder="1" applyAlignment="1">
      <alignment horizontal="left"/>
    </xf>
    <xf numFmtId="10" fontId="7" fillId="0" borderId="0" xfId="0" applyNumberFormat="1" applyFont="1"/>
    <xf numFmtId="0" fontId="0" fillId="12" borderId="3" xfId="0" applyFill="1" applyBorder="1"/>
    <xf numFmtId="0" fontId="6" fillId="0" borderId="3" xfId="0" applyFont="1" applyBorder="1"/>
    <xf numFmtId="0" fontId="0" fillId="9" borderId="3" xfId="0" applyFill="1" applyBorder="1"/>
    <xf numFmtId="0" fontId="0" fillId="21" borderId="3" xfId="0" applyFill="1" applyBorder="1"/>
    <xf numFmtId="0" fontId="6" fillId="21" borderId="3" xfId="0" applyFont="1" applyFill="1" applyBorder="1"/>
  </cellXfs>
  <cellStyles count="7">
    <cellStyle name="Comma [0] 2" xfId="6" xr:uid="{AD83D8E3-73C8-487D-9C8D-E2B65C93F4F2}"/>
    <cellStyle name="Hyperlink" xfId="2" builtinId="8"/>
    <cellStyle name="Normal" xfId="0" builtinId="0"/>
    <cellStyle name="Normal 10" xfId="5" xr:uid="{E4D3A20D-2DAC-4F35-9623-6260284E40D3}"/>
    <cellStyle name="Normal 13 2" xfId="4" xr:uid="{09647B67-D97E-44A6-93B6-11D4DFF7C1DC}"/>
    <cellStyle name="Normal 2" xfId="3" xr:uid="{DC75B4F1-7D05-42C2-B7F6-490306519F4E}"/>
    <cellStyle name="Normal 39" xfId="1" xr:uid="{C2476365-A55B-4733-8C0E-30547CC7B58F}"/>
  </cellStyles>
  <dxfs count="214">
    <dxf>
      <fill>
        <patternFill>
          <bgColor rgb="FFFF0000"/>
        </patternFill>
      </fill>
    </dxf>
    <dxf>
      <font>
        <color rgb="FF9C0006"/>
      </font>
      <fill>
        <patternFill>
          <bgColor rgb="FFFFC7CE"/>
        </patternFill>
      </fill>
    </dxf>
    <dxf>
      <border>
        <vertical/>
        <horizontal/>
      </border>
    </dxf>
    <dxf>
      <fill>
        <patternFill>
          <bgColor rgb="FFFFC7CE"/>
        </patternFill>
      </fill>
    </dxf>
    <dxf>
      <font>
        <color theme="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border>
        <vertical/>
        <horizontal/>
      </border>
    </dxf>
    <dxf>
      <fill>
        <patternFill>
          <bgColor rgb="FFFFC7CE"/>
        </patternFill>
      </fill>
    </dxf>
    <dxf>
      <font>
        <color theme="1"/>
      </font>
      <fill>
        <patternFill>
          <bgColor rgb="FFFF0000"/>
        </patternFill>
      </fill>
    </dxf>
    <dxf>
      <font>
        <color rgb="FF9C0006"/>
      </font>
      <fill>
        <patternFill>
          <bgColor rgb="FFFFC7CE"/>
        </patternFill>
      </fill>
    </dxf>
    <dxf>
      <border>
        <vertical/>
        <horizontal/>
      </border>
    </dxf>
    <dxf>
      <fill>
        <patternFill>
          <bgColor rgb="FFFFC7CE"/>
        </patternFill>
      </fill>
    </dxf>
    <dxf>
      <font>
        <color theme="1"/>
      </font>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vertical/>
        <horizontal/>
      </border>
    </dxf>
    <dxf>
      <fill>
        <patternFill>
          <bgColor rgb="FFFFC7CE"/>
        </patternFill>
      </fill>
    </dxf>
    <dxf>
      <font>
        <color theme="1"/>
      </font>
      <fill>
        <patternFill>
          <bgColor rgb="FFFF0000"/>
        </patternFill>
      </fill>
    </dxf>
    <dxf>
      <fill>
        <patternFill>
          <bgColor rgb="FFFF0000"/>
        </patternFill>
      </fill>
    </dxf>
    <dxf>
      <font>
        <color rgb="FF9C0006"/>
      </font>
      <fill>
        <patternFill>
          <bgColor rgb="FFFFC7CE"/>
        </patternFill>
      </fill>
    </dxf>
    <dxf>
      <border>
        <vertical/>
        <horizontal/>
      </border>
    </dxf>
    <dxf>
      <fill>
        <patternFill>
          <bgColor rgb="FFFFC7CE"/>
        </patternFill>
      </fill>
    </dxf>
    <dxf>
      <font>
        <color theme="1"/>
      </font>
      <fill>
        <patternFill>
          <bgColor rgb="FFFF0000"/>
        </patternFill>
      </fill>
    </dxf>
    <dxf>
      <fill>
        <patternFill>
          <bgColor rgb="FFFF0000"/>
        </patternFill>
      </fill>
    </dxf>
    <dxf>
      <font>
        <color rgb="FF9C0006"/>
      </font>
      <fill>
        <patternFill>
          <bgColor rgb="FFFFC7CE"/>
        </patternFill>
      </fill>
    </dxf>
    <dxf>
      <border>
        <vertical/>
        <horizontal/>
      </border>
    </dxf>
    <dxf>
      <fill>
        <patternFill>
          <bgColor rgb="FFFFC7CE"/>
        </patternFill>
      </fill>
    </dxf>
    <dxf>
      <font>
        <color theme="1"/>
      </font>
      <fill>
        <patternFill>
          <bgColor rgb="FFFF0000"/>
        </patternFill>
      </fill>
    </dxf>
    <dxf>
      <fill>
        <patternFill>
          <bgColor rgb="FFFF0000"/>
        </patternFill>
      </fill>
    </dxf>
    <dxf>
      <font>
        <color rgb="FF9C0006"/>
      </font>
      <fill>
        <patternFill>
          <bgColor rgb="FFFFC7CE"/>
        </patternFill>
      </fill>
    </dxf>
    <dxf>
      <border>
        <vertical/>
        <horizontal/>
      </border>
    </dxf>
    <dxf>
      <fill>
        <patternFill>
          <bgColor rgb="FFFFC7CE"/>
        </patternFill>
      </fill>
    </dxf>
    <dxf>
      <font>
        <color theme="1"/>
      </font>
      <fill>
        <patternFill>
          <bgColor rgb="FFFF0000"/>
        </patternFill>
      </fill>
    </dxf>
    <dxf>
      <fill>
        <patternFill>
          <bgColor rgb="FFFF0000"/>
        </patternFill>
      </fill>
    </dxf>
    <dxf>
      <font>
        <color rgb="FF9C0006"/>
      </font>
      <fill>
        <patternFill>
          <bgColor rgb="FFFFC7CE"/>
        </patternFill>
      </fill>
    </dxf>
    <dxf>
      <border>
        <vertical/>
        <horizontal/>
      </border>
    </dxf>
    <dxf>
      <fill>
        <patternFill>
          <bgColor rgb="FFFFC7CE"/>
        </patternFill>
      </fill>
    </dxf>
    <dxf>
      <font>
        <color theme="1"/>
      </font>
      <fill>
        <patternFill>
          <bgColor rgb="FFFF0000"/>
        </patternFill>
      </fill>
    </dxf>
    <dxf>
      <fill>
        <patternFill>
          <bgColor rgb="FFFF0000"/>
        </patternFill>
      </fill>
    </dxf>
    <dxf>
      <font>
        <color rgb="FF9C0006"/>
      </font>
      <fill>
        <patternFill>
          <bgColor rgb="FFFFC7CE"/>
        </patternFill>
      </fill>
    </dxf>
    <dxf>
      <border>
        <vertical/>
        <horizontal/>
      </border>
    </dxf>
    <dxf>
      <fill>
        <patternFill>
          <bgColor rgb="FFFFC7CE"/>
        </patternFill>
      </fill>
    </dxf>
    <dxf>
      <font>
        <color theme="1"/>
      </font>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border>
        <vertical/>
        <horizontal/>
      </border>
    </dxf>
    <dxf>
      <fill>
        <patternFill>
          <bgColor rgb="FFFFC7CE"/>
        </patternFill>
      </fill>
    </dxf>
    <dxf>
      <font>
        <color theme="1"/>
      </font>
      <fill>
        <patternFill>
          <bgColor rgb="FFFF0000"/>
        </patternFill>
      </fill>
    </dxf>
    <dxf>
      <font>
        <color rgb="FF9C0006"/>
      </font>
      <fill>
        <patternFill>
          <bgColor rgb="FFFFC7CE"/>
        </patternFill>
      </fill>
    </dxf>
    <dxf>
      <border>
        <vertical/>
        <horizontal/>
      </border>
    </dxf>
    <dxf>
      <fill>
        <patternFill>
          <bgColor rgb="FFFFC7CE"/>
        </patternFill>
      </fill>
    </dxf>
    <dxf>
      <font>
        <color theme="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800" b="1" i="0" baseline="0">
                <a:solidFill>
                  <a:schemeClr val="tx1"/>
                </a:solidFill>
                <a:effectLst/>
              </a:rPr>
              <a:t>2022.Number of worker schedule (vs Actual)</a:t>
            </a:r>
            <a:endParaRPr lang="en-US" b="1">
              <a:solidFill>
                <a:schemeClr val="tx1"/>
              </a:solidFill>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4813022844633197"/>
          <c:y val="0.21866061895521108"/>
          <c:w val="0.83582244883752832"/>
          <c:h val="0.57077349614073036"/>
        </c:manualLayout>
      </c:layout>
      <c:lineChart>
        <c:grouping val="standard"/>
        <c:varyColors val="0"/>
        <c:ser>
          <c:idx val="0"/>
          <c:order val="0"/>
          <c:tx>
            <c:strRef>
              <c:f>'● Worker demand'!$B$31</c:f>
              <c:strCache>
                <c:ptCount val="1"/>
                <c:pt idx="0">
                  <c:v>Necessary number of worker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Worker demand'!$C$30:$T$30</c:f>
              <c:strCache>
                <c:ptCount val="12"/>
                <c:pt idx="0">
                  <c:v>JAN.22</c:v>
                </c:pt>
                <c:pt idx="1">
                  <c:v>FEB</c:v>
                </c:pt>
                <c:pt idx="2">
                  <c:v>MAR</c:v>
                </c:pt>
                <c:pt idx="3">
                  <c:v>APR</c:v>
                </c:pt>
                <c:pt idx="4">
                  <c:v>MAY</c:v>
                </c:pt>
                <c:pt idx="5">
                  <c:v>JUN</c:v>
                </c:pt>
                <c:pt idx="6">
                  <c:v>JUL</c:v>
                </c:pt>
                <c:pt idx="7">
                  <c:v>AUG</c:v>
                </c:pt>
                <c:pt idx="8">
                  <c:v>SEP</c:v>
                </c:pt>
                <c:pt idx="9">
                  <c:v>OCT</c:v>
                </c:pt>
                <c:pt idx="10">
                  <c:v>NOV</c:v>
                </c:pt>
                <c:pt idx="11">
                  <c:v>DEC</c:v>
                </c:pt>
              </c:strCache>
            </c:strRef>
          </c:cat>
          <c:val>
            <c:numRef>
              <c:f>'● Worker demand'!$C$31:$T$31</c:f>
              <c:numCache>
                <c:formatCode>#,##0</c:formatCode>
                <c:ptCount val="12"/>
                <c:pt idx="0">
                  <c:v>640.82498750624643</c:v>
                </c:pt>
                <c:pt idx="1">
                  <c:v>600.19501915708804</c:v>
                </c:pt>
                <c:pt idx="2">
                  <c:v>654.89793103448278</c:v>
                </c:pt>
                <c:pt idx="3">
                  <c:v>749.64937055281894</c:v>
                </c:pt>
                <c:pt idx="4">
                  <c:v>697.41828631138992</c:v>
                </c:pt>
                <c:pt idx="5">
                  <c:v>724.70864567716137</c:v>
                </c:pt>
                <c:pt idx="6">
                  <c:v>751.30184907546197</c:v>
                </c:pt>
                <c:pt idx="7">
                  <c:v>757.99281609195396</c:v>
                </c:pt>
                <c:pt idx="8">
                  <c:v>796.01094690749892</c:v>
                </c:pt>
                <c:pt idx="9">
                  <c:v>696.26886556721638</c:v>
                </c:pt>
                <c:pt idx="10">
                  <c:v>709.89155422288854</c:v>
                </c:pt>
                <c:pt idx="11">
                  <c:v>670.37057762650966</c:v>
                </c:pt>
              </c:numCache>
            </c:numRef>
          </c:val>
          <c:smooth val="0"/>
          <c:extLst>
            <c:ext xmlns:c16="http://schemas.microsoft.com/office/drawing/2014/chart" uri="{C3380CC4-5D6E-409C-BE32-E72D297353CC}">
              <c16:uniqueId val="{00000000-B581-43AF-B825-53757C632F8C}"/>
            </c:ext>
          </c:extLst>
        </c:ser>
        <c:ser>
          <c:idx val="1"/>
          <c:order val="1"/>
          <c:tx>
            <c:strRef>
              <c:f>'● Worker demand'!$B$33</c:f>
              <c:strCache>
                <c:ptCount val="1"/>
                <c:pt idx="0">
                  <c:v>Actual number of worker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Worker demand'!$C$30:$T$30</c:f>
              <c:strCache>
                <c:ptCount val="12"/>
                <c:pt idx="0">
                  <c:v>JAN.22</c:v>
                </c:pt>
                <c:pt idx="1">
                  <c:v>FEB</c:v>
                </c:pt>
                <c:pt idx="2">
                  <c:v>MAR</c:v>
                </c:pt>
                <c:pt idx="3">
                  <c:v>APR</c:v>
                </c:pt>
                <c:pt idx="4">
                  <c:v>MAY</c:v>
                </c:pt>
                <c:pt idx="5">
                  <c:v>JUN</c:v>
                </c:pt>
                <c:pt idx="6">
                  <c:v>JUL</c:v>
                </c:pt>
                <c:pt idx="7">
                  <c:v>AUG</c:v>
                </c:pt>
                <c:pt idx="8">
                  <c:v>SEP</c:v>
                </c:pt>
                <c:pt idx="9">
                  <c:v>OCT</c:v>
                </c:pt>
                <c:pt idx="10">
                  <c:v>NOV</c:v>
                </c:pt>
                <c:pt idx="11">
                  <c:v>DEC</c:v>
                </c:pt>
              </c:strCache>
            </c:strRef>
          </c:cat>
          <c:val>
            <c:numRef>
              <c:f>'● Worker demand'!$C$33:$T$33</c:f>
              <c:numCache>
                <c:formatCode>#,##0</c:formatCode>
                <c:ptCount val="12"/>
                <c:pt idx="0">
                  <c:v>592</c:v>
                </c:pt>
                <c:pt idx="1">
                  <c:v>543</c:v>
                </c:pt>
                <c:pt idx="2">
                  <c:v>618</c:v>
                </c:pt>
                <c:pt idx="3">
                  <c:v>615</c:v>
                </c:pt>
                <c:pt idx="4">
                  <c:v>617</c:v>
                </c:pt>
                <c:pt idx="5">
                  <c:v>631</c:v>
                </c:pt>
                <c:pt idx="6">
                  <c:v>628</c:v>
                </c:pt>
                <c:pt idx="7">
                  <c:v>642</c:v>
                </c:pt>
                <c:pt idx="8">
                  <c:v>653</c:v>
                </c:pt>
                <c:pt idx="9">
                  <c:v>652</c:v>
                </c:pt>
                <c:pt idx="10">
                  <c:v>651</c:v>
                </c:pt>
                <c:pt idx="11">
                  <c:v>631.47</c:v>
                </c:pt>
              </c:numCache>
            </c:numRef>
          </c:val>
          <c:smooth val="0"/>
          <c:extLst>
            <c:ext xmlns:c16="http://schemas.microsoft.com/office/drawing/2014/chart" uri="{C3380CC4-5D6E-409C-BE32-E72D297353CC}">
              <c16:uniqueId val="{00000001-B581-43AF-B825-53757C632F8C}"/>
            </c:ext>
          </c:extLst>
        </c:ser>
        <c:ser>
          <c:idx val="2"/>
          <c:order val="2"/>
          <c:tx>
            <c:strRef>
              <c:f>'● Worker demand'!$B$32</c:f>
              <c:strCache>
                <c:ptCount val="1"/>
                <c:pt idx="0">
                  <c:v>Attendence Number of Worker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 Worker demand'!$C$30:$T$30</c:f>
              <c:strCache>
                <c:ptCount val="12"/>
                <c:pt idx="0">
                  <c:v>JAN.22</c:v>
                </c:pt>
                <c:pt idx="1">
                  <c:v>FEB</c:v>
                </c:pt>
                <c:pt idx="2">
                  <c:v>MAR</c:v>
                </c:pt>
                <c:pt idx="3">
                  <c:v>APR</c:v>
                </c:pt>
                <c:pt idx="4">
                  <c:v>MAY</c:v>
                </c:pt>
                <c:pt idx="5">
                  <c:v>JUN</c:v>
                </c:pt>
                <c:pt idx="6">
                  <c:v>JUL</c:v>
                </c:pt>
                <c:pt idx="7">
                  <c:v>AUG</c:v>
                </c:pt>
                <c:pt idx="8">
                  <c:v>SEP</c:v>
                </c:pt>
                <c:pt idx="9">
                  <c:v>OCT</c:v>
                </c:pt>
                <c:pt idx="10">
                  <c:v>NOV</c:v>
                </c:pt>
                <c:pt idx="11">
                  <c:v>DEC</c:v>
                </c:pt>
              </c:strCache>
            </c:strRef>
          </c:cat>
          <c:val>
            <c:numRef>
              <c:f>'● Worker demand'!$C$32:$T$32</c:f>
              <c:numCache>
                <c:formatCode>#,##0</c:formatCode>
                <c:ptCount val="12"/>
                <c:pt idx="0">
                  <c:v>543.43018490754582</c:v>
                </c:pt>
                <c:pt idx="1">
                  <c:v>422.32056194125147</c:v>
                </c:pt>
                <c:pt idx="2">
                  <c:v>540.32689655172408</c:v>
                </c:pt>
                <c:pt idx="3">
                  <c:v>562.97175697865362</c:v>
                </c:pt>
                <c:pt idx="4">
                  <c:v>571.83834900731472</c:v>
                </c:pt>
                <c:pt idx="5">
                  <c:v>586.6636681659171</c:v>
                </c:pt>
                <c:pt idx="6">
                  <c:v>583.87445896703002</c:v>
                </c:pt>
                <c:pt idx="7">
                  <c:v>596.89076856183635</c:v>
                </c:pt>
                <c:pt idx="8">
                  <c:v>607.11786895775572</c:v>
                </c:pt>
                <c:pt idx="9">
                  <c:v>606.18813255812665</c:v>
                </c:pt>
                <c:pt idx="10">
                  <c:v>605.2583961584977</c:v>
                </c:pt>
                <c:pt idx="11">
                  <c:v>568.32300000000009</c:v>
                </c:pt>
              </c:numCache>
            </c:numRef>
          </c:val>
          <c:smooth val="0"/>
          <c:extLst>
            <c:ext xmlns:c16="http://schemas.microsoft.com/office/drawing/2014/chart" uri="{C3380CC4-5D6E-409C-BE32-E72D297353CC}">
              <c16:uniqueId val="{00000002-B581-43AF-B825-53757C632F8C}"/>
            </c:ext>
          </c:extLst>
        </c:ser>
        <c:dLbls>
          <c:showLegendKey val="0"/>
          <c:showVal val="0"/>
          <c:showCatName val="0"/>
          <c:showSerName val="0"/>
          <c:showPercent val="0"/>
          <c:showBubbleSize val="0"/>
        </c:dLbls>
        <c:marker val="1"/>
        <c:smooth val="0"/>
        <c:axId val="619830064"/>
        <c:axId val="619830456"/>
      </c:lineChart>
      <c:catAx>
        <c:axId val="61983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830456"/>
        <c:crosses val="autoZero"/>
        <c:auto val="1"/>
        <c:lblAlgn val="ctr"/>
        <c:lblOffset val="100"/>
        <c:noMultiLvlLbl val="0"/>
      </c:catAx>
      <c:valAx>
        <c:axId val="619830456"/>
        <c:scaling>
          <c:orientation val="minMax"/>
          <c:min val="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worker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830064"/>
        <c:crosses val="autoZero"/>
        <c:crossBetween val="between"/>
      </c:valAx>
      <c:spPr>
        <a:noFill/>
        <a:ln>
          <a:solidFill>
            <a:schemeClr val="bg1">
              <a:lumMod val="75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Finisher MC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3"/>
          <c:order val="2"/>
          <c:tx>
            <c:strRef>
              <c:f>'MC situation'!$D$51</c:f>
              <c:strCache>
                <c:ptCount val="1"/>
                <c:pt idx="0">
                  <c:v>Capacity of MC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'MC situation'!$E$5:$S$5</c:f>
              <c:strCache>
                <c:ptCount val="3"/>
                <c:pt idx="0">
                  <c:v>Oct</c:v>
                </c:pt>
                <c:pt idx="1">
                  <c:v>Nov</c:v>
                </c:pt>
                <c:pt idx="2">
                  <c:v>Dec</c:v>
                </c:pt>
              </c:strCache>
            </c:strRef>
          </c:cat>
          <c:val>
            <c:numRef>
              <c:f>'MC situation'!$E$51:$S$51</c:f>
              <c:numCache>
                <c:formatCode>0%</c:formatCode>
                <c:ptCount val="3"/>
                <c:pt idx="0">
                  <c:v>0.42793718841223394</c:v>
                </c:pt>
                <c:pt idx="1">
                  <c:v>0.43736677963483273</c:v>
                </c:pt>
                <c:pt idx="2">
                  <c:v>0.38024970710305217</c:v>
                </c:pt>
              </c:numCache>
            </c:numRef>
          </c:val>
          <c:extLst>
            <c:ext xmlns:c16="http://schemas.microsoft.com/office/drawing/2014/chart" uri="{C3380CC4-5D6E-409C-BE32-E72D297353CC}">
              <c16:uniqueId val="{00000000-F0AD-47D7-BE21-422C028DD329}"/>
            </c:ext>
          </c:extLst>
        </c:ser>
        <c:dLbls>
          <c:showLegendKey val="0"/>
          <c:showVal val="0"/>
          <c:showCatName val="0"/>
          <c:showSerName val="0"/>
          <c:showPercent val="0"/>
          <c:showBubbleSize val="0"/>
        </c:dLbls>
        <c:gapWidth val="150"/>
        <c:axId val="1028311928"/>
        <c:axId val="1028311536"/>
      </c:barChart>
      <c:lineChart>
        <c:grouping val="standard"/>
        <c:varyColors val="0"/>
        <c:ser>
          <c:idx val="1"/>
          <c:order val="0"/>
          <c:tx>
            <c:strRef>
              <c:f>'MC situation'!$D$49</c:f>
              <c:strCache>
                <c:ptCount val="1"/>
                <c:pt idx="0">
                  <c:v>Necessary MC (None OVT)</c:v>
                </c:pt>
              </c:strCache>
            </c:strRef>
          </c:tx>
          <c:spPr>
            <a:ln w="28575" cap="rnd">
              <a:solidFill>
                <a:schemeClr val="accent2"/>
              </a:solidFill>
              <a:round/>
            </a:ln>
            <a:effectLst/>
          </c:spPr>
          <c:marker>
            <c:symbol val="none"/>
          </c:marker>
          <c:cat>
            <c:strRef>
              <c:f>'MC situation'!$E$5:$S$5</c:f>
              <c:strCache>
                <c:ptCount val="3"/>
                <c:pt idx="0">
                  <c:v>Oct</c:v>
                </c:pt>
                <c:pt idx="1">
                  <c:v>Nov</c:v>
                </c:pt>
                <c:pt idx="2">
                  <c:v>Dec</c:v>
                </c:pt>
              </c:strCache>
            </c:strRef>
          </c:cat>
          <c:val>
            <c:numRef>
              <c:f>'MC situation'!$E$49:$S$49</c:f>
              <c:numCache>
                <c:formatCode>0.0</c:formatCode>
                <c:ptCount val="3"/>
                <c:pt idx="0">
                  <c:v>8.1308065798324449</c:v>
                </c:pt>
                <c:pt idx="1">
                  <c:v>8.3099688130618219</c:v>
                </c:pt>
                <c:pt idx="2">
                  <c:v>7.2247444349579908</c:v>
                </c:pt>
              </c:numCache>
            </c:numRef>
          </c:val>
          <c:smooth val="0"/>
          <c:extLst>
            <c:ext xmlns:c16="http://schemas.microsoft.com/office/drawing/2014/chart" uri="{C3380CC4-5D6E-409C-BE32-E72D297353CC}">
              <c16:uniqueId val="{00000001-F0AD-47D7-BE21-422C028DD329}"/>
            </c:ext>
          </c:extLst>
        </c:ser>
        <c:ser>
          <c:idx val="2"/>
          <c:order val="1"/>
          <c:tx>
            <c:strRef>
              <c:f>'MC situation'!$D$50</c:f>
              <c:strCache>
                <c:ptCount val="1"/>
                <c:pt idx="0">
                  <c:v> Necessary MC (OVT)</c:v>
                </c:pt>
              </c:strCache>
            </c:strRef>
          </c:tx>
          <c:spPr>
            <a:ln w="28575" cap="rnd">
              <a:solidFill>
                <a:schemeClr val="accent3"/>
              </a:solidFill>
              <a:round/>
            </a:ln>
            <a:effectLst/>
          </c:spPr>
          <c:marker>
            <c:symbol val="none"/>
          </c:marker>
          <c:cat>
            <c:strRef>
              <c:f>'MC situation'!$E$5:$S$5</c:f>
              <c:strCache>
                <c:ptCount val="3"/>
                <c:pt idx="0">
                  <c:v>Oct</c:v>
                </c:pt>
                <c:pt idx="1">
                  <c:v>Nov</c:v>
                </c:pt>
                <c:pt idx="2">
                  <c:v>Dec</c:v>
                </c:pt>
              </c:strCache>
            </c:strRef>
          </c:cat>
          <c:val>
            <c:numRef>
              <c:f>'MC situation'!$E$50:$S$50</c:f>
              <c:numCache>
                <c:formatCode>0.0</c:formatCode>
                <c:ptCount val="3"/>
                <c:pt idx="0">
                  <c:v>8.1308065798324449</c:v>
                </c:pt>
                <c:pt idx="1">
                  <c:v>8.3099688130618219</c:v>
                </c:pt>
                <c:pt idx="2">
                  <c:v>7.2247444349579908</c:v>
                </c:pt>
              </c:numCache>
            </c:numRef>
          </c:val>
          <c:smooth val="0"/>
          <c:extLst>
            <c:ext xmlns:c16="http://schemas.microsoft.com/office/drawing/2014/chart" uri="{C3380CC4-5D6E-409C-BE32-E72D297353CC}">
              <c16:uniqueId val="{00000002-F0AD-47D7-BE21-422C028DD329}"/>
            </c:ext>
          </c:extLst>
        </c:ser>
        <c:ser>
          <c:idx val="4"/>
          <c:order val="3"/>
          <c:tx>
            <c:strRef>
              <c:f>'MC situation'!$D$52</c:f>
              <c:strCache>
                <c:ptCount val="1"/>
                <c:pt idx="0">
                  <c:v>Actual MC</c:v>
                </c:pt>
              </c:strCache>
            </c:strRef>
          </c:tx>
          <c:spPr>
            <a:ln w="28575" cap="rnd">
              <a:solidFill>
                <a:schemeClr val="accent5"/>
              </a:solidFill>
              <a:round/>
            </a:ln>
            <a:effectLst/>
          </c:spPr>
          <c:marker>
            <c:symbol val="none"/>
          </c:marker>
          <c:cat>
            <c:strRef>
              <c:f>'MC situation'!$E$5:$S$5</c:f>
              <c:strCache>
                <c:ptCount val="3"/>
                <c:pt idx="0">
                  <c:v>Oct</c:v>
                </c:pt>
                <c:pt idx="1">
                  <c:v>Nov</c:v>
                </c:pt>
                <c:pt idx="2">
                  <c:v>Dec</c:v>
                </c:pt>
              </c:strCache>
            </c:strRef>
          </c:cat>
          <c:val>
            <c:numRef>
              <c:f>'MC situation'!$E$52:$S$52</c:f>
              <c:numCache>
                <c:formatCode>General</c:formatCode>
                <c:ptCount val="3"/>
                <c:pt idx="0">
                  <c:v>19</c:v>
                </c:pt>
                <c:pt idx="1">
                  <c:v>19</c:v>
                </c:pt>
                <c:pt idx="2">
                  <c:v>19</c:v>
                </c:pt>
              </c:numCache>
            </c:numRef>
          </c:val>
          <c:smooth val="0"/>
          <c:extLst>
            <c:ext xmlns:c16="http://schemas.microsoft.com/office/drawing/2014/chart" uri="{C3380CC4-5D6E-409C-BE32-E72D297353CC}">
              <c16:uniqueId val="{00000003-F0AD-47D7-BE21-422C028DD329}"/>
            </c:ext>
          </c:extLst>
        </c:ser>
        <c:dLbls>
          <c:showLegendKey val="0"/>
          <c:showVal val="0"/>
          <c:showCatName val="0"/>
          <c:showSerName val="0"/>
          <c:showPercent val="0"/>
          <c:showBubbleSize val="0"/>
        </c:dLbls>
        <c:marker val="1"/>
        <c:smooth val="0"/>
        <c:axId val="1028310752"/>
        <c:axId val="1028311144"/>
      </c:lineChart>
      <c:catAx>
        <c:axId val="102831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11144"/>
        <c:crosses val="autoZero"/>
        <c:auto val="1"/>
        <c:lblAlgn val="ctr"/>
        <c:lblOffset val="100"/>
        <c:noMultiLvlLbl val="0"/>
      </c:catAx>
      <c:valAx>
        <c:axId val="1028311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MC Qty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10752"/>
        <c:crosses val="autoZero"/>
        <c:crossBetween val="between"/>
      </c:valAx>
      <c:valAx>
        <c:axId val="1028311536"/>
        <c:scaling>
          <c:orientation val="minMax"/>
          <c:max val="2"/>
          <c:min val="0"/>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11928"/>
        <c:crosses val="max"/>
        <c:crossBetween val="between"/>
      </c:valAx>
      <c:catAx>
        <c:axId val="1028311928"/>
        <c:scaling>
          <c:orientation val="minMax"/>
        </c:scaling>
        <c:delete val="1"/>
        <c:axPos val="b"/>
        <c:numFmt formatCode="General" sourceLinked="1"/>
        <c:majorTickMark val="out"/>
        <c:minorTickMark val="none"/>
        <c:tickLblPos val="nextTo"/>
        <c:crossAx val="10283115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Finisher MC_DR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3"/>
          <c:order val="1"/>
          <c:tx>
            <c:strRef>
              <c:f>'MC situation'!$D$58</c:f>
              <c:strCache>
                <c:ptCount val="1"/>
                <c:pt idx="0">
                  <c:v>Capacity of MC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'MC situation'!$E$5:$S$5</c:f>
              <c:strCache>
                <c:ptCount val="3"/>
                <c:pt idx="0">
                  <c:v>Oct</c:v>
                </c:pt>
                <c:pt idx="1">
                  <c:v>Nov</c:v>
                </c:pt>
                <c:pt idx="2">
                  <c:v>Dec</c:v>
                </c:pt>
              </c:strCache>
            </c:strRef>
          </c:cat>
          <c:val>
            <c:numRef>
              <c:f>'MC situation'!$E$58:$S$58</c:f>
              <c:numCache>
                <c:formatCode>0%</c:formatCode>
                <c:ptCount val="3"/>
                <c:pt idx="0">
                  <c:v>0.42209977661950854</c:v>
                </c:pt>
                <c:pt idx="1">
                  <c:v>0.37764295811885562</c:v>
                </c:pt>
                <c:pt idx="2">
                  <c:v>0.32451892110643582</c:v>
                </c:pt>
              </c:numCache>
            </c:numRef>
          </c:val>
          <c:extLst>
            <c:ext xmlns:c16="http://schemas.microsoft.com/office/drawing/2014/chart" uri="{C3380CC4-5D6E-409C-BE32-E72D297353CC}">
              <c16:uniqueId val="{00000000-8EEC-447F-A4C7-664BFF345D52}"/>
            </c:ext>
          </c:extLst>
        </c:ser>
        <c:dLbls>
          <c:showLegendKey val="0"/>
          <c:showVal val="0"/>
          <c:showCatName val="0"/>
          <c:showSerName val="0"/>
          <c:showPercent val="0"/>
          <c:showBubbleSize val="0"/>
        </c:dLbls>
        <c:gapWidth val="150"/>
        <c:axId val="1028313888"/>
        <c:axId val="1028313496"/>
      </c:barChart>
      <c:lineChart>
        <c:grouping val="standard"/>
        <c:varyColors val="0"/>
        <c:ser>
          <c:idx val="1"/>
          <c:order val="0"/>
          <c:tx>
            <c:strRef>
              <c:f>'MC situation'!$D$56</c:f>
              <c:strCache>
                <c:ptCount val="1"/>
                <c:pt idx="0">
                  <c:v>Necessary MC (None OVT)</c:v>
                </c:pt>
              </c:strCache>
            </c:strRef>
          </c:tx>
          <c:spPr>
            <a:ln w="28575" cap="rnd">
              <a:solidFill>
                <a:schemeClr val="accent2"/>
              </a:solidFill>
              <a:round/>
            </a:ln>
            <a:effectLst/>
          </c:spPr>
          <c:marker>
            <c:symbol val="none"/>
          </c:marker>
          <c:cat>
            <c:strRef>
              <c:f>'MC situation'!$E$5:$S$5</c:f>
              <c:strCache>
                <c:ptCount val="3"/>
                <c:pt idx="0">
                  <c:v>Oct</c:v>
                </c:pt>
                <c:pt idx="1">
                  <c:v>Nov</c:v>
                </c:pt>
                <c:pt idx="2">
                  <c:v>Dec</c:v>
                </c:pt>
              </c:strCache>
            </c:strRef>
          </c:cat>
          <c:val>
            <c:numRef>
              <c:f>'MC situation'!$E$56:$S$56</c:f>
              <c:numCache>
                <c:formatCode>0.0</c:formatCode>
                <c:ptCount val="3"/>
                <c:pt idx="0">
                  <c:v>7.1756962025316451</c:v>
                </c:pt>
                <c:pt idx="1">
                  <c:v>6.419930288020546</c:v>
                </c:pt>
                <c:pt idx="2">
                  <c:v>5.516821658809409</c:v>
                </c:pt>
              </c:numCache>
            </c:numRef>
          </c:val>
          <c:smooth val="0"/>
          <c:extLst>
            <c:ext xmlns:c16="http://schemas.microsoft.com/office/drawing/2014/chart" uri="{C3380CC4-5D6E-409C-BE32-E72D297353CC}">
              <c16:uniqueId val="{00000001-8EEC-447F-A4C7-664BFF345D52}"/>
            </c:ext>
          </c:extLst>
        </c:ser>
        <c:ser>
          <c:idx val="4"/>
          <c:order val="2"/>
          <c:tx>
            <c:strRef>
              <c:f>'MC situation'!$D$59</c:f>
              <c:strCache>
                <c:ptCount val="1"/>
                <c:pt idx="0">
                  <c:v>Actual MC</c:v>
                </c:pt>
              </c:strCache>
            </c:strRef>
          </c:tx>
          <c:spPr>
            <a:ln w="28575" cap="rnd">
              <a:solidFill>
                <a:schemeClr val="accent5"/>
              </a:solidFill>
              <a:round/>
            </a:ln>
            <a:effectLst/>
          </c:spPr>
          <c:marker>
            <c:symbol val="none"/>
          </c:marker>
          <c:cat>
            <c:strRef>
              <c:f>'MC situation'!$E$5:$S$5</c:f>
              <c:strCache>
                <c:ptCount val="3"/>
                <c:pt idx="0">
                  <c:v>Oct</c:v>
                </c:pt>
                <c:pt idx="1">
                  <c:v>Nov</c:v>
                </c:pt>
                <c:pt idx="2">
                  <c:v>Dec</c:v>
                </c:pt>
              </c:strCache>
            </c:strRef>
          </c:cat>
          <c:val>
            <c:numRef>
              <c:f>'MC situation'!$E$59:$S$59</c:f>
              <c:numCache>
                <c:formatCode>General</c:formatCode>
                <c:ptCount val="3"/>
                <c:pt idx="0">
                  <c:v>17</c:v>
                </c:pt>
                <c:pt idx="1">
                  <c:v>17</c:v>
                </c:pt>
                <c:pt idx="2">
                  <c:v>17</c:v>
                </c:pt>
              </c:numCache>
            </c:numRef>
          </c:val>
          <c:smooth val="0"/>
          <c:extLst>
            <c:ext xmlns:c16="http://schemas.microsoft.com/office/drawing/2014/chart" uri="{C3380CC4-5D6E-409C-BE32-E72D297353CC}">
              <c16:uniqueId val="{00000002-8EEC-447F-A4C7-664BFF345D52}"/>
            </c:ext>
          </c:extLst>
        </c:ser>
        <c:dLbls>
          <c:showLegendKey val="0"/>
          <c:showVal val="0"/>
          <c:showCatName val="0"/>
          <c:showSerName val="0"/>
          <c:showPercent val="0"/>
          <c:showBubbleSize val="0"/>
        </c:dLbls>
        <c:marker val="1"/>
        <c:smooth val="0"/>
        <c:axId val="1028312712"/>
        <c:axId val="1028313104"/>
      </c:lineChart>
      <c:catAx>
        <c:axId val="1028312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13104"/>
        <c:crosses val="autoZero"/>
        <c:auto val="1"/>
        <c:lblAlgn val="ctr"/>
        <c:lblOffset val="100"/>
        <c:noMultiLvlLbl val="0"/>
      </c:catAx>
      <c:valAx>
        <c:axId val="1028313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MC Qty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12712"/>
        <c:crosses val="autoZero"/>
        <c:crossBetween val="between"/>
      </c:valAx>
      <c:valAx>
        <c:axId val="1028313496"/>
        <c:scaling>
          <c:orientation val="minMax"/>
          <c:max val="2"/>
          <c:min val="0"/>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13888"/>
        <c:crosses val="max"/>
        <c:crossBetween val="between"/>
      </c:valAx>
      <c:catAx>
        <c:axId val="1028313888"/>
        <c:scaling>
          <c:orientation val="minMax"/>
        </c:scaling>
        <c:delete val="1"/>
        <c:axPos val="b"/>
        <c:numFmt formatCode="General" sourceLinked="1"/>
        <c:majorTickMark val="out"/>
        <c:minorTickMark val="none"/>
        <c:tickLblPos val="nextTo"/>
        <c:crossAx val="10283134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Plunge MC_DR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3"/>
          <c:order val="1"/>
          <c:tx>
            <c:strRef>
              <c:f>'MC situation'!$D$79</c:f>
              <c:strCache>
                <c:ptCount val="1"/>
                <c:pt idx="0">
                  <c:v>Capacity of MC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'MC situation'!$E$5:$S$5</c:f>
              <c:strCache>
                <c:ptCount val="3"/>
                <c:pt idx="0">
                  <c:v>Oct</c:v>
                </c:pt>
                <c:pt idx="1">
                  <c:v>Nov</c:v>
                </c:pt>
                <c:pt idx="2">
                  <c:v>Dec</c:v>
                </c:pt>
              </c:strCache>
            </c:strRef>
          </c:cat>
          <c:val>
            <c:numRef>
              <c:f>'MC situation'!$E$79:$S$79</c:f>
              <c:numCache>
                <c:formatCode>0%</c:formatCode>
                <c:ptCount val="3"/>
                <c:pt idx="0">
                  <c:v>0.38992427956644038</c:v>
                </c:pt>
                <c:pt idx="1">
                  <c:v>0.35291088379687297</c:v>
                </c:pt>
                <c:pt idx="2">
                  <c:v>0.2797257786870132</c:v>
                </c:pt>
              </c:numCache>
            </c:numRef>
          </c:val>
          <c:extLst>
            <c:ext xmlns:c16="http://schemas.microsoft.com/office/drawing/2014/chart" uri="{C3380CC4-5D6E-409C-BE32-E72D297353CC}">
              <c16:uniqueId val="{00000000-4B97-452B-93FA-F057799FE84A}"/>
            </c:ext>
          </c:extLst>
        </c:ser>
        <c:dLbls>
          <c:showLegendKey val="0"/>
          <c:showVal val="0"/>
          <c:showCatName val="0"/>
          <c:showSerName val="0"/>
          <c:showPercent val="0"/>
          <c:showBubbleSize val="0"/>
        </c:dLbls>
        <c:gapWidth val="150"/>
        <c:axId val="1028315848"/>
        <c:axId val="1028315456"/>
      </c:barChart>
      <c:lineChart>
        <c:grouping val="standard"/>
        <c:varyColors val="0"/>
        <c:ser>
          <c:idx val="1"/>
          <c:order val="0"/>
          <c:tx>
            <c:strRef>
              <c:f>'MC situation'!$D$77</c:f>
              <c:strCache>
                <c:ptCount val="1"/>
                <c:pt idx="0">
                  <c:v>Necessary MC (None OVT)</c:v>
                </c:pt>
              </c:strCache>
            </c:strRef>
          </c:tx>
          <c:spPr>
            <a:ln w="28575" cap="rnd">
              <a:solidFill>
                <a:schemeClr val="accent2"/>
              </a:solidFill>
              <a:round/>
            </a:ln>
            <a:effectLst/>
          </c:spPr>
          <c:marker>
            <c:symbol val="none"/>
          </c:marker>
          <c:cat>
            <c:strRef>
              <c:f>'MC situation'!$E$5:$S$5</c:f>
              <c:strCache>
                <c:ptCount val="3"/>
                <c:pt idx="0">
                  <c:v>Oct</c:v>
                </c:pt>
                <c:pt idx="1">
                  <c:v>Nov</c:v>
                </c:pt>
                <c:pt idx="2">
                  <c:v>Dec</c:v>
                </c:pt>
              </c:strCache>
            </c:strRef>
          </c:cat>
          <c:val>
            <c:numRef>
              <c:f>'MC situation'!$E$77:$S$77</c:f>
              <c:numCache>
                <c:formatCode>0.0</c:formatCode>
                <c:ptCount val="3"/>
                <c:pt idx="0">
                  <c:v>7.4085613117623677</c:v>
                </c:pt>
                <c:pt idx="1">
                  <c:v>6.7053067921405862</c:v>
                </c:pt>
                <c:pt idx="2">
                  <c:v>5.314789795053251</c:v>
                </c:pt>
              </c:numCache>
            </c:numRef>
          </c:val>
          <c:smooth val="0"/>
          <c:extLst>
            <c:ext xmlns:c16="http://schemas.microsoft.com/office/drawing/2014/chart" uri="{C3380CC4-5D6E-409C-BE32-E72D297353CC}">
              <c16:uniqueId val="{00000001-4B97-452B-93FA-F057799FE84A}"/>
            </c:ext>
          </c:extLst>
        </c:ser>
        <c:ser>
          <c:idx val="4"/>
          <c:order val="2"/>
          <c:tx>
            <c:strRef>
              <c:f>'MC situation'!$D$80</c:f>
              <c:strCache>
                <c:ptCount val="1"/>
                <c:pt idx="0">
                  <c:v>Actual MC</c:v>
                </c:pt>
              </c:strCache>
            </c:strRef>
          </c:tx>
          <c:spPr>
            <a:ln w="28575" cap="rnd">
              <a:solidFill>
                <a:schemeClr val="accent5"/>
              </a:solidFill>
              <a:round/>
            </a:ln>
            <a:effectLst/>
          </c:spPr>
          <c:marker>
            <c:symbol val="none"/>
          </c:marker>
          <c:cat>
            <c:strRef>
              <c:f>'MC situation'!$E$5:$S$5</c:f>
              <c:strCache>
                <c:ptCount val="3"/>
                <c:pt idx="0">
                  <c:v>Oct</c:v>
                </c:pt>
                <c:pt idx="1">
                  <c:v>Nov</c:v>
                </c:pt>
                <c:pt idx="2">
                  <c:v>Dec</c:v>
                </c:pt>
              </c:strCache>
            </c:strRef>
          </c:cat>
          <c:val>
            <c:numRef>
              <c:f>'MC situation'!$E$80:$S$80</c:f>
              <c:numCache>
                <c:formatCode>General</c:formatCode>
                <c:ptCount val="3"/>
                <c:pt idx="0">
                  <c:v>19</c:v>
                </c:pt>
                <c:pt idx="1">
                  <c:v>19</c:v>
                </c:pt>
                <c:pt idx="2">
                  <c:v>19</c:v>
                </c:pt>
              </c:numCache>
            </c:numRef>
          </c:val>
          <c:smooth val="0"/>
          <c:extLst>
            <c:ext xmlns:c16="http://schemas.microsoft.com/office/drawing/2014/chart" uri="{C3380CC4-5D6E-409C-BE32-E72D297353CC}">
              <c16:uniqueId val="{00000002-4B97-452B-93FA-F057799FE84A}"/>
            </c:ext>
          </c:extLst>
        </c:ser>
        <c:dLbls>
          <c:showLegendKey val="0"/>
          <c:showVal val="0"/>
          <c:showCatName val="0"/>
          <c:showSerName val="0"/>
          <c:showPercent val="0"/>
          <c:showBubbleSize val="0"/>
        </c:dLbls>
        <c:marker val="1"/>
        <c:smooth val="0"/>
        <c:axId val="1028314672"/>
        <c:axId val="1028315064"/>
      </c:lineChart>
      <c:catAx>
        <c:axId val="102831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15064"/>
        <c:crosses val="autoZero"/>
        <c:auto val="1"/>
        <c:lblAlgn val="ctr"/>
        <c:lblOffset val="100"/>
        <c:noMultiLvlLbl val="0"/>
      </c:catAx>
      <c:valAx>
        <c:axId val="1028315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MC Qty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14672"/>
        <c:crosses val="autoZero"/>
        <c:crossBetween val="between"/>
      </c:valAx>
      <c:valAx>
        <c:axId val="1028315456"/>
        <c:scaling>
          <c:orientation val="minMax"/>
          <c:max val="2"/>
          <c:min val="0"/>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15848"/>
        <c:crosses val="max"/>
        <c:crossBetween val="between"/>
      </c:valAx>
      <c:catAx>
        <c:axId val="1028315848"/>
        <c:scaling>
          <c:orientation val="minMax"/>
        </c:scaling>
        <c:delete val="1"/>
        <c:axPos val="b"/>
        <c:numFmt formatCode="General" sourceLinked="1"/>
        <c:majorTickMark val="out"/>
        <c:minorTickMark val="none"/>
        <c:tickLblPos val="nextTo"/>
        <c:crossAx val="10283154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Oven</a:t>
            </a:r>
            <a:r>
              <a:rPr lang="en-US" baseline="0"/>
              <a:t> </a:t>
            </a:r>
            <a:r>
              <a:rPr lang="en-US"/>
              <a:t>MC ( EPDM+New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3"/>
          <c:order val="1"/>
          <c:tx>
            <c:strRef>
              <c:f>'MC situation'!$D$156</c:f>
              <c:strCache>
                <c:ptCount val="1"/>
                <c:pt idx="0">
                  <c:v>Capacity of MC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'MC situation'!$F$5:$S$5</c:f>
              <c:strCache>
                <c:ptCount val="3"/>
                <c:pt idx="0">
                  <c:v>Oct</c:v>
                </c:pt>
                <c:pt idx="1">
                  <c:v>Nov</c:v>
                </c:pt>
                <c:pt idx="2">
                  <c:v>Dec</c:v>
                </c:pt>
              </c:strCache>
            </c:strRef>
          </c:cat>
          <c:val>
            <c:numRef>
              <c:f>'MC situation'!$F$156:$S$156</c:f>
              <c:numCache>
                <c:formatCode>0%</c:formatCode>
                <c:ptCount val="3"/>
                <c:pt idx="0">
                  <c:v>0.77304686485511853</c:v>
                </c:pt>
                <c:pt idx="1">
                  <c:v>0.73075880654793302</c:v>
                </c:pt>
                <c:pt idx="2">
                  <c:v>0.52091494637201241</c:v>
                </c:pt>
              </c:numCache>
            </c:numRef>
          </c:val>
          <c:extLst>
            <c:ext xmlns:c16="http://schemas.microsoft.com/office/drawing/2014/chart" uri="{C3380CC4-5D6E-409C-BE32-E72D297353CC}">
              <c16:uniqueId val="{00000000-C906-443B-AB6D-90EF825F47E1}"/>
            </c:ext>
          </c:extLst>
        </c:ser>
        <c:dLbls>
          <c:showLegendKey val="0"/>
          <c:showVal val="0"/>
          <c:showCatName val="0"/>
          <c:showSerName val="0"/>
          <c:showPercent val="0"/>
          <c:showBubbleSize val="0"/>
        </c:dLbls>
        <c:gapWidth val="150"/>
        <c:axId val="1028317808"/>
        <c:axId val="1028317416"/>
      </c:barChart>
      <c:lineChart>
        <c:grouping val="standard"/>
        <c:varyColors val="0"/>
        <c:ser>
          <c:idx val="1"/>
          <c:order val="0"/>
          <c:tx>
            <c:strRef>
              <c:f>'MC situation'!$D$154</c:f>
              <c:strCache>
                <c:ptCount val="1"/>
                <c:pt idx="0">
                  <c:v>Necessary MC (None OVT)</c:v>
                </c:pt>
              </c:strCache>
            </c:strRef>
          </c:tx>
          <c:spPr>
            <a:ln w="28575" cap="rnd">
              <a:solidFill>
                <a:schemeClr val="accent2"/>
              </a:solidFill>
              <a:round/>
            </a:ln>
            <a:effectLst/>
          </c:spPr>
          <c:marker>
            <c:symbol val="none"/>
          </c:marker>
          <c:cat>
            <c:strRef>
              <c:f>'MC situation'!$F$5:$S$5</c:f>
              <c:strCache>
                <c:ptCount val="3"/>
                <c:pt idx="0">
                  <c:v>Oct</c:v>
                </c:pt>
                <c:pt idx="1">
                  <c:v>Nov</c:v>
                </c:pt>
                <c:pt idx="2">
                  <c:v>Dec</c:v>
                </c:pt>
              </c:strCache>
            </c:strRef>
          </c:cat>
          <c:val>
            <c:numRef>
              <c:f>'MC situation'!$F$154:$S$154</c:f>
              <c:numCache>
                <c:formatCode>0.0</c:formatCode>
                <c:ptCount val="3"/>
                <c:pt idx="0">
                  <c:v>8.5035155134063043</c:v>
                </c:pt>
                <c:pt idx="1">
                  <c:v>8.0383468720272635</c:v>
                </c:pt>
                <c:pt idx="2">
                  <c:v>5.7300644100921367</c:v>
                </c:pt>
              </c:numCache>
            </c:numRef>
          </c:val>
          <c:smooth val="0"/>
          <c:extLst>
            <c:ext xmlns:c16="http://schemas.microsoft.com/office/drawing/2014/chart" uri="{C3380CC4-5D6E-409C-BE32-E72D297353CC}">
              <c16:uniqueId val="{00000001-C906-443B-AB6D-90EF825F47E1}"/>
            </c:ext>
          </c:extLst>
        </c:ser>
        <c:ser>
          <c:idx val="4"/>
          <c:order val="2"/>
          <c:tx>
            <c:strRef>
              <c:f>'MC situation'!$D$157</c:f>
              <c:strCache>
                <c:ptCount val="1"/>
                <c:pt idx="0">
                  <c:v>Actual MC</c:v>
                </c:pt>
              </c:strCache>
            </c:strRef>
          </c:tx>
          <c:spPr>
            <a:ln w="28575" cap="rnd">
              <a:solidFill>
                <a:schemeClr val="accent5"/>
              </a:solidFill>
              <a:round/>
            </a:ln>
            <a:effectLst/>
          </c:spPr>
          <c:marker>
            <c:symbol val="none"/>
          </c:marker>
          <c:cat>
            <c:strRef>
              <c:f>'MC situation'!$F$5:$S$5</c:f>
              <c:strCache>
                <c:ptCount val="3"/>
                <c:pt idx="0">
                  <c:v>Oct</c:v>
                </c:pt>
                <c:pt idx="1">
                  <c:v>Nov</c:v>
                </c:pt>
                <c:pt idx="2">
                  <c:v>Dec</c:v>
                </c:pt>
              </c:strCache>
            </c:strRef>
          </c:cat>
          <c:val>
            <c:numRef>
              <c:f>'MC situation'!$F$157:$S$157</c:f>
              <c:numCache>
                <c:formatCode>General</c:formatCode>
                <c:ptCount val="3"/>
                <c:pt idx="0">
                  <c:v>11</c:v>
                </c:pt>
                <c:pt idx="1">
                  <c:v>11</c:v>
                </c:pt>
                <c:pt idx="2">
                  <c:v>11</c:v>
                </c:pt>
              </c:numCache>
            </c:numRef>
          </c:val>
          <c:smooth val="0"/>
          <c:extLst>
            <c:ext xmlns:c16="http://schemas.microsoft.com/office/drawing/2014/chart" uri="{C3380CC4-5D6E-409C-BE32-E72D297353CC}">
              <c16:uniqueId val="{00000002-C906-443B-AB6D-90EF825F47E1}"/>
            </c:ext>
          </c:extLst>
        </c:ser>
        <c:dLbls>
          <c:showLegendKey val="0"/>
          <c:showVal val="0"/>
          <c:showCatName val="0"/>
          <c:showSerName val="0"/>
          <c:showPercent val="0"/>
          <c:showBubbleSize val="0"/>
        </c:dLbls>
        <c:marker val="1"/>
        <c:smooth val="0"/>
        <c:axId val="1028316632"/>
        <c:axId val="1028317024"/>
      </c:lineChart>
      <c:catAx>
        <c:axId val="1028316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17024"/>
        <c:crosses val="autoZero"/>
        <c:auto val="1"/>
        <c:lblAlgn val="ctr"/>
        <c:lblOffset val="100"/>
        <c:noMultiLvlLbl val="0"/>
      </c:catAx>
      <c:valAx>
        <c:axId val="1028317024"/>
        <c:scaling>
          <c:orientation val="minMax"/>
          <c:max val="1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MC Qty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16632"/>
        <c:crosses val="autoZero"/>
        <c:crossBetween val="between"/>
      </c:valAx>
      <c:valAx>
        <c:axId val="1028317416"/>
        <c:scaling>
          <c:orientation val="minMax"/>
          <c:max val="2"/>
          <c:min val="0"/>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17808"/>
        <c:crosses val="max"/>
        <c:crossBetween val="between"/>
      </c:valAx>
      <c:catAx>
        <c:axId val="1028317808"/>
        <c:scaling>
          <c:orientation val="minMax"/>
        </c:scaling>
        <c:delete val="1"/>
        <c:axPos val="b"/>
        <c:numFmt formatCode="General" sourceLinked="1"/>
        <c:majorTickMark val="out"/>
        <c:minorTickMark val="none"/>
        <c:tickLblPos val="nextTo"/>
        <c:crossAx val="10283174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Press MC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3"/>
          <c:order val="2"/>
          <c:tx>
            <c:strRef>
              <c:f>'MC situation'!$D$9</c:f>
              <c:strCache>
                <c:ptCount val="1"/>
                <c:pt idx="0">
                  <c:v>Capacity of MC </c:v>
                </c:pt>
              </c:strCache>
            </c:strRef>
          </c:tx>
          <c:spPr>
            <a:solidFill>
              <a:schemeClr val="accent4"/>
            </a:solidFill>
            <a:ln>
              <a:noFill/>
            </a:ln>
            <a:effectLst/>
          </c:spPr>
          <c:invertIfNegative val="0"/>
          <c:cat>
            <c:strRef>
              <c:f>'MC situation'!$E$5:$S$5</c:f>
              <c:strCache>
                <c:ptCount val="3"/>
                <c:pt idx="0">
                  <c:v>Oct</c:v>
                </c:pt>
                <c:pt idx="1">
                  <c:v>Nov</c:v>
                </c:pt>
                <c:pt idx="2">
                  <c:v>Dec</c:v>
                </c:pt>
              </c:strCache>
            </c:strRef>
          </c:cat>
          <c:val>
            <c:numRef>
              <c:f>'MC situation'!$E$9:$S$9</c:f>
              <c:numCache>
                <c:formatCode>0%</c:formatCode>
                <c:ptCount val="3"/>
                <c:pt idx="0">
                  <c:v>0.58152273507301522</c:v>
                </c:pt>
                <c:pt idx="1">
                  <c:v>0.611829089782437</c:v>
                </c:pt>
                <c:pt idx="2">
                  <c:v>0.52389209322541896</c:v>
                </c:pt>
              </c:numCache>
            </c:numRef>
          </c:val>
          <c:extLst>
            <c:ext xmlns:c16="http://schemas.microsoft.com/office/drawing/2014/chart" uri="{C3380CC4-5D6E-409C-BE32-E72D297353CC}">
              <c16:uniqueId val="{00000000-A3D4-4CD3-9868-BE9681E0DAD0}"/>
            </c:ext>
          </c:extLst>
        </c:ser>
        <c:dLbls>
          <c:showLegendKey val="0"/>
          <c:showVal val="0"/>
          <c:showCatName val="0"/>
          <c:showSerName val="0"/>
          <c:showPercent val="0"/>
          <c:showBubbleSize val="0"/>
        </c:dLbls>
        <c:gapWidth val="150"/>
        <c:axId val="1028319768"/>
        <c:axId val="1028319376"/>
      </c:barChart>
      <c:lineChart>
        <c:grouping val="standard"/>
        <c:varyColors val="0"/>
        <c:ser>
          <c:idx val="1"/>
          <c:order val="0"/>
          <c:tx>
            <c:strRef>
              <c:f>'MC situation'!$D$7</c:f>
              <c:strCache>
                <c:ptCount val="1"/>
                <c:pt idx="0">
                  <c:v>Necessary MC (None OVT)</c:v>
                </c:pt>
              </c:strCache>
            </c:strRef>
          </c:tx>
          <c:spPr>
            <a:ln w="28575" cap="rnd">
              <a:solidFill>
                <a:schemeClr val="accent2"/>
              </a:solidFill>
              <a:round/>
            </a:ln>
            <a:effectLst/>
          </c:spPr>
          <c:marker>
            <c:symbol val="none"/>
          </c:marker>
          <c:cat>
            <c:strRef>
              <c:f>'MC situation'!$E$5:$S$5</c:f>
              <c:strCache>
                <c:ptCount val="3"/>
                <c:pt idx="0">
                  <c:v>Oct</c:v>
                </c:pt>
                <c:pt idx="1">
                  <c:v>Nov</c:v>
                </c:pt>
                <c:pt idx="2">
                  <c:v>Dec</c:v>
                </c:pt>
              </c:strCache>
            </c:strRef>
          </c:cat>
          <c:val>
            <c:numRef>
              <c:f>'MC situation'!$E$7:$S$7</c:f>
              <c:numCache>
                <c:formatCode>0.0</c:formatCode>
                <c:ptCount val="3"/>
                <c:pt idx="0">
                  <c:v>12.793500171606334</c:v>
                </c:pt>
                <c:pt idx="1">
                  <c:v>13.460239975213614</c:v>
                </c:pt>
                <c:pt idx="2">
                  <c:v>11.525626050959216</c:v>
                </c:pt>
              </c:numCache>
            </c:numRef>
          </c:val>
          <c:smooth val="0"/>
          <c:extLst>
            <c:ext xmlns:c16="http://schemas.microsoft.com/office/drawing/2014/chart" uri="{C3380CC4-5D6E-409C-BE32-E72D297353CC}">
              <c16:uniqueId val="{00000001-A3D4-4CD3-9868-BE9681E0DAD0}"/>
            </c:ext>
          </c:extLst>
        </c:ser>
        <c:ser>
          <c:idx val="2"/>
          <c:order val="1"/>
          <c:tx>
            <c:strRef>
              <c:f>'MC situation'!$D$8</c:f>
              <c:strCache>
                <c:ptCount val="1"/>
                <c:pt idx="0">
                  <c:v> Necessary MC (OVT)</c:v>
                </c:pt>
              </c:strCache>
            </c:strRef>
          </c:tx>
          <c:spPr>
            <a:ln w="28575" cap="rnd">
              <a:solidFill>
                <a:schemeClr val="accent3"/>
              </a:solidFill>
              <a:round/>
            </a:ln>
            <a:effectLst/>
          </c:spPr>
          <c:marker>
            <c:symbol val="none"/>
          </c:marker>
          <c:cat>
            <c:strRef>
              <c:f>'MC situation'!$E$5:$S$5</c:f>
              <c:strCache>
                <c:ptCount val="3"/>
                <c:pt idx="0">
                  <c:v>Oct</c:v>
                </c:pt>
                <c:pt idx="1">
                  <c:v>Nov</c:v>
                </c:pt>
                <c:pt idx="2">
                  <c:v>Dec</c:v>
                </c:pt>
              </c:strCache>
            </c:strRef>
          </c:cat>
          <c:val>
            <c:numRef>
              <c:f>'MC situation'!$E$8:$S$8</c:f>
              <c:numCache>
                <c:formatCode>0.0</c:formatCode>
                <c:ptCount val="3"/>
                <c:pt idx="0">
                  <c:v>12.793500171606334</c:v>
                </c:pt>
                <c:pt idx="1">
                  <c:v>13.460239975213614</c:v>
                </c:pt>
                <c:pt idx="2">
                  <c:v>11.525626050959216</c:v>
                </c:pt>
              </c:numCache>
            </c:numRef>
          </c:val>
          <c:smooth val="0"/>
          <c:extLst>
            <c:ext xmlns:c16="http://schemas.microsoft.com/office/drawing/2014/chart" uri="{C3380CC4-5D6E-409C-BE32-E72D297353CC}">
              <c16:uniqueId val="{00000002-A3D4-4CD3-9868-BE9681E0DAD0}"/>
            </c:ext>
          </c:extLst>
        </c:ser>
        <c:ser>
          <c:idx val="4"/>
          <c:order val="3"/>
          <c:tx>
            <c:strRef>
              <c:f>'MC situation'!$D$10</c:f>
              <c:strCache>
                <c:ptCount val="1"/>
                <c:pt idx="0">
                  <c:v>Actual MC</c:v>
                </c:pt>
              </c:strCache>
            </c:strRef>
          </c:tx>
          <c:spPr>
            <a:ln w="28575" cap="rnd">
              <a:solidFill>
                <a:schemeClr val="accent5"/>
              </a:solidFill>
              <a:round/>
            </a:ln>
            <a:effectLst/>
          </c:spPr>
          <c:marker>
            <c:symbol val="none"/>
          </c:marker>
          <c:cat>
            <c:strRef>
              <c:f>'MC situation'!$E$5:$S$5</c:f>
              <c:strCache>
                <c:ptCount val="3"/>
                <c:pt idx="0">
                  <c:v>Oct</c:v>
                </c:pt>
                <c:pt idx="1">
                  <c:v>Nov</c:v>
                </c:pt>
                <c:pt idx="2">
                  <c:v>Dec</c:v>
                </c:pt>
              </c:strCache>
            </c:strRef>
          </c:cat>
          <c:val>
            <c:numRef>
              <c:f>'MC situation'!$E$10:$S$10</c:f>
              <c:numCache>
                <c:formatCode>General</c:formatCode>
                <c:ptCount val="3"/>
                <c:pt idx="0">
                  <c:v>22</c:v>
                </c:pt>
                <c:pt idx="1">
                  <c:v>22</c:v>
                </c:pt>
                <c:pt idx="2">
                  <c:v>22</c:v>
                </c:pt>
              </c:numCache>
            </c:numRef>
          </c:val>
          <c:smooth val="0"/>
          <c:extLst>
            <c:ext xmlns:c16="http://schemas.microsoft.com/office/drawing/2014/chart" uri="{C3380CC4-5D6E-409C-BE32-E72D297353CC}">
              <c16:uniqueId val="{00000003-A3D4-4CD3-9868-BE9681E0DAD0}"/>
            </c:ext>
          </c:extLst>
        </c:ser>
        <c:dLbls>
          <c:showLegendKey val="0"/>
          <c:showVal val="0"/>
          <c:showCatName val="0"/>
          <c:showSerName val="0"/>
          <c:showPercent val="0"/>
          <c:showBubbleSize val="0"/>
        </c:dLbls>
        <c:marker val="1"/>
        <c:smooth val="0"/>
        <c:axId val="1028318592"/>
        <c:axId val="1028318984"/>
      </c:lineChart>
      <c:catAx>
        <c:axId val="102831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18984"/>
        <c:crosses val="autoZero"/>
        <c:auto val="1"/>
        <c:lblAlgn val="ctr"/>
        <c:lblOffset val="100"/>
        <c:noMultiLvlLbl val="0"/>
      </c:catAx>
      <c:valAx>
        <c:axId val="1028318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MC Qty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18592"/>
        <c:crosses val="autoZero"/>
        <c:crossBetween val="between"/>
      </c:valAx>
      <c:valAx>
        <c:axId val="1028319376"/>
        <c:scaling>
          <c:orientation val="minMax"/>
          <c:max val="2"/>
          <c:min val="0"/>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19768"/>
        <c:crosses val="max"/>
        <c:crossBetween val="between"/>
      </c:valAx>
      <c:catAx>
        <c:axId val="1028319768"/>
        <c:scaling>
          <c:orientation val="minMax"/>
        </c:scaling>
        <c:delete val="1"/>
        <c:axPos val="b"/>
        <c:numFmt formatCode="General" sourceLinked="1"/>
        <c:majorTickMark val="out"/>
        <c:minorTickMark val="none"/>
        <c:tickLblPos val="nextTo"/>
        <c:crossAx val="10283193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Open mill MC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3"/>
          <c:order val="2"/>
          <c:tx>
            <c:strRef>
              <c:f>'MC situation'!$D$16</c:f>
              <c:strCache>
                <c:ptCount val="1"/>
                <c:pt idx="0">
                  <c:v>Capacity of MC </c:v>
                </c:pt>
              </c:strCache>
            </c:strRef>
          </c:tx>
          <c:spPr>
            <a:solidFill>
              <a:schemeClr val="accent4"/>
            </a:solidFill>
            <a:ln>
              <a:noFill/>
            </a:ln>
            <a:effectLst/>
          </c:spPr>
          <c:invertIfNegative val="0"/>
          <c:cat>
            <c:strRef>
              <c:f>'MC situation'!$E$5:$S$5</c:f>
              <c:strCache>
                <c:ptCount val="3"/>
                <c:pt idx="0">
                  <c:v>Oct</c:v>
                </c:pt>
                <c:pt idx="1">
                  <c:v>Nov</c:v>
                </c:pt>
                <c:pt idx="2">
                  <c:v>Dec</c:v>
                </c:pt>
              </c:strCache>
            </c:strRef>
          </c:cat>
          <c:val>
            <c:numRef>
              <c:f>'MC situation'!$E$16:$S$16</c:f>
              <c:numCache>
                <c:formatCode>0%</c:formatCode>
                <c:ptCount val="3"/>
                <c:pt idx="0">
                  <c:v>0.50715930421798583</c:v>
                </c:pt>
                <c:pt idx="1">
                  <c:v>0.49810673086496127</c:v>
                </c:pt>
                <c:pt idx="2">
                  <c:v>0.54723393206681148</c:v>
                </c:pt>
              </c:numCache>
            </c:numRef>
          </c:val>
          <c:extLst>
            <c:ext xmlns:c16="http://schemas.microsoft.com/office/drawing/2014/chart" uri="{C3380CC4-5D6E-409C-BE32-E72D297353CC}">
              <c16:uniqueId val="{00000000-0B12-48FB-B873-DB11F7C272DD}"/>
            </c:ext>
          </c:extLst>
        </c:ser>
        <c:dLbls>
          <c:showLegendKey val="0"/>
          <c:showVal val="0"/>
          <c:showCatName val="0"/>
          <c:showSerName val="0"/>
          <c:showPercent val="0"/>
          <c:showBubbleSize val="0"/>
        </c:dLbls>
        <c:gapWidth val="150"/>
        <c:axId val="1028321728"/>
        <c:axId val="1028321336"/>
      </c:barChart>
      <c:lineChart>
        <c:grouping val="standard"/>
        <c:varyColors val="0"/>
        <c:ser>
          <c:idx val="1"/>
          <c:order val="0"/>
          <c:tx>
            <c:strRef>
              <c:f>'MC situation'!$D$14</c:f>
              <c:strCache>
                <c:ptCount val="1"/>
                <c:pt idx="0">
                  <c:v>Necessary MC (None OVT)</c:v>
                </c:pt>
              </c:strCache>
            </c:strRef>
          </c:tx>
          <c:spPr>
            <a:ln w="28575" cap="rnd">
              <a:solidFill>
                <a:schemeClr val="accent2"/>
              </a:solidFill>
              <a:round/>
            </a:ln>
            <a:effectLst/>
          </c:spPr>
          <c:marker>
            <c:symbol val="none"/>
          </c:marker>
          <c:cat>
            <c:strRef>
              <c:f>'MC situation'!$E$5:$S$5</c:f>
              <c:strCache>
                <c:ptCount val="3"/>
                <c:pt idx="0">
                  <c:v>Oct</c:v>
                </c:pt>
                <c:pt idx="1">
                  <c:v>Nov</c:v>
                </c:pt>
                <c:pt idx="2">
                  <c:v>Dec</c:v>
                </c:pt>
              </c:strCache>
            </c:strRef>
          </c:cat>
          <c:val>
            <c:numRef>
              <c:f>'MC situation'!$E$14:$S$14</c:f>
              <c:numCache>
                <c:formatCode>0.0</c:formatCode>
                <c:ptCount val="3"/>
                <c:pt idx="0">
                  <c:v>0.50715930421798583</c:v>
                </c:pt>
                <c:pt idx="1">
                  <c:v>0.49810673086496127</c:v>
                </c:pt>
                <c:pt idx="2">
                  <c:v>0.54723393206681148</c:v>
                </c:pt>
              </c:numCache>
            </c:numRef>
          </c:val>
          <c:smooth val="0"/>
          <c:extLst>
            <c:ext xmlns:c16="http://schemas.microsoft.com/office/drawing/2014/chart" uri="{C3380CC4-5D6E-409C-BE32-E72D297353CC}">
              <c16:uniqueId val="{00000001-0B12-48FB-B873-DB11F7C272DD}"/>
            </c:ext>
          </c:extLst>
        </c:ser>
        <c:ser>
          <c:idx val="2"/>
          <c:order val="1"/>
          <c:tx>
            <c:strRef>
              <c:f>'MC situation'!$D$15</c:f>
              <c:strCache>
                <c:ptCount val="1"/>
                <c:pt idx="0">
                  <c:v> Necessary MC (OVT)</c:v>
                </c:pt>
              </c:strCache>
            </c:strRef>
          </c:tx>
          <c:spPr>
            <a:ln w="28575" cap="rnd">
              <a:solidFill>
                <a:schemeClr val="accent3"/>
              </a:solidFill>
              <a:round/>
            </a:ln>
            <a:effectLst/>
          </c:spPr>
          <c:marker>
            <c:symbol val="none"/>
          </c:marker>
          <c:cat>
            <c:strRef>
              <c:f>'MC situation'!$E$5:$S$5</c:f>
              <c:strCache>
                <c:ptCount val="3"/>
                <c:pt idx="0">
                  <c:v>Oct</c:v>
                </c:pt>
                <c:pt idx="1">
                  <c:v>Nov</c:v>
                </c:pt>
                <c:pt idx="2">
                  <c:v>Dec</c:v>
                </c:pt>
              </c:strCache>
            </c:strRef>
          </c:cat>
          <c:val>
            <c:numRef>
              <c:f>'MC situation'!$E$15:$S$15</c:f>
              <c:numCache>
                <c:formatCode>0.0</c:formatCode>
                <c:ptCount val="3"/>
                <c:pt idx="0">
                  <c:v>0.50715930421798583</c:v>
                </c:pt>
                <c:pt idx="1">
                  <c:v>0.49810673086496127</c:v>
                </c:pt>
                <c:pt idx="2">
                  <c:v>0.54723393206681148</c:v>
                </c:pt>
              </c:numCache>
            </c:numRef>
          </c:val>
          <c:smooth val="0"/>
          <c:extLst>
            <c:ext xmlns:c16="http://schemas.microsoft.com/office/drawing/2014/chart" uri="{C3380CC4-5D6E-409C-BE32-E72D297353CC}">
              <c16:uniqueId val="{00000002-0B12-48FB-B873-DB11F7C272DD}"/>
            </c:ext>
          </c:extLst>
        </c:ser>
        <c:ser>
          <c:idx val="4"/>
          <c:order val="3"/>
          <c:tx>
            <c:strRef>
              <c:f>'MC situation'!$D$17</c:f>
              <c:strCache>
                <c:ptCount val="1"/>
                <c:pt idx="0">
                  <c:v>Actual MC</c:v>
                </c:pt>
              </c:strCache>
            </c:strRef>
          </c:tx>
          <c:spPr>
            <a:ln w="28575" cap="rnd">
              <a:solidFill>
                <a:schemeClr val="accent5"/>
              </a:solidFill>
              <a:round/>
            </a:ln>
            <a:effectLst/>
          </c:spPr>
          <c:marker>
            <c:symbol val="none"/>
          </c:marker>
          <c:cat>
            <c:strRef>
              <c:f>'MC situation'!$E$5:$S$5</c:f>
              <c:strCache>
                <c:ptCount val="3"/>
                <c:pt idx="0">
                  <c:v>Oct</c:v>
                </c:pt>
                <c:pt idx="1">
                  <c:v>Nov</c:v>
                </c:pt>
                <c:pt idx="2">
                  <c:v>Dec</c:v>
                </c:pt>
              </c:strCache>
            </c:strRef>
          </c:cat>
          <c:val>
            <c:numRef>
              <c:f>'MC situation'!$E$17:$S$17</c:f>
              <c:numCache>
                <c:formatCode>General</c:formatCode>
                <c:ptCount val="3"/>
                <c:pt idx="0">
                  <c:v>1</c:v>
                </c:pt>
                <c:pt idx="1">
                  <c:v>1</c:v>
                </c:pt>
                <c:pt idx="2">
                  <c:v>1</c:v>
                </c:pt>
              </c:numCache>
            </c:numRef>
          </c:val>
          <c:smooth val="0"/>
          <c:extLst>
            <c:ext xmlns:c16="http://schemas.microsoft.com/office/drawing/2014/chart" uri="{C3380CC4-5D6E-409C-BE32-E72D297353CC}">
              <c16:uniqueId val="{00000003-0B12-48FB-B873-DB11F7C272DD}"/>
            </c:ext>
          </c:extLst>
        </c:ser>
        <c:dLbls>
          <c:showLegendKey val="0"/>
          <c:showVal val="0"/>
          <c:showCatName val="0"/>
          <c:showSerName val="0"/>
          <c:showPercent val="0"/>
          <c:showBubbleSize val="0"/>
        </c:dLbls>
        <c:marker val="1"/>
        <c:smooth val="0"/>
        <c:axId val="1028320552"/>
        <c:axId val="1028320944"/>
      </c:lineChart>
      <c:catAx>
        <c:axId val="1028320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20944"/>
        <c:crosses val="autoZero"/>
        <c:auto val="1"/>
        <c:lblAlgn val="ctr"/>
        <c:lblOffset val="100"/>
        <c:noMultiLvlLbl val="0"/>
      </c:catAx>
      <c:valAx>
        <c:axId val="1028320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MC Qty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20552"/>
        <c:crosses val="autoZero"/>
        <c:crossBetween val="between"/>
      </c:valAx>
      <c:valAx>
        <c:axId val="1028321336"/>
        <c:scaling>
          <c:orientation val="minMax"/>
          <c:max val="2"/>
          <c:min val="0"/>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21728"/>
        <c:crosses val="max"/>
        <c:crossBetween val="between"/>
      </c:valAx>
      <c:catAx>
        <c:axId val="1028321728"/>
        <c:scaling>
          <c:orientation val="minMax"/>
        </c:scaling>
        <c:delete val="1"/>
        <c:axPos val="b"/>
        <c:numFmt formatCode="General" sourceLinked="1"/>
        <c:majorTickMark val="out"/>
        <c:minorTickMark val="none"/>
        <c:tickLblPos val="nextTo"/>
        <c:crossAx val="10283213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Hardness MC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3"/>
          <c:order val="2"/>
          <c:tx>
            <c:strRef>
              <c:f>'MC situation'!$D$359</c:f>
              <c:strCache>
                <c:ptCount val="1"/>
                <c:pt idx="0">
                  <c:v>Capacity of MC </c:v>
                </c:pt>
              </c:strCache>
            </c:strRef>
          </c:tx>
          <c:spPr>
            <a:solidFill>
              <a:schemeClr val="accent4"/>
            </a:solidFill>
            <a:ln>
              <a:noFill/>
            </a:ln>
            <a:effectLst/>
          </c:spPr>
          <c:invertIfNegative val="0"/>
          <c:cat>
            <c:strRef>
              <c:f>'MC situation'!$E$5:$S$5</c:f>
              <c:strCache>
                <c:ptCount val="3"/>
                <c:pt idx="0">
                  <c:v>Oct</c:v>
                </c:pt>
                <c:pt idx="1">
                  <c:v>Nov</c:v>
                </c:pt>
                <c:pt idx="2">
                  <c:v>Dec</c:v>
                </c:pt>
              </c:strCache>
            </c:strRef>
          </c:cat>
          <c:val>
            <c:numRef>
              <c:f>'MC situation'!$E$359:$S$359</c:f>
              <c:numCache>
                <c:formatCode>0%</c:formatCode>
                <c:ptCount val="3"/>
                <c:pt idx="0">
                  <c:v>0.35698176759130473</c:v>
                </c:pt>
                <c:pt idx="1">
                  <c:v>0.40201784948464242</c:v>
                </c:pt>
                <c:pt idx="2">
                  <c:v>0.29805385968225134</c:v>
                </c:pt>
              </c:numCache>
            </c:numRef>
          </c:val>
          <c:extLst>
            <c:ext xmlns:c16="http://schemas.microsoft.com/office/drawing/2014/chart" uri="{C3380CC4-5D6E-409C-BE32-E72D297353CC}">
              <c16:uniqueId val="{00000000-76F3-49CB-B04D-51F40C75C6CE}"/>
            </c:ext>
          </c:extLst>
        </c:ser>
        <c:dLbls>
          <c:showLegendKey val="0"/>
          <c:showVal val="0"/>
          <c:showCatName val="0"/>
          <c:showSerName val="0"/>
          <c:showPercent val="0"/>
          <c:showBubbleSize val="0"/>
        </c:dLbls>
        <c:gapWidth val="150"/>
        <c:axId val="1028319768"/>
        <c:axId val="1028319376"/>
      </c:barChart>
      <c:lineChart>
        <c:grouping val="standard"/>
        <c:varyColors val="0"/>
        <c:ser>
          <c:idx val="1"/>
          <c:order val="0"/>
          <c:tx>
            <c:strRef>
              <c:f>'MC situation'!$D$357</c:f>
              <c:strCache>
                <c:ptCount val="1"/>
                <c:pt idx="0">
                  <c:v>Necessary MC (None OVT)</c:v>
                </c:pt>
              </c:strCache>
            </c:strRef>
          </c:tx>
          <c:spPr>
            <a:ln w="28575" cap="rnd">
              <a:solidFill>
                <a:schemeClr val="accent2"/>
              </a:solidFill>
              <a:round/>
            </a:ln>
            <a:effectLst/>
          </c:spPr>
          <c:marker>
            <c:symbol val="none"/>
          </c:marker>
          <c:cat>
            <c:strRef>
              <c:f>'MC situation'!$E$5:$S$5</c:f>
              <c:strCache>
                <c:ptCount val="3"/>
                <c:pt idx="0">
                  <c:v>Oct</c:v>
                </c:pt>
                <c:pt idx="1">
                  <c:v>Nov</c:v>
                </c:pt>
                <c:pt idx="2">
                  <c:v>Dec</c:v>
                </c:pt>
              </c:strCache>
            </c:strRef>
          </c:cat>
          <c:val>
            <c:numRef>
              <c:f>'MC situation'!$E$357:$S$357</c:f>
              <c:numCache>
                <c:formatCode>0.0</c:formatCode>
                <c:ptCount val="3"/>
                <c:pt idx="0">
                  <c:v>0.71396353518260947</c:v>
                </c:pt>
                <c:pt idx="1">
                  <c:v>0.80403569896928484</c:v>
                </c:pt>
                <c:pt idx="2">
                  <c:v>0.59610771936450269</c:v>
                </c:pt>
              </c:numCache>
            </c:numRef>
          </c:val>
          <c:smooth val="0"/>
          <c:extLst>
            <c:ext xmlns:c16="http://schemas.microsoft.com/office/drawing/2014/chart" uri="{C3380CC4-5D6E-409C-BE32-E72D297353CC}">
              <c16:uniqueId val="{00000001-76F3-49CB-B04D-51F40C75C6CE}"/>
            </c:ext>
          </c:extLst>
        </c:ser>
        <c:ser>
          <c:idx val="2"/>
          <c:order val="1"/>
          <c:tx>
            <c:strRef>
              <c:f>'MC situation'!$D$358</c:f>
              <c:strCache>
                <c:ptCount val="1"/>
                <c:pt idx="0">
                  <c:v> Necessary MC (OVT)</c:v>
                </c:pt>
              </c:strCache>
            </c:strRef>
          </c:tx>
          <c:spPr>
            <a:ln w="28575" cap="rnd">
              <a:solidFill>
                <a:schemeClr val="accent3"/>
              </a:solidFill>
              <a:round/>
            </a:ln>
            <a:effectLst/>
          </c:spPr>
          <c:marker>
            <c:symbol val="none"/>
          </c:marker>
          <c:cat>
            <c:strRef>
              <c:f>'MC situation'!$E$5:$S$5</c:f>
              <c:strCache>
                <c:ptCount val="3"/>
                <c:pt idx="0">
                  <c:v>Oct</c:v>
                </c:pt>
                <c:pt idx="1">
                  <c:v>Nov</c:v>
                </c:pt>
                <c:pt idx="2">
                  <c:v>Dec</c:v>
                </c:pt>
              </c:strCache>
            </c:strRef>
          </c:cat>
          <c:val>
            <c:numRef>
              <c:f>'MC situation'!$E$358:$S$358</c:f>
              <c:numCache>
                <c:formatCode>0.0</c:formatCode>
                <c:ptCount val="3"/>
                <c:pt idx="0">
                  <c:v>0.71396353518260947</c:v>
                </c:pt>
                <c:pt idx="1">
                  <c:v>0.80403569896928484</c:v>
                </c:pt>
                <c:pt idx="2">
                  <c:v>0.59610771936450269</c:v>
                </c:pt>
              </c:numCache>
            </c:numRef>
          </c:val>
          <c:smooth val="0"/>
          <c:extLst>
            <c:ext xmlns:c16="http://schemas.microsoft.com/office/drawing/2014/chart" uri="{C3380CC4-5D6E-409C-BE32-E72D297353CC}">
              <c16:uniqueId val="{00000002-76F3-49CB-B04D-51F40C75C6CE}"/>
            </c:ext>
          </c:extLst>
        </c:ser>
        <c:ser>
          <c:idx val="4"/>
          <c:order val="3"/>
          <c:tx>
            <c:strRef>
              <c:f>'MC situation'!$D$360</c:f>
              <c:strCache>
                <c:ptCount val="1"/>
                <c:pt idx="0">
                  <c:v>Actual MC</c:v>
                </c:pt>
              </c:strCache>
            </c:strRef>
          </c:tx>
          <c:spPr>
            <a:ln w="28575" cap="rnd">
              <a:solidFill>
                <a:schemeClr val="accent5"/>
              </a:solidFill>
              <a:round/>
            </a:ln>
            <a:effectLst/>
          </c:spPr>
          <c:marker>
            <c:symbol val="none"/>
          </c:marker>
          <c:cat>
            <c:strRef>
              <c:f>'MC situation'!$E$5:$S$5</c:f>
              <c:strCache>
                <c:ptCount val="3"/>
                <c:pt idx="0">
                  <c:v>Oct</c:v>
                </c:pt>
                <c:pt idx="1">
                  <c:v>Nov</c:v>
                </c:pt>
                <c:pt idx="2">
                  <c:v>Dec</c:v>
                </c:pt>
              </c:strCache>
            </c:strRef>
          </c:cat>
          <c:val>
            <c:numRef>
              <c:f>'MC situation'!$E$360:$S$360</c:f>
              <c:numCache>
                <c:formatCode>General</c:formatCode>
                <c:ptCount val="3"/>
                <c:pt idx="0">
                  <c:v>2</c:v>
                </c:pt>
                <c:pt idx="1">
                  <c:v>2</c:v>
                </c:pt>
                <c:pt idx="2">
                  <c:v>2</c:v>
                </c:pt>
              </c:numCache>
            </c:numRef>
          </c:val>
          <c:smooth val="0"/>
          <c:extLst>
            <c:ext xmlns:c16="http://schemas.microsoft.com/office/drawing/2014/chart" uri="{C3380CC4-5D6E-409C-BE32-E72D297353CC}">
              <c16:uniqueId val="{00000003-76F3-49CB-B04D-51F40C75C6CE}"/>
            </c:ext>
          </c:extLst>
        </c:ser>
        <c:dLbls>
          <c:showLegendKey val="0"/>
          <c:showVal val="0"/>
          <c:showCatName val="0"/>
          <c:showSerName val="0"/>
          <c:showPercent val="0"/>
          <c:showBubbleSize val="0"/>
        </c:dLbls>
        <c:marker val="1"/>
        <c:smooth val="0"/>
        <c:axId val="1028318592"/>
        <c:axId val="1028318984"/>
      </c:lineChart>
      <c:catAx>
        <c:axId val="102831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18984"/>
        <c:crosses val="autoZero"/>
        <c:auto val="1"/>
        <c:lblAlgn val="ctr"/>
        <c:lblOffset val="100"/>
        <c:noMultiLvlLbl val="0"/>
      </c:catAx>
      <c:valAx>
        <c:axId val="1028318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MC Qty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18592"/>
        <c:crosses val="autoZero"/>
        <c:crossBetween val="between"/>
      </c:valAx>
      <c:valAx>
        <c:axId val="1028319376"/>
        <c:scaling>
          <c:orientation val="minMax"/>
          <c:max val="2"/>
          <c:min val="0"/>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19768"/>
        <c:crosses val="max"/>
        <c:crossBetween val="between"/>
      </c:valAx>
      <c:catAx>
        <c:axId val="1028319768"/>
        <c:scaling>
          <c:orientation val="minMax"/>
        </c:scaling>
        <c:delete val="1"/>
        <c:axPos val="b"/>
        <c:numFmt formatCode="General" sourceLinked="1"/>
        <c:majorTickMark val="out"/>
        <c:minorTickMark val="none"/>
        <c:tickLblPos val="nextTo"/>
        <c:crossAx val="10283193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800" b="1" i="0" baseline="0">
                <a:solidFill>
                  <a:schemeClr val="tx1"/>
                </a:solidFill>
                <a:effectLst/>
              </a:rPr>
              <a:t>2022.Overtime amount /person/month</a:t>
            </a:r>
            <a:endParaRPr lang="en-US" b="1">
              <a:solidFill>
                <a:schemeClr val="tx1"/>
              </a:solidFill>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522460572186432"/>
          <c:y val="0.18981233517478491"/>
          <c:w val="0.83572604468560319"/>
          <c:h val="0.5805920504070381"/>
        </c:manualLayout>
      </c:layout>
      <c:lineChart>
        <c:grouping val="standard"/>
        <c:varyColors val="0"/>
        <c:ser>
          <c:idx val="1"/>
          <c:order val="0"/>
          <c:tx>
            <c:strRef>
              <c:f>'● Worker demand'!$B$37</c:f>
              <c:strCache>
                <c:ptCount val="1"/>
                <c:pt idx="0">
                  <c:v>Actual+plan (NOT add new comer)</c:v>
                </c:pt>
              </c:strCache>
            </c:strRef>
          </c:tx>
          <c:spPr>
            <a:ln w="3175" cap="rnd">
              <a:solidFill>
                <a:srgbClr val="FF0000"/>
              </a:solidFill>
              <a:round/>
            </a:ln>
            <a:effectLst/>
          </c:spPr>
          <c:marker>
            <c:symbol val="circle"/>
            <c:size val="5"/>
            <c:spPr>
              <a:solidFill>
                <a:srgbClr val="FF0000"/>
              </a:solidFill>
              <a:ln w="3175">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Worker demand'!$C$30:$T$30</c:f>
              <c:strCache>
                <c:ptCount val="12"/>
                <c:pt idx="0">
                  <c:v>JAN.22</c:v>
                </c:pt>
                <c:pt idx="1">
                  <c:v>FEB</c:v>
                </c:pt>
                <c:pt idx="2">
                  <c:v>MAR</c:v>
                </c:pt>
                <c:pt idx="3">
                  <c:v>APR</c:v>
                </c:pt>
                <c:pt idx="4">
                  <c:v>MAY</c:v>
                </c:pt>
                <c:pt idx="5">
                  <c:v>JUN</c:v>
                </c:pt>
                <c:pt idx="6">
                  <c:v>JUL</c:v>
                </c:pt>
                <c:pt idx="7">
                  <c:v>AUG</c:v>
                </c:pt>
                <c:pt idx="8">
                  <c:v>SEP</c:v>
                </c:pt>
                <c:pt idx="9">
                  <c:v>OCT</c:v>
                </c:pt>
                <c:pt idx="10">
                  <c:v>NOV</c:v>
                </c:pt>
                <c:pt idx="11">
                  <c:v>DEC</c:v>
                </c:pt>
              </c:strCache>
            </c:strRef>
          </c:cat>
          <c:val>
            <c:numRef>
              <c:f>'● Worker demand'!$C$37:$T$37</c:f>
              <c:numCache>
                <c:formatCode>#,##0</c:formatCode>
                <c:ptCount val="12"/>
                <c:pt idx="11">
                  <c:v>28.639679603725824</c:v>
                </c:pt>
              </c:numCache>
            </c:numRef>
          </c:val>
          <c:smooth val="0"/>
          <c:extLst>
            <c:ext xmlns:c16="http://schemas.microsoft.com/office/drawing/2014/chart" uri="{C3380CC4-5D6E-409C-BE32-E72D297353CC}">
              <c16:uniqueId val="{00000000-8EB3-4DC8-8BC6-444E9DA51878}"/>
            </c:ext>
          </c:extLst>
        </c:ser>
        <c:ser>
          <c:idx val="2"/>
          <c:order val="1"/>
          <c:tx>
            <c:strRef>
              <c:f>'● Worker demand'!$B$38</c:f>
              <c:strCache>
                <c:ptCount val="1"/>
                <c:pt idx="0">
                  <c:v>Actual+plan ( add new comer)</c:v>
                </c:pt>
              </c:strCache>
            </c:strRef>
          </c:tx>
          <c:spPr>
            <a:ln w="3175" cap="rnd">
              <a:solidFill>
                <a:schemeClr val="tx1"/>
              </a:solidFill>
              <a:round/>
            </a:ln>
            <a:effectLst/>
          </c:spPr>
          <c:marker>
            <c:symbol val="circle"/>
            <c:size val="5"/>
            <c:spPr>
              <a:solidFill>
                <a:schemeClr val="tx1"/>
              </a:solidFill>
              <a:ln w="317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Worker demand'!$C$30:$T$30</c:f>
              <c:strCache>
                <c:ptCount val="12"/>
                <c:pt idx="0">
                  <c:v>JAN.22</c:v>
                </c:pt>
                <c:pt idx="1">
                  <c:v>FEB</c:v>
                </c:pt>
                <c:pt idx="2">
                  <c:v>MAR</c:v>
                </c:pt>
                <c:pt idx="3">
                  <c:v>APR</c:v>
                </c:pt>
                <c:pt idx="4">
                  <c:v>MAY</c:v>
                </c:pt>
                <c:pt idx="5">
                  <c:v>JUN</c:v>
                </c:pt>
                <c:pt idx="6">
                  <c:v>JUL</c:v>
                </c:pt>
                <c:pt idx="7">
                  <c:v>AUG</c:v>
                </c:pt>
                <c:pt idx="8">
                  <c:v>SEP</c:v>
                </c:pt>
                <c:pt idx="9">
                  <c:v>OCT</c:v>
                </c:pt>
                <c:pt idx="10">
                  <c:v>NOV</c:v>
                </c:pt>
                <c:pt idx="11">
                  <c:v>DEC</c:v>
                </c:pt>
              </c:strCache>
            </c:strRef>
          </c:cat>
          <c:val>
            <c:numRef>
              <c:f>'● Worker demand'!$C$38:$T$38</c:f>
              <c:numCache>
                <c:formatCode>#,##0</c:formatCode>
                <c:ptCount val="12"/>
                <c:pt idx="0">
                  <c:v>29.88531698160336</c:v>
                </c:pt>
                <c:pt idx="1">
                  <c:v>54.964448238008714</c:v>
                </c:pt>
                <c:pt idx="2">
                  <c:v>38.43229003132204</c:v>
                </c:pt>
                <c:pt idx="3">
                  <c:v>50.485066638510503</c:v>
                </c:pt>
                <c:pt idx="4">
                  <c:v>35.027381487742417</c:v>
                </c:pt>
                <c:pt idx="5">
                  <c:v>39.237132362336588</c:v>
                </c:pt>
                <c:pt idx="6">
                  <c:v>49.230617230378172</c:v>
                </c:pt>
                <c:pt idx="7">
                  <c:v>49.226762328384027</c:v>
                </c:pt>
                <c:pt idx="8">
                  <c:v>49.948702798121808</c:v>
                </c:pt>
                <c:pt idx="9">
                  <c:v>25.713551887301843</c:v>
                </c:pt>
                <c:pt idx="10">
                  <c:v>31.627814040248463</c:v>
                </c:pt>
                <c:pt idx="11">
                  <c:v>24.275137106452949</c:v>
                </c:pt>
              </c:numCache>
            </c:numRef>
          </c:val>
          <c:smooth val="0"/>
          <c:extLst>
            <c:ext xmlns:c16="http://schemas.microsoft.com/office/drawing/2014/chart" uri="{C3380CC4-5D6E-409C-BE32-E72D297353CC}">
              <c16:uniqueId val="{00000001-8EB3-4DC8-8BC6-444E9DA51878}"/>
            </c:ext>
          </c:extLst>
        </c:ser>
        <c:ser>
          <c:idx val="0"/>
          <c:order val="2"/>
          <c:tx>
            <c:strRef>
              <c:f>'● Worker demand'!$B$152</c:f>
              <c:strCache>
                <c:ptCount val="1"/>
                <c:pt idx="0">
                  <c:v>Target OVT</c:v>
                </c:pt>
              </c:strCache>
            </c:strRef>
          </c:tx>
          <c:spPr>
            <a:ln w="28575" cap="rnd">
              <a:solidFill>
                <a:schemeClr val="accent1"/>
              </a:solidFill>
              <a:prstDash val="sysDash"/>
              <a:round/>
            </a:ln>
            <a:effectLst/>
          </c:spPr>
          <c:marker>
            <c:symbol val="circle"/>
            <c:size val="5"/>
            <c:spPr>
              <a:solidFill>
                <a:schemeClr val="accent1"/>
              </a:solidFill>
              <a:ln w="9525">
                <a:solidFill>
                  <a:schemeClr val="accent1"/>
                </a:solidFill>
                <a:prstDash val="sysDash"/>
              </a:ln>
              <a:effectLst/>
            </c:spPr>
          </c:marker>
          <c:val>
            <c:numRef>
              <c:f>'● Worker demand'!$C$152:$T$152</c:f>
              <c:numCache>
                <c:formatCode>#,##0_);[Red]\(#,##0\)</c:formatCode>
                <c:ptCount val="12"/>
                <c:pt idx="0">
                  <c:v>30</c:v>
                </c:pt>
                <c:pt idx="1">
                  <c:v>30</c:v>
                </c:pt>
                <c:pt idx="2">
                  <c:v>30</c:v>
                </c:pt>
                <c:pt idx="3">
                  <c:v>30</c:v>
                </c:pt>
                <c:pt idx="4">
                  <c:v>30</c:v>
                </c:pt>
                <c:pt idx="5">
                  <c:v>30</c:v>
                </c:pt>
                <c:pt idx="6">
                  <c:v>30</c:v>
                </c:pt>
                <c:pt idx="7">
                  <c:v>30</c:v>
                </c:pt>
                <c:pt idx="8">
                  <c:v>30</c:v>
                </c:pt>
                <c:pt idx="9">
                  <c:v>30</c:v>
                </c:pt>
                <c:pt idx="10">
                  <c:v>30</c:v>
                </c:pt>
                <c:pt idx="11">
                  <c:v>30</c:v>
                </c:pt>
              </c:numCache>
            </c:numRef>
          </c:val>
          <c:smooth val="0"/>
          <c:extLst>
            <c:ext xmlns:c16="http://schemas.microsoft.com/office/drawing/2014/chart" uri="{C3380CC4-5D6E-409C-BE32-E72D297353CC}">
              <c16:uniqueId val="{00000002-8EB3-4DC8-8BC6-444E9DA51878}"/>
            </c:ext>
          </c:extLst>
        </c:ser>
        <c:dLbls>
          <c:showLegendKey val="0"/>
          <c:showVal val="0"/>
          <c:showCatName val="0"/>
          <c:showSerName val="0"/>
          <c:showPercent val="0"/>
          <c:showBubbleSize val="0"/>
        </c:dLbls>
        <c:marker val="1"/>
        <c:smooth val="0"/>
        <c:axId val="638603544"/>
        <c:axId val="638603936"/>
      </c:lineChart>
      <c:catAx>
        <c:axId val="638603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03936"/>
        <c:crosses val="autoZero"/>
        <c:auto val="1"/>
        <c:lblAlgn val="ctr"/>
        <c:lblOffset val="100"/>
        <c:noMultiLvlLbl val="0"/>
      </c:catAx>
      <c:valAx>
        <c:axId val="638603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 (hr)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03544"/>
        <c:crosses val="autoZero"/>
        <c:crossBetween val="between"/>
      </c:valAx>
      <c:spPr>
        <a:noFill/>
        <a:ln>
          <a:solidFill>
            <a:schemeClr val="bg1">
              <a:lumMod val="75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2022.Productivity (vs Target)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lineChart>
        <c:grouping val="standard"/>
        <c:varyColors val="0"/>
        <c:ser>
          <c:idx val="0"/>
          <c:order val="0"/>
          <c:tx>
            <c:strRef>
              <c:f>'● Worker demand'!$B$57</c:f>
              <c:strCache>
                <c:ptCount val="1"/>
                <c:pt idx="0">
                  <c:v>Productivity Target</c:v>
                </c:pt>
              </c:strCache>
            </c:strRef>
          </c:tx>
          <c:spPr>
            <a:ln w="28575" cap="rnd">
              <a:solidFill>
                <a:schemeClr val="accent1"/>
              </a:solidFill>
              <a:round/>
            </a:ln>
            <a:effectLst/>
          </c:spPr>
          <c:marker>
            <c:symbol val="none"/>
          </c:marker>
          <c:cat>
            <c:strRef>
              <c:f>'● Worker demand'!$C$54:$T$54</c:f>
              <c:strCache>
                <c:ptCount val="12"/>
                <c:pt idx="0">
                  <c:v>JAN.22</c:v>
                </c:pt>
                <c:pt idx="1">
                  <c:v>FEB</c:v>
                </c:pt>
                <c:pt idx="2">
                  <c:v>MAR</c:v>
                </c:pt>
                <c:pt idx="3">
                  <c:v>APR</c:v>
                </c:pt>
                <c:pt idx="4">
                  <c:v>MAY</c:v>
                </c:pt>
                <c:pt idx="5">
                  <c:v>JUN</c:v>
                </c:pt>
                <c:pt idx="6">
                  <c:v>JUL</c:v>
                </c:pt>
                <c:pt idx="7">
                  <c:v>AUG</c:v>
                </c:pt>
                <c:pt idx="8">
                  <c:v>SEP</c:v>
                </c:pt>
                <c:pt idx="9">
                  <c:v>OCT</c:v>
                </c:pt>
                <c:pt idx="10">
                  <c:v>NOV</c:v>
                </c:pt>
                <c:pt idx="11">
                  <c:v>DEC</c:v>
                </c:pt>
              </c:strCache>
            </c:strRef>
          </c:cat>
          <c:val>
            <c:numRef>
              <c:f>'● Worker demand'!$C$57:$T$57</c:f>
              <c:numCache>
                <c:formatCode>0.0</c:formatCode>
                <c:ptCount val="12"/>
                <c:pt idx="0">
                  <c:v>94.053681561731253</c:v>
                </c:pt>
                <c:pt idx="1">
                  <c:v>93.814025034131589</c:v>
                </c:pt>
                <c:pt idx="2">
                  <c:v>93.574368506531926</c:v>
                </c:pt>
                <c:pt idx="3">
                  <c:v>93.334711978932262</c:v>
                </c:pt>
                <c:pt idx="4">
                  <c:v>93.095055451332598</c:v>
                </c:pt>
                <c:pt idx="5">
                  <c:v>92.855398923732935</c:v>
                </c:pt>
                <c:pt idx="6">
                  <c:v>92.615742396133271</c:v>
                </c:pt>
                <c:pt idx="7">
                  <c:v>92.376085868533607</c:v>
                </c:pt>
                <c:pt idx="8">
                  <c:v>92.136429340933944</c:v>
                </c:pt>
                <c:pt idx="9">
                  <c:v>91.89677281333428</c:v>
                </c:pt>
                <c:pt idx="10">
                  <c:v>91.657116285734617</c:v>
                </c:pt>
                <c:pt idx="11">
                  <c:v>91.417459758134953</c:v>
                </c:pt>
              </c:numCache>
            </c:numRef>
          </c:val>
          <c:smooth val="0"/>
          <c:extLst>
            <c:ext xmlns:c16="http://schemas.microsoft.com/office/drawing/2014/chart" uri="{C3380CC4-5D6E-409C-BE32-E72D297353CC}">
              <c16:uniqueId val="{00000000-D587-4772-A63F-0FB080FCB7AC}"/>
            </c:ext>
          </c:extLst>
        </c:ser>
        <c:ser>
          <c:idx val="1"/>
          <c:order val="1"/>
          <c:tx>
            <c:strRef>
              <c:f>'● Worker demand'!$B$58</c:f>
              <c:strCache>
                <c:ptCount val="1"/>
                <c:pt idx="0">
                  <c:v>Productivity Challenging</c:v>
                </c:pt>
              </c:strCache>
            </c:strRef>
          </c:tx>
          <c:spPr>
            <a:ln w="3175" cap="rnd">
              <a:solidFill>
                <a:srgbClr val="0000FF"/>
              </a:solidFill>
              <a:round/>
            </a:ln>
            <a:effectLst/>
          </c:spPr>
          <c:marker>
            <c:symbol val="none"/>
          </c:marker>
          <c:cat>
            <c:strRef>
              <c:f>'● Worker demand'!$C$54:$T$54</c:f>
              <c:strCache>
                <c:ptCount val="12"/>
                <c:pt idx="0">
                  <c:v>JAN.22</c:v>
                </c:pt>
                <c:pt idx="1">
                  <c:v>FEB</c:v>
                </c:pt>
                <c:pt idx="2">
                  <c:v>MAR</c:v>
                </c:pt>
                <c:pt idx="3">
                  <c:v>APR</c:v>
                </c:pt>
                <c:pt idx="4">
                  <c:v>MAY</c:v>
                </c:pt>
                <c:pt idx="5">
                  <c:v>JUN</c:v>
                </c:pt>
                <c:pt idx="6">
                  <c:v>JUL</c:v>
                </c:pt>
                <c:pt idx="7">
                  <c:v>AUG</c:v>
                </c:pt>
                <c:pt idx="8">
                  <c:v>SEP</c:v>
                </c:pt>
                <c:pt idx="9">
                  <c:v>OCT</c:v>
                </c:pt>
                <c:pt idx="10">
                  <c:v>NOV</c:v>
                </c:pt>
                <c:pt idx="11">
                  <c:v>DEC</c:v>
                </c:pt>
              </c:strCache>
            </c:strRef>
          </c:cat>
          <c:val>
            <c:numRef>
              <c:f>'● Worker demand'!$C$58:$T$58</c:f>
              <c:numCache>
                <c:formatCode>0.0</c:formatCode>
                <c:ptCount val="12"/>
                <c:pt idx="0">
                  <c:v>93.302786252743942</c:v>
                </c:pt>
                <c:pt idx="1">
                  <c:v>92.312234416156969</c:v>
                </c:pt>
                <c:pt idx="2">
                  <c:v>91.321682579569995</c:v>
                </c:pt>
                <c:pt idx="3">
                  <c:v>90.331130742983021</c:v>
                </c:pt>
                <c:pt idx="4">
                  <c:v>89.340578906396047</c:v>
                </c:pt>
                <c:pt idx="5">
                  <c:v>88.350027069809073</c:v>
                </c:pt>
                <c:pt idx="6">
                  <c:v>87.359475233222099</c:v>
                </c:pt>
                <c:pt idx="7">
                  <c:v>86.368923396635125</c:v>
                </c:pt>
                <c:pt idx="8">
                  <c:v>85.378371560048151</c:v>
                </c:pt>
                <c:pt idx="9">
                  <c:v>84.387819723461178</c:v>
                </c:pt>
                <c:pt idx="10">
                  <c:v>83.397267886874204</c:v>
                </c:pt>
                <c:pt idx="11">
                  <c:v>82.40671605028723</c:v>
                </c:pt>
              </c:numCache>
            </c:numRef>
          </c:val>
          <c:smooth val="0"/>
          <c:extLst>
            <c:ext xmlns:c16="http://schemas.microsoft.com/office/drawing/2014/chart" uri="{C3380CC4-5D6E-409C-BE32-E72D297353CC}">
              <c16:uniqueId val="{00000001-D587-4772-A63F-0FB080FCB7AC}"/>
            </c:ext>
          </c:extLst>
        </c:ser>
        <c:ser>
          <c:idx val="2"/>
          <c:order val="2"/>
          <c:tx>
            <c:strRef>
              <c:f>'● Worker demand'!$B$60</c:f>
              <c:strCache>
                <c:ptCount val="1"/>
                <c:pt idx="0">
                  <c:v>Productivity (expect)</c:v>
                </c:pt>
              </c:strCache>
            </c:strRef>
          </c:tx>
          <c:spPr>
            <a:ln w="3175" cap="rnd">
              <a:solidFill>
                <a:srgbClr val="FF0066"/>
              </a:solidFill>
              <a:round/>
            </a:ln>
            <a:effectLst/>
          </c:spPr>
          <c:marker>
            <c:symbol val="circle"/>
            <c:size val="8"/>
            <c:spPr>
              <a:solidFill>
                <a:srgbClr val="FF0066"/>
              </a:solidFill>
              <a:ln w="3175">
                <a:solidFill>
                  <a:srgbClr val="FF0066"/>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3"/>
                </a:solidFill>
                <a:prstDash val="sysDot"/>
              </a:ln>
              <a:effectLst/>
            </c:spPr>
            <c:trendlineType val="linear"/>
            <c:dispRSqr val="0"/>
            <c:dispEq val="0"/>
          </c:trendline>
          <c:cat>
            <c:strRef>
              <c:f>'● Worker demand'!$C$54:$T$54</c:f>
              <c:strCache>
                <c:ptCount val="12"/>
                <c:pt idx="0">
                  <c:v>JAN.22</c:v>
                </c:pt>
                <c:pt idx="1">
                  <c:v>FEB</c:v>
                </c:pt>
                <c:pt idx="2">
                  <c:v>MAR</c:v>
                </c:pt>
                <c:pt idx="3">
                  <c:v>APR</c:v>
                </c:pt>
                <c:pt idx="4">
                  <c:v>MAY</c:v>
                </c:pt>
                <c:pt idx="5">
                  <c:v>JUN</c:v>
                </c:pt>
                <c:pt idx="6">
                  <c:v>JUL</c:v>
                </c:pt>
                <c:pt idx="7">
                  <c:v>AUG</c:v>
                </c:pt>
                <c:pt idx="8">
                  <c:v>SEP</c:v>
                </c:pt>
                <c:pt idx="9">
                  <c:v>OCT</c:v>
                </c:pt>
                <c:pt idx="10">
                  <c:v>NOV</c:v>
                </c:pt>
                <c:pt idx="11">
                  <c:v>DEC</c:v>
                </c:pt>
              </c:strCache>
            </c:strRef>
          </c:cat>
          <c:val>
            <c:numRef>
              <c:f>'● Worker demand'!$E$60:$Q$60</c:f>
              <c:numCache>
                <c:formatCode>0.0</c:formatCode>
                <c:ptCount val="12"/>
                <c:pt idx="11">
                  <c:v>94.405167534170531</c:v>
                </c:pt>
              </c:numCache>
            </c:numRef>
          </c:val>
          <c:smooth val="0"/>
          <c:extLst>
            <c:ext xmlns:c16="http://schemas.microsoft.com/office/drawing/2014/chart" uri="{C3380CC4-5D6E-409C-BE32-E72D297353CC}">
              <c16:uniqueId val="{00000003-D587-4772-A63F-0FB080FCB7AC}"/>
            </c:ext>
          </c:extLst>
        </c:ser>
        <c:ser>
          <c:idx val="3"/>
          <c:order val="3"/>
          <c:tx>
            <c:strRef>
              <c:f>'● Worker demand'!$B$59</c:f>
              <c:strCache>
                <c:ptCount val="1"/>
                <c:pt idx="0">
                  <c:v>Productivity (actual)</c:v>
                </c:pt>
              </c:strCache>
            </c:strRef>
          </c:tx>
          <c:spPr>
            <a:ln w="3175" cap="rnd">
              <a:solidFill>
                <a:schemeClr val="tx1"/>
              </a:solidFill>
              <a:round/>
            </a:ln>
            <a:effectLst/>
          </c:spPr>
          <c:marker>
            <c:symbol val="circle"/>
            <c:size val="8"/>
            <c:spPr>
              <a:solidFill>
                <a:schemeClr val="tx1"/>
              </a:solidFill>
              <a:ln w="317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Worker demand'!$C$54:$T$54</c:f>
              <c:strCache>
                <c:ptCount val="12"/>
                <c:pt idx="0">
                  <c:v>JAN.22</c:v>
                </c:pt>
                <c:pt idx="1">
                  <c:v>FEB</c:v>
                </c:pt>
                <c:pt idx="2">
                  <c:v>MAR</c:v>
                </c:pt>
                <c:pt idx="3">
                  <c:v>APR</c:v>
                </c:pt>
                <c:pt idx="4">
                  <c:v>MAY</c:v>
                </c:pt>
                <c:pt idx="5">
                  <c:v>JUN</c:v>
                </c:pt>
                <c:pt idx="6">
                  <c:v>JUL</c:v>
                </c:pt>
                <c:pt idx="7">
                  <c:v>AUG</c:v>
                </c:pt>
                <c:pt idx="8">
                  <c:v>SEP</c:v>
                </c:pt>
                <c:pt idx="9">
                  <c:v>OCT</c:v>
                </c:pt>
                <c:pt idx="10">
                  <c:v>NOV</c:v>
                </c:pt>
                <c:pt idx="11">
                  <c:v>DEC</c:v>
                </c:pt>
              </c:strCache>
            </c:strRef>
          </c:cat>
          <c:val>
            <c:numRef>
              <c:f>'● Worker demand'!$C$59:$T$59</c:f>
              <c:numCache>
                <c:formatCode>0.0</c:formatCode>
                <c:ptCount val="12"/>
                <c:pt idx="0">
                  <c:v>97.198609764302347</c:v>
                </c:pt>
                <c:pt idx="1">
                  <c:v>98.230114037451401</c:v>
                </c:pt>
                <c:pt idx="2" formatCode="0.00">
                  <c:v>94.746387671175114</c:v>
                </c:pt>
                <c:pt idx="3" formatCode="0.00">
                  <c:v>94.232542276163144</c:v>
                </c:pt>
                <c:pt idx="4" formatCode="0.00">
                  <c:v>96.338921327797706</c:v>
                </c:pt>
                <c:pt idx="5" formatCode="0.00">
                  <c:v>96.725191353183405</c:v>
                </c:pt>
                <c:pt idx="6" formatCode="0.00">
                  <c:v>97.224506477106004</c:v>
                </c:pt>
                <c:pt idx="7" formatCode="0.00">
                  <c:v>96.424990528341922</c:v>
                </c:pt>
                <c:pt idx="8" formatCode="0.00">
                  <c:v>97.479315152382881</c:v>
                </c:pt>
                <c:pt idx="9" formatCode="0.00">
                  <c:v>95.996589471797137</c:v>
                </c:pt>
                <c:pt idx="10" formatCode="0.00">
                  <c:v>94.405167534170531</c:v>
                </c:pt>
              </c:numCache>
            </c:numRef>
          </c:val>
          <c:smooth val="0"/>
          <c:extLst>
            <c:ext xmlns:c16="http://schemas.microsoft.com/office/drawing/2014/chart" uri="{C3380CC4-5D6E-409C-BE32-E72D297353CC}">
              <c16:uniqueId val="{00000004-D587-4772-A63F-0FB080FCB7AC}"/>
            </c:ext>
          </c:extLst>
        </c:ser>
        <c:dLbls>
          <c:showLegendKey val="0"/>
          <c:showVal val="0"/>
          <c:showCatName val="0"/>
          <c:showSerName val="0"/>
          <c:showPercent val="0"/>
          <c:showBubbleSize val="0"/>
        </c:dLbls>
        <c:smooth val="0"/>
        <c:axId val="638604720"/>
        <c:axId val="638605112"/>
      </c:lineChart>
      <c:catAx>
        <c:axId val="63860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38605112"/>
        <c:crosses val="autoZero"/>
        <c:auto val="1"/>
        <c:lblAlgn val="ctr"/>
        <c:lblOffset val="100"/>
        <c:noMultiLvlLbl val="0"/>
      </c:catAx>
      <c:valAx>
        <c:axId val="638605112"/>
        <c:scaling>
          <c:orientation val="minMax"/>
          <c:min val="8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Productivity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38604720"/>
        <c:crosses val="autoZero"/>
        <c:crossBetween val="between"/>
      </c:valAx>
      <c:spPr>
        <a:noFill/>
        <a:ln>
          <a:solidFill>
            <a:schemeClr val="bg1">
              <a:lumMod val="75000"/>
            </a:schemeClr>
          </a:solidFill>
        </a:ln>
        <a:effectLst/>
      </c:spPr>
    </c:plotArea>
    <c:legend>
      <c:legendPos val="b"/>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2022.Losstime ratio (vs Target)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lineChart>
        <c:grouping val="standard"/>
        <c:varyColors val="0"/>
        <c:ser>
          <c:idx val="0"/>
          <c:order val="0"/>
          <c:tx>
            <c:strRef>
              <c:f>'● Worker demand'!$B$63</c:f>
              <c:strCache>
                <c:ptCount val="1"/>
                <c:pt idx="0">
                  <c:v>Loss time ratio (Expect)</c:v>
                </c:pt>
              </c:strCache>
            </c:strRef>
          </c:tx>
          <c:spPr>
            <a:ln w="3175" cap="rnd">
              <a:solidFill>
                <a:srgbClr val="FF0066"/>
              </a:solidFill>
              <a:round/>
            </a:ln>
            <a:effectLst/>
          </c:spPr>
          <c:marker>
            <c:symbol val="circle"/>
            <c:size val="8"/>
            <c:spPr>
              <a:solidFill>
                <a:srgbClr val="FF0066"/>
              </a:solidFill>
              <a:ln w="3175">
                <a:solidFill>
                  <a:srgbClr val="FF006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Worker demand'!$C$54:$T$54</c:f>
              <c:strCache>
                <c:ptCount val="12"/>
                <c:pt idx="0">
                  <c:v>JAN.22</c:v>
                </c:pt>
                <c:pt idx="1">
                  <c:v>FEB</c:v>
                </c:pt>
                <c:pt idx="2">
                  <c:v>MAR</c:v>
                </c:pt>
                <c:pt idx="3">
                  <c:v>APR</c:v>
                </c:pt>
                <c:pt idx="4">
                  <c:v>MAY</c:v>
                </c:pt>
                <c:pt idx="5">
                  <c:v>JUN</c:v>
                </c:pt>
                <c:pt idx="6">
                  <c:v>JUL</c:v>
                </c:pt>
                <c:pt idx="7">
                  <c:v>AUG</c:v>
                </c:pt>
                <c:pt idx="8">
                  <c:v>SEP</c:v>
                </c:pt>
                <c:pt idx="9">
                  <c:v>OCT</c:v>
                </c:pt>
                <c:pt idx="10">
                  <c:v>NOV</c:v>
                </c:pt>
                <c:pt idx="11">
                  <c:v>DEC</c:v>
                </c:pt>
              </c:strCache>
            </c:strRef>
          </c:cat>
          <c:val>
            <c:numRef>
              <c:f>'● Worker demand'!$C$63:$T$63</c:f>
              <c:numCache>
                <c:formatCode>0.0%</c:formatCode>
                <c:ptCount val="12"/>
                <c:pt idx="11">
                  <c:v>0.29751688428435591</c:v>
                </c:pt>
              </c:numCache>
            </c:numRef>
          </c:val>
          <c:smooth val="0"/>
          <c:extLst>
            <c:ext xmlns:c16="http://schemas.microsoft.com/office/drawing/2014/chart" uri="{C3380CC4-5D6E-409C-BE32-E72D297353CC}">
              <c16:uniqueId val="{00000000-394F-430F-9C87-F30EB9A0788F}"/>
            </c:ext>
          </c:extLst>
        </c:ser>
        <c:ser>
          <c:idx val="1"/>
          <c:order val="1"/>
          <c:tx>
            <c:strRef>
              <c:f>'● Worker demand'!$B$64</c:f>
              <c:strCache>
                <c:ptCount val="1"/>
                <c:pt idx="0">
                  <c:v>Loss time ratio Target</c:v>
                </c:pt>
              </c:strCache>
            </c:strRef>
          </c:tx>
          <c:spPr>
            <a:ln w="28575" cap="rnd">
              <a:solidFill>
                <a:schemeClr val="accent2"/>
              </a:solidFill>
              <a:round/>
            </a:ln>
            <a:effectLst/>
          </c:spPr>
          <c:marker>
            <c:symbol val="none"/>
          </c:marker>
          <c:cat>
            <c:strRef>
              <c:f>'● Worker demand'!$C$54:$T$54</c:f>
              <c:strCache>
                <c:ptCount val="12"/>
                <c:pt idx="0">
                  <c:v>JAN.22</c:v>
                </c:pt>
                <c:pt idx="1">
                  <c:v>FEB</c:v>
                </c:pt>
                <c:pt idx="2">
                  <c:v>MAR</c:v>
                </c:pt>
                <c:pt idx="3">
                  <c:v>APR</c:v>
                </c:pt>
                <c:pt idx="4">
                  <c:v>MAY</c:v>
                </c:pt>
                <c:pt idx="5">
                  <c:v>JUN</c:v>
                </c:pt>
                <c:pt idx="6">
                  <c:v>JUL</c:v>
                </c:pt>
                <c:pt idx="7">
                  <c:v>AUG</c:v>
                </c:pt>
                <c:pt idx="8">
                  <c:v>SEP</c:v>
                </c:pt>
                <c:pt idx="9">
                  <c:v>OCT</c:v>
                </c:pt>
                <c:pt idx="10">
                  <c:v>NOV</c:v>
                </c:pt>
                <c:pt idx="11">
                  <c:v>DEC</c:v>
                </c:pt>
              </c:strCache>
            </c:strRef>
          </c:cat>
          <c:val>
            <c:numRef>
              <c:f>'● Worker demand'!$C$64:$T$64</c:f>
              <c:numCache>
                <c:formatCode>0.0%</c:formatCode>
                <c:ptCount val="12"/>
                <c:pt idx="0">
                  <c:v>0.29149519656794992</c:v>
                </c:pt>
                <c:pt idx="1">
                  <c:v>0.2920454185645745</c:v>
                </c:pt>
                <c:pt idx="2">
                  <c:v>0.31465370946961047</c:v>
                </c:pt>
                <c:pt idx="3">
                  <c:v>0.32764289464769841</c:v>
                </c:pt>
                <c:pt idx="4">
                  <c:v>0.30038231616126942</c:v>
                </c:pt>
                <c:pt idx="5">
                  <c:v>0.32221673165986398</c:v>
                </c:pt>
                <c:pt idx="6">
                  <c:v>0.32647293760799712</c:v>
                </c:pt>
                <c:pt idx="7">
                  <c:v>0.31346396978337332</c:v>
                </c:pt>
                <c:pt idx="8">
                  <c:v>0.30739654140672151</c:v>
                </c:pt>
                <c:pt idx="9">
                  <c:v>0.31538197572459392</c:v>
                </c:pt>
                <c:pt idx="10">
                  <c:v>0.30385639551061622</c:v>
                </c:pt>
                <c:pt idx="11">
                  <c:v>0.30906781023313024</c:v>
                </c:pt>
              </c:numCache>
            </c:numRef>
          </c:val>
          <c:smooth val="0"/>
          <c:extLst>
            <c:ext xmlns:c16="http://schemas.microsoft.com/office/drawing/2014/chart" uri="{C3380CC4-5D6E-409C-BE32-E72D297353CC}">
              <c16:uniqueId val="{00000001-394F-430F-9C87-F30EB9A0788F}"/>
            </c:ext>
          </c:extLst>
        </c:ser>
        <c:ser>
          <c:idx val="2"/>
          <c:order val="2"/>
          <c:tx>
            <c:v>Loss time ratio Challenging </c:v>
          </c:tx>
          <c:spPr>
            <a:ln w="28575" cap="rnd">
              <a:solidFill>
                <a:schemeClr val="accent3"/>
              </a:solidFill>
              <a:round/>
            </a:ln>
            <a:effectLst/>
          </c:spPr>
          <c:marker>
            <c:symbol val="none"/>
          </c:marker>
          <c:cat>
            <c:strLit>
              <c:ptCount val="12"/>
              <c:pt idx="0">
                <c:v>JAN.22</c:v>
              </c:pt>
              <c:pt idx="1">
                <c:v>FEB</c:v>
              </c:pt>
              <c:pt idx="2">
                <c:v>MAR</c:v>
              </c:pt>
              <c:pt idx="3">
                <c:v>APR</c:v>
              </c:pt>
              <c:pt idx="4">
                <c:v>MAY</c:v>
              </c:pt>
              <c:pt idx="5">
                <c:v>JUN</c:v>
              </c:pt>
              <c:pt idx="6">
                <c:v>JUL</c:v>
              </c:pt>
              <c:pt idx="7">
                <c:v>AUG</c:v>
              </c:pt>
              <c:pt idx="8">
                <c:v>SEP</c:v>
              </c:pt>
              <c:pt idx="9">
                <c:v>OCT</c:v>
              </c:pt>
              <c:pt idx="10">
                <c:v>NOV</c:v>
              </c:pt>
              <c:pt idx="11">
                <c:v>DEC</c:v>
              </c:pt>
            </c:strLit>
          </c:cat>
          <c:val>
            <c:numRef>
              <c:f>'[1]● Worker demand'!$E$65:$Q$65</c:f>
              <c:numCache>
                <c:formatCode>General</c:formatCode>
                <c:ptCount val="13"/>
                <c:pt idx="0">
                  <c:v>0</c:v>
                </c:pt>
              </c:numCache>
            </c:numRef>
          </c:val>
          <c:smooth val="0"/>
          <c:extLst>
            <c:ext xmlns:c16="http://schemas.microsoft.com/office/drawing/2014/chart" uri="{C3380CC4-5D6E-409C-BE32-E72D297353CC}">
              <c16:uniqueId val="{00000002-394F-430F-9C87-F30EB9A0788F}"/>
            </c:ext>
          </c:extLst>
        </c:ser>
        <c:ser>
          <c:idx val="3"/>
          <c:order val="3"/>
          <c:tx>
            <c:strRef>
              <c:f>'● Worker demand'!$B$62</c:f>
              <c:strCache>
                <c:ptCount val="1"/>
                <c:pt idx="0">
                  <c:v>Loss time ratio (actual)</c:v>
                </c:pt>
              </c:strCache>
            </c:strRef>
          </c:tx>
          <c:spPr>
            <a:ln w="3175" cap="rnd">
              <a:solidFill>
                <a:schemeClr val="tx1"/>
              </a:solidFill>
              <a:round/>
            </a:ln>
            <a:effectLst/>
          </c:spPr>
          <c:marker>
            <c:symbol val="circle"/>
            <c:size val="8"/>
            <c:spPr>
              <a:solidFill>
                <a:schemeClr val="tx1"/>
              </a:solidFill>
              <a:ln w="317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Worker demand'!$C$54:$T$54</c:f>
              <c:strCache>
                <c:ptCount val="12"/>
                <c:pt idx="0">
                  <c:v>JAN.22</c:v>
                </c:pt>
                <c:pt idx="1">
                  <c:v>FEB</c:v>
                </c:pt>
                <c:pt idx="2">
                  <c:v>MAR</c:v>
                </c:pt>
                <c:pt idx="3">
                  <c:v>APR</c:v>
                </c:pt>
                <c:pt idx="4">
                  <c:v>MAY</c:v>
                </c:pt>
                <c:pt idx="5">
                  <c:v>JUN</c:v>
                </c:pt>
                <c:pt idx="6">
                  <c:v>JUL</c:v>
                </c:pt>
                <c:pt idx="7">
                  <c:v>AUG</c:v>
                </c:pt>
                <c:pt idx="8">
                  <c:v>SEP</c:v>
                </c:pt>
                <c:pt idx="9">
                  <c:v>OCT</c:v>
                </c:pt>
                <c:pt idx="10">
                  <c:v>NOV</c:v>
                </c:pt>
                <c:pt idx="11">
                  <c:v>DEC</c:v>
                </c:pt>
              </c:strCache>
            </c:strRef>
          </c:cat>
          <c:val>
            <c:numRef>
              <c:f>'● Worker demand'!$C$62:$T$62</c:f>
              <c:numCache>
                <c:formatCode>0.0%</c:formatCode>
                <c:ptCount val="12"/>
                <c:pt idx="0">
                  <c:v>0.29659353269229033</c:v>
                </c:pt>
                <c:pt idx="1">
                  <c:v>0.29587296254081374</c:v>
                </c:pt>
                <c:pt idx="2">
                  <c:v>0.32383397428036376</c:v>
                </c:pt>
                <c:pt idx="3">
                  <c:v>0.30039897841473684</c:v>
                </c:pt>
                <c:pt idx="4">
                  <c:v>0.3182342101578271</c:v>
                </c:pt>
                <c:pt idx="5">
                  <c:v>0.32359313436170933</c:v>
                </c:pt>
                <c:pt idx="6">
                  <c:v>0.31967975420657313</c:v>
                </c:pt>
                <c:pt idx="7">
                  <c:v>0.30081874126917169</c:v>
                </c:pt>
                <c:pt idx="8">
                  <c:v>0.29582664467818864</c:v>
                </c:pt>
                <c:pt idx="9">
                  <c:v>0.3000567867579596</c:v>
                </c:pt>
                <c:pt idx="10">
                  <c:v>0.2875168842843559</c:v>
                </c:pt>
              </c:numCache>
            </c:numRef>
          </c:val>
          <c:smooth val="0"/>
          <c:extLst>
            <c:ext xmlns:c16="http://schemas.microsoft.com/office/drawing/2014/chart" uri="{C3380CC4-5D6E-409C-BE32-E72D297353CC}">
              <c16:uniqueId val="{00000003-394F-430F-9C87-F30EB9A0788F}"/>
            </c:ext>
          </c:extLst>
        </c:ser>
        <c:dLbls>
          <c:showLegendKey val="0"/>
          <c:showVal val="0"/>
          <c:showCatName val="0"/>
          <c:showSerName val="0"/>
          <c:showPercent val="0"/>
          <c:showBubbleSize val="0"/>
        </c:dLbls>
        <c:marker val="1"/>
        <c:smooth val="0"/>
        <c:axId val="638605896"/>
        <c:axId val="638606288"/>
      </c:lineChart>
      <c:catAx>
        <c:axId val="638605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38606288"/>
        <c:crosses val="autoZero"/>
        <c:auto val="1"/>
        <c:lblAlgn val="ctr"/>
        <c:lblOffset val="100"/>
        <c:noMultiLvlLbl val="0"/>
      </c:catAx>
      <c:valAx>
        <c:axId val="638606288"/>
        <c:scaling>
          <c:orientation val="minMax"/>
          <c:min val="0.2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Loss time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38605896"/>
        <c:crosses val="autoZero"/>
        <c:crossBetween val="between"/>
        <c:minorUnit val="1.0000000000000002E-3"/>
      </c:valAx>
      <c:spPr>
        <a:noFill/>
        <a:ln>
          <a:solidFill>
            <a:schemeClr val="bg1">
              <a:lumMod val="75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2022.Resignation &amp;  New worker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5969191416245127"/>
          <c:y val="0.18475778715212998"/>
          <c:w val="0.76312786727166382"/>
          <c:h val="0.55742812763855387"/>
        </c:manualLayout>
      </c:layout>
      <c:barChart>
        <c:barDir val="col"/>
        <c:grouping val="clustered"/>
        <c:varyColors val="0"/>
        <c:ser>
          <c:idx val="0"/>
          <c:order val="0"/>
          <c:tx>
            <c:strRef>
              <c:f>'● Worker demand'!$B$34</c:f>
              <c:strCache>
                <c:ptCount val="1"/>
                <c:pt idx="0">
                  <c:v>Resignation</c:v>
                </c:pt>
              </c:strCache>
            </c:strRef>
          </c:tx>
          <c:spPr>
            <a:solidFill>
              <a:schemeClr val="accent1"/>
            </a:solidFill>
            <a:ln>
              <a:noFill/>
            </a:ln>
            <a:effectLst/>
          </c:spPr>
          <c:invertIfNegative val="0"/>
          <c:cat>
            <c:strRef>
              <c:f>'● Worker demand'!$C$30:$T$30</c:f>
              <c:strCache>
                <c:ptCount val="12"/>
                <c:pt idx="0">
                  <c:v>JAN.22</c:v>
                </c:pt>
                <c:pt idx="1">
                  <c:v>FEB</c:v>
                </c:pt>
                <c:pt idx="2">
                  <c:v>MAR</c:v>
                </c:pt>
                <c:pt idx="3">
                  <c:v>APR</c:v>
                </c:pt>
                <c:pt idx="4">
                  <c:v>MAY</c:v>
                </c:pt>
                <c:pt idx="5">
                  <c:v>JUN</c:v>
                </c:pt>
                <c:pt idx="6">
                  <c:v>JUL</c:v>
                </c:pt>
                <c:pt idx="7">
                  <c:v>AUG</c:v>
                </c:pt>
                <c:pt idx="8">
                  <c:v>SEP</c:v>
                </c:pt>
                <c:pt idx="9">
                  <c:v>OCT</c:v>
                </c:pt>
                <c:pt idx="10">
                  <c:v>NOV</c:v>
                </c:pt>
                <c:pt idx="11">
                  <c:v>DEC</c:v>
                </c:pt>
              </c:strCache>
            </c:strRef>
          </c:cat>
          <c:val>
            <c:numRef>
              <c:f>'● Worker demand'!$E$34:$T$34</c:f>
              <c:numCache>
                <c:formatCode>#,##0</c:formatCode>
                <c:ptCount val="12"/>
                <c:pt idx="0">
                  <c:v>50</c:v>
                </c:pt>
                <c:pt idx="1">
                  <c:v>57</c:v>
                </c:pt>
                <c:pt idx="2">
                  <c:v>52</c:v>
                </c:pt>
                <c:pt idx="3">
                  <c:v>52</c:v>
                </c:pt>
                <c:pt idx="4">
                  <c:v>52</c:v>
                </c:pt>
                <c:pt idx="5">
                  <c:v>79</c:v>
                </c:pt>
                <c:pt idx="6">
                  <c:v>56</c:v>
                </c:pt>
                <c:pt idx="7">
                  <c:v>68</c:v>
                </c:pt>
                <c:pt idx="8">
                  <c:v>38</c:v>
                </c:pt>
                <c:pt idx="9">
                  <c:v>21</c:v>
                </c:pt>
                <c:pt idx="10">
                  <c:v>61</c:v>
                </c:pt>
                <c:pt idx="11">
                  <c:v>19.529999999999998</c:v>
                </c:pt>
              </c:numCache>
            </c:numRef>
          </c:val>
          <c:extLst>
            <c:ext xmlns:c16="http://schemas.microsoft.com/office/drawing/2014/chart" uri="{C3380CC4-5D6E-409C-BE32-E72D297353CC}">
              <c16:uniqueId val="{00000000-0061-4162-9698-2C8D6CA5FC92}"/>
            </c:ext>
          </c:extLst>
        </c:ser>
        <c:dLbls>
          <c:showLegendKey val="0"/>
          <c:showVal val="0"/>
          <c:showCatName val="0"/>
          <c:showSerName val="0"/>
          <c:showPercent val="0"/>
          <c:showBubbleSize val="0"/>
        </c:dLbls>
        <c:gapWidth val="150"/>
        <c:axId val="638607072"/>
        <c:axId val="638607464"/>
      </c:barChart>
      <c:lineChart>
        <c:grouping val="standard"/>
        <c:varyColors val="0"/>
        <c:ser>
          <c:idx val="1"/>
          <c:order val="1"/>
          <c:tx>
            <c:strRef>
              <c:f>'● Worker demand'!$B$35</c:f>
              <c:strCache>
                <c:ptCount val="1"/>
                <c:pt idx="0">
                  <c:v>Add worker</c:v>
                </c:pt>
              </c:strCache>
            </c:strRef>
          </c:tx>
          <c:spPr>
            <a:ln w="28575" cap="rnd">
              <a:solidFill>
                <a:schemeClr val="tx1"/>
              </a:solidFill>
              <a:round/>
            </a:ln>
            <a:effectLst/>
          </c:spPr>
          <c:marker>
            <c:symbol val="circle"/>
            <c:size val="5"/>
            <c:spPr>
              <a:solidFill>
                <a:schemeClr val="tx1"/>
              </a:solidFill>
              <a:ln w="9525">
                <a:solidFill>
                  <a:schemeClr val="tx1"/>
                </a:solidFill>
              </a:ln>
              <a:effectLst/>
            </c:spPr>
          </c:marker>
          <c:dPt>
            <c:idx val="1"/>
            <c:marker>
              <c:symbol val="circle"/>
              <c:size val="5"/>
              <c:spPr>
                <a:solidFill>
                  <a:schemeClr val="tx1"/>
                </a:solidFill>
                <a:ln w="3175">
                  <a:solidFill>
                    <a:schemeClr val="tx1"/>
                  </a:solidFill>
                </a:ln>
                <a:effectLst/>
              </c:spPr>
            </c:marker>
            <c:bubble3D val="0"/>
            <c:spPr>
              <a:ln w="3175" cap="rnd">
                <a:solidFill>
                  <a:schemeClr val="tx1"/>
                </a:solidFill>
                <a:round/>
              </a:ln>
              <a:effectLst/>
            </c:spPr>
            <c:extLst>
              <c:ext xmlns:c16="http://schemas.microsoft.com/office/drawing/2014/chart" uri="{C3380CC4-5D6E-409C-BE32-E72D297353CC}">
                <c16:uniqueId val="{00000002-0061-4162-9698-2C8D6CA5FC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Worker demand'!$C$30:$T$30</c:f>
              <c:strCache>
                <c:ptCount val="12"/>
                <c:pt idx="0">
                  <c:v>JAN.22</c:v>
                </c:pt>
                <c:pt idx="1">
                  <c:v>FEB</c:v>
                </c:pt>
                <c:pt idx="2">
                  <c:v>MAR</c:v>
                </c:pt>
                <c:pt idx="3">
                  <c:v>APR</c:v>
                </c:pt>
                <c:pt idx="4">
                  <c:v>MAY</c:v>
                </c:pt>
                <c:pt idx="5">
                  <c:v>JUN</c:v>
                </c:pt>
                <c:pt idx="6">
                  <c:v>JUL</c:v>
                </c:pt>
                <c:pt idx="7">
                  <c:v>AUG</c:v>
                </c:pt>
                <c:pt idx="8">
                  <c:v>SEP</c:v>
                </c:pt>
                <c:pt idx="9">
                  <c:v>OCT</c:v>
                </c:pt>
                <c:pt idx="10">
                  <c:v>NOV</c:v>
                </c:pt>
                <c:pt idx="11">
                  <c:v>DEC</c:v>
                </c:pt>
              </c:strCache>
            </c:strRef>
          </c:cat>
          <c:val>
            <c:numRef>
              <c:f>'● Worker demand'!$C$35:$T$35</c:f>
              <c:numCache>
                <c:formatCode>#,##0</c:formatCode>
                <c:ptCount val="12"/>
                <c:pt idx="0">
                  <c:v>2</c:v>
                </c:pt>
                <c:pt idx="1">
                  <c:v>8</c:v>
                </c:pt>
                <c:pt idx="2">
                  <c:v>127</c:v>
                </c:pt>
                <c:pt idx="3">
                  <c:v>49</c:v>
                </c:pt>
                <c:pt idx="4">
                  <c:v>54</c:v>
                </c:pt>
                <c:pt idx="5">
                  <c:v>93</c:v>
                </c:pt>
                <c:pt idx="6">
                  <c:v>53</c:v>
                </c:pt>
                <c:pt idx="7">
                  <c:v>82</c:v>
                </c:pt>
                <c:pt idx="8">
                  <c:v>49</c:v>
                </c:pt>
                <c:pt idx="9">
                  <c:v>20</c:v>
                </c:pt>
                <c:pt idx="10">
                  <c:v>60</c:v>
                </c:pt>
              </c:numCache>
            </c:numRef>
          </c:val>
          <c:smooth val="0"/>
          <c:extLst>
            <c:ext xmlns:c16="http://schemas.microsoft.com/office/drawing/2014/chart" uri="{C3380CC4-5D6E-409C-BE32-E72D297353CC}">
              <c16:uniqueId val="{00000003-0061-4162-9698-2C8D6CA5FC92}"/>
            </c:ext>
          </c:extLst>
        </c:ser>
        <c:ser>
          <c:idx val="3"/>
          <c:order val="3"/>
          <c:tx>
            <c:strRef>
              <c:f>'● Worker demand'!$B$43</c:f>
              <c:strCache>
                <c:ptCount val="1"/>
                <c:pt idx="0">
                  <c:v>Add New comer schedule</c:v>
                </c:pt>
              </c:strCache>
            </c:strRef>
          </c:tx>
          <c:spPr>
            <a:ln w="28575" cap="rnd">
              <a:solidFill>
                <a:srgbClr val="FF0000"/>
              </a:solidFill>
              <a:round/>
            </a:ln>
            <a:effectLst/>
          </c:spPr>
          <c:marker>
            <c:symbol val="circle"/>
            <c:size val="8"/>
            <c:spPr>
              <a:solidFill>
                <a:srgbClr val="FF0000"/>
              </a:solidFill>
              <a:ln w="3175">
                <a:solidFill>
                  <a:srgbClr val="FF0000"/>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 Worker demand'!$C$43:$T$43</c:f>
              <c:numCache>
                <c:formatCode>#,##0</c:formatCode>
                <c:ptCount val="12"/>
                <c:pt idx="0">
                  <c:v>50</c:v>
                </c:pt>
                <c:pt idx="1">
                  <c:v>100</c:v>
                </c:pt>
                <c:pt idx="2">
                  <c:v>200</c:v>
                </c:pt>
                <c:pt idx="3">
                  <c:v>100</c:v>
                </c:pt>
                <c:pt idx="4">
                  <c:v>106</c:v>
                </c:pt>
                <c:pt idx="5">
                  <c:v>120</c:v>
                </c:pt>
                <c:pt idx="6">
                  <c:v>120</c:v>
                </c:pt>
                <c:pt idx="7">
                  <c:v>150</c:v>
                </c:pt>
                <c:pt idx="8">
                  <c:v>150</c:v>
                </c:pt>
                <c:pt idx="9">
                  <c:v>80</c:v>
                </c:pt>
                <c:pt idx="10">
                  <c:v>80</c:v>
                </c:pt>
                <c:pt idx="11">
                  <c:v>14.997010445196565</c:v>
                </c:pt>
              </c:numCache>
            </c:numRef>
          </c:val>
          <c:smooth val="0"/>
          <c:extLst>
            <c:ext xmlns:c16="http://schemas.microsoft.com/office/drawing/2014/chart" uri="{C3380CC4-5D6E-409C-BE32-E72D297353CC}">
              <c16:uniqueId val="{00000004-0061-4162-9698-2C8D6CA5FC92}"/>
            </c:ext>
          </c:extLst>
        </c:ser>
        <c:dLbls>
          <c:showLegendKey val="0"/>
          <c:showVal val="0"/>
          <c:showCatName val="0"/>
          <c:showSerName val="0"/>
          <c:showPercent val="0"/>
          <c:showBubbleSize val="0"/>
        </c:dLbls>
        <c:marker val="1"/>
        <c:smooth val="0"/>
        <c:axId val="638607072"/>
        <c:axId val="638607464"/>
      </c:lineChart>
      <c:lineChart>
        <c:grouping val="standard"/>
        <c:varyColors val="0"/>
        <c:ser>
          <c:idx val="2"/>
          <c:order val="2"/>
          <c:tx>
            <c:strRef>
              <c:f>'● Worker demand'!$B$45</c:f>
              <c:strCache>
                <c:ptCount val="1"/>
                <c:pt idx="0">
                  <c:v>Resignation Ratio</c:v>
                </c:pt>
              </c:strCache>
            </c:strRef>
          </c:tx>
          <c:spPr>
            <a:ln w="28575" cap="rnd">
              <a:solidFill>
                <a:schemeClr val="accent3"/>
              </a:solidFill>
              <a:round/>
            </a:ln>
            <a:effectLst/>
          </c:spPr>
          <c:marker>
            <c:symbol val="square"/>
            <c:size val="3"/>
            <c:spPr>
              <a:blipFill>
                <a:blip xmlns:r="http://schemas.openxmlformats.org/officeDocument/2006/relationships" r:embed="rId3"/>
                <a:tile tx="0" ty="0" sx="100000" sy="100000" flip="none" algn="tl"/>
              </a:blipFill>
              <a:ln w="3175">
                <a:solidFill>
                  <a:schemeClr val="tx1">
                    <a:alpha val="99000"/>
                  </a:schemeClr>
                </a:solidFill>
              </a:ln>
              <a:effectLst/>
            </c:spPr>
          </c:marker>
          <c:cat>
            <c:multiLvlStrRef>
              <c:f>}</c:f>
            </c:multiLvlStrRef>
          </c:cat>
          <c:val>
            <c:numRef>
              <c:f>'● Worker demand'!$C$45:$T$45</c:f>
              <c:numCache>
                <c:formatCode>0.0%</c:formatCode>
                <c:ptCount val="12"/>
                <c:pt idx="0">
                  <c:v>7.8125E-2</c:v>
                </c:pt>
                <c:pt idx="1">
                  <c:v>9.6283783783783786E-2</c:v>
                </c:pt>
                <c:pt idx="2">
                  <c:v>9.5764272559852676E-2</c:v>
                </c:pt>
                <c:pt idx="3">
                  <c:v>8.4142394822006472E-2</c:v>
                </c:pt>
                <c:pt idx="4">
                  <c:v>8.4552845528455281E-2</c:v>
                </c:pt>
                <c:pt idx="5">
                  <c:v>0.1280388978930308</c:v>
                </c:pt>
                <c:pt idx="6">
                  <c:v>8.874801901743265E-2</c:v>
                </c:pt>
                <c:pt idx="7">
                  <c:v>0.10828025477707007</c:v>
                </c:pt>
                <c:pt idx="8">
                  <c:v>5.9190031152647975E-2</c:v>
                </c:pt>
                <c:pt idx="9">
                  <c:v>3.2159264931087291E-2</c:v>
                </c:pt>
                <c:pt idx="10">
                  <c:v>9.3558282208588958E-2</c:v>
                </c:pt>
                <c:pt idx="11" formatCode="0%">
                  <c:v>0.03</c:v>
                </c:pt>
              </c:numCache>
            </c:numRef>
          </c:val>
          <c:smooth val="0"/>
          <c:extLst>
            <c:ext xmlns:c16="http://schemas.microsoft.com/office/drawing/2014/chart" uri="{C3380CC4-5D6E-409C-BE32-E72D297353CC}">
              <c16:uniqueId val="{00000005-0061-4162-9698-2C8D6CA5FC92}"/>
            </c:ext>
          </c:extLst>
        </c:ser>
        <c:dLbls>
          <c:showLegendKey val="0"/>
          <c:showVal val="0"/>
          <c:showCatName val="0"/>
          <c:showSerName val="0"/>
          <c:showPercent val="0"/>
          <c:showBubbleSize val="0"/>
        </c:dLbls>
        <c:marker val="1"/>
        <c:smooth val="0"/>
        <c:axId val="638608248"/>
        <c:axId val="638607856"/>
      </c:lineChart>
      <c:catAx>
        <c:axId val="63860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38607464"/>
        <c:crosses val="autoZero"/>
        <c:auto val="1"/>
        <c:lblAlgn val="ctr"/>
        <c:lblOffset val="100"/>
        <c:noMultiLvlLbl val="0"/>
      </c:catAx>
      <c:valAx>
        <c:axId val="638607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Worker QTY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38607072"/>
        <c:crosses val="autoZero"/>
        <c:crossBetween val="between"/>
      </c:valAx>
      <c:valAx>
        <c:axId val="63860785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38608248"/>
        <c:crosses val="max"/>
        <c:crossBetween val="between"/>
      </c:valAx>
      <c:catAx>
        <c:axId val="638608248"/>
        <c:scaling>
          <c:orientation val="minMax"/>
        </c:scaling>
        <c:delete val="1"/>
        <c:axPos val="b"/>
        <c:numFmt formatCode="General" sourceLinked="1"/>
        <c:majorTickMark val="out"/>
        <c:minorTickMark val="none"/>
        <c:tickLblPos val="nextTo"/>
        <c:crossAx val="638607856"/>
        <c:crosses val="autoZero"/>
        <c:auto val="1"/>
        <c:lblAlgn val="ctr"/>
        <c:lblOffset val="100"/>
        <c:noMultiLvlLbl val="0"/>
      </c:catAx>
      <c:spPr>
        <a:noFill/>
        <a:ln>
          <a:solidFill>
            <a:schemeClr val="bg1">
              <a:lumMod val="75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Press MC</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'MC situation'!$D$9</c:f>
              <c:strCache>
                <c:ptCount val="1"/>
                <c:pt idx="0">
                  <c:v>Capacity of MC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'MC situation'!$E$5:$T$5</c:f>
              <c:strCache>
                <c:ptCount val="3"/>
                <c:pt idx="0">
                  <c:v>Oct</c:v>
                </c:pt>
                <c:pt idx="1">
                  <c:v>Nov</c:v>
                </c:pt>
                <c:pt idx="2">
                  <c:v>Dec</c:v>
                </c:pt>
              </c:strCache>
            </c:strRef>
          </c:cat>
          <c:val>
            <c:numRef>
              <c:f>'MC situation'!$E$9:$T$9</c:f>
              <c:numCache>
                <c:formatCode>0%</c:formatCode>
                <c:ptCount val="3"/>
                <c:pt idx="0">
                  <c:v>0.58152273507301522</c:v>
                </c:pt>
                <c:pt idx="1">
                  <c:v>0.611829089782437</c:v>
                </c:pt>
                <c:pt idx="2">
                  <c:v>0.52389209322541896</c:v>
                </c:pt>
              </c:numCache>
            </c:numRef>
          </c:val>
          <c:extLst>
            <c:ext xmlns:c16="http://schemas.microsoft.com/office/drawing/2014/chart" uri="{C3380CC4-5D6E-409C-BE32-E72D297353CC}">
              <c16:uniqueId val="{00000000-5A71-4A46-96E8-79F728D05C94}"/>
            </c:ext>
          </c:extLst>
        </c:ser>
        <c:dLbls>
          <c:showLegendKey val="0"/>
          <c:showVal val="0"/>
          <c:showCatName val="0"/>
          <c:showSerName val="0"/>
          <c:showPercent val="0"/>
          <c:showBubbleSize val="0"/>
        </c:dLbls>
        <c:gapWidth val="150"/>
        <c:axId val="1028303696"/>
        <c:axId val="1028304088"/>
      </c:barChart>
      <c:lineChart>
        <c:grouping val="standard"/>
        <c:varyColors val="0"/>
        <c:ser>
          <c:idx val="1"/>
          <c:order val="1"/>
          <c:tx>
            <c:strRef>
              <c:f>'MC situation'!$D$7</c:f>
              <c:strCache>
                <c:ptCount val="1"/>
                <c:pt idx="0">
                  <c:v>Necessary MC (None OVT)</c:v>
                </c:pt>
              </c:strCache>
            </c:strRef>
          </c:tx>
          <c:spPr>
            <a:ln w="28575" cap="rnd">
              <a:solidFill>
                <a:schemeClr val="accent2"/>
              </a:solidFill>
              <a:round/>
            </a:ln>
            <a:effectLst/>
          </c:spPr>
          <c:marker>
            <c:symbol val="circle"/>
            <c:size val="3"/>
            <c:spPr>
              <a:solidFill>
                <a:srgbClr val="00B050"/>
              </a:solidFill>
              <a:ln w="3175">
                <a:solidFill>
                  <a:srgbClr val="00B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'MC situation'!$E$5:$T$5</c:f>
              <c:strCache>
                <c:ptCount val="3"/>
                <c:pt idx="0">
                  <c:v>Oct</c:v>
                </c:pt>
                <c:pt idx="1">
                  <c:v>Nov</c:v>
                </c:pt>
                <c:pt idx="2">
                  <c:v>Dec</c:v>
                </c:pt>
              </c:strCache>
            </c:strRef>
          </c:cat>
          <c:val>
            <c:numRef>
              <c:f>'MC situation'!$E$7:$T$7</c:f>
              <c:numCache>
                <c:formatCode>0.0</c:formatCode>
                <c:ptCount val="3"/>
                <c:pt idx="0">
                  <c:v>12.793500171606334</c:v>
                </c:pt>
                <c:pt idx="1">
                  <c:v>13.460239975213614</c:v>
                </c:pt>
                <c:pt idx="2">
                  <c:v>11.525626050959216</c:v>
                </c:pt>
              </c:numCache>
            </c:numRef>
          </c:val>
          <c:smooth val="0"/>
          <c:extLst>
            <c:ext xmlns:c16="http://schemas.microsoft.com/office/drawing/2014/chart" uri="{C3380CC4-5D6E-409C-BE32-E72D297353CC}">
              <c16:uniqueId val="{00000001-5A71-4A46-96E8-79F728D05C94}"/>
            </c:ext>
          </c:extLst>
        </c:ser>
        <c:ser>
          <c:idx val="2"/>
          <c:order val="2"/>
          <c:tx>
            <c:strRef>
              <c:f>'MC situation'!$D$8</c:f>
              <c:strCache>
                <c:ptCount val="1"/>
                <c:pt idx="0">
                  <c:v> Necessary MC (OVT)</c:v>
                </c:pt>
              </c:strCache>
            </c:strRef>
          </c:tx>
          <c:spPr>
            <a:ln w="28575" cap="rnd">
              <a:solidFill>
                <a:schemeClr val="accent3"/>
              </a:solidFill>
              <a:round/>
            </a:ln>
            <a:effectLst/>
          </c:spPr>
          <c:marker>
            <c:symbol val="circle"/>
            <c:size val="8"/>
            <c:spPr>
              <a:solidFill>
                <a:srgbClr val="FF0000"/>
              </a:solidFill>
              <a:ln w="6350">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'MC situation'!$E$5:$T$5</c:f>
              <c:strCache>
                <c:ptCount val="3"/>
                <c:pt idx="0">
                  <c:v>Oct</c:v>
                </c:pt>
                <c:pt idx="1">
                  <c:v>Nov</c:v>
                </c:pt>
                <c:pt idx="2">
                  <c:v>Dec</c:v>
                </c:pt>
              </c:strCache>
            </c:strRef>
          </c:cat>
          <c:val>
            <c:numRef>
              <c:f>'MC situation'!$E$8:$T$8</c:f>
              <c:numCache>
                <c:formatCode>0.0</c:formatCode>
                <c:ptCount val="3"/>
                <c:pt idx="0">
                  <c:v>12.793500171606334</c:v>
                </c:pt>
                <c:pt idx="1">
                  <c:v>13.460239975213614</c:v>
                </c:pt>
                <c:pt idx="2">
                  <c:v>11.525626050959216</c:v>
                </c:pt>
              </c:numCache>
            </c:numRef>
          </c:val>
          <c:smooth val="0"/>
          <c:extLst>
            <c:ext xmlns:c16="http://schemas.microsoft.com/office/drawing/2014/chart" uri="{C3380CC4-5D6E-409C-BE32-E72D297353CC}">
              <c16:uniqueId val="{00000002-5A71-4A46-96E8-79F728D05C94}"/>
            </c:ext>
          </c:extLst>
        </c:ser>
        <c:ser>
          <c:idx val="3"/>
          <c:order val="3"/>
          <c:tx>
            <c:strRef>
              <c:f>'MC situation'!$D$10</c:f>
              <c:strCache>
                <c:ptCount val="1"/>
                <c:pt idx="0">
                  <c:v>Actual MC</c:v>
                </c:pt>
              </c:strCache>
            </c:strRef>
          </c:tx>
          <c:spPr>
            <a:ln w="28575" cap="rnd">
              <a:solidFill>
                <a:schemeClr val="accent4"/>
              </a:solidFill>
              <a:round/>
            </a:ln>
            <a:effectLst/>
          </c:spPr>
          <c:marker>
            <c:symbol val="circle"/>
            <c:size val="8"/>
            <c:spPr>
              <a:solidFill>
                <a:schemeClr val="tx1"/>
              </a:solidFill>
              <a:ln w="6350">
                <a:solidFill>
                  <a:schemeClr val="tx1"/>
                </a:solidFill>
                <a:prstDash val="sysDash"/>
              </a:ln>
              <a:effectLst/>
            </c:spPr>
          </c:marker>
          <c:cat>
            <c:strRef>
              <c:f>'MC situation'!$E$5:$T$5</c:f>
              <c:strCache>
                <c:ptCount val="3"/>
                <c:pt idx="0">
                  <c:v>Oct</c:v>
                </c:pt>
                <c:pt idx="1">
                  <c:v>Nov</c:v>
                </c:pt>
                <c:pt idx="2">
                  <c:v>Dec</c:v>
                </c:pt>
              </c:strCache>
            </c:strRef>
          </c:cat>
          <c:val>
            <c:numRef>
              <c:f>'MC situation'!$E$10:$T$10</c:f>
              <c:numCache>
                <c:formatCode>General</c:formatCode>
                <c:ptCount val="3"/>
                <c:pt idx="0">
                  <c:v>22</c:v>
                </c:pt>
                <c:pt idx="1">
                  <c:v>22</c:v>
                </c:pt>
                <c:pt idx="2">
                  <c:v>22</c:v>
                </c:pt>
              </c:numCache>
            </c:numRef>
          </c:val>
          <c:smooth val="0"/>
          <c:extLst>
            <c:ext xmlns:c16="http://schemas.microsoft.com/office/drawing/2014/chart" uri="{C3380CC4-5D6E-409C-BE32-E72D297353CC}">
              <c16:uniqueId val="{00000003-5A71-4A46-96E8-79F728D05C94}"/>
            </c:ext>
          </c:extLst>
        </c:ser>
        <c:dLbls>
          <c:showLegendKey val="0"/>
          <c:showVal val="0"/>
          <c:showCatName val="0"/>
          <c:showSerName val="0"/>
          <c:showPercent val="0"/>
          <c:showBubbleSize val="0"/>
        </c:dLbls>
        <c:marker val="1"/>
        <c:smooth val="0"/>
        <c:axId val="1028304872"/>
        <c:axId val="1028304480"/>
      </c:lineChart>
      <c:catAx>
        <c:axId val="1028304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04480"/>
        <c:crosses val="autoZero"/>
        <c:auto val="1"/>
        <c:lblAlgn val="ctr"/>
        <c:lblOffset val="100"/>
        <c:noMultiLvlLbl val="0"/>
      </c:catAx>
      <c:valAx>
        <c:axId val="1028304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MC  QTY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04872"/>
        <c:crosses val="autoZero"/>
        <c:crossBetween val="between"/>
      </c:valAx>
      <c:valAx>
        <c:axId val="1028304088"/>
        <c:scaling>
          <c:orientation val="minMax"/>
          <c:max val="2"/>
          <c:min val="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03696"/>
        <c:crosses val="max"/>
        <c:crossBetween val="between"/>
      </c:valAx>
      <c:catAx>
        <c:axId val="1028303696"/>
        <c:scaling>
          <c:orientation val="minMax"/>
        </c:scaling>
        <c:delete val="1"/>
        <c:axPos val="b"/>
        <c:numFmt formatCode="General" sourceLinked="1"/>
        <c:majorTickMark val="out"/>
        <c:minorTickMark val="none"/>
        <c:tickLblPos val="nextTo"/>
        <c:crossAx val="1028304088"/>
        <c:crosses val="autoZero"/>
        <c:auto val="1"/>
        <c:lblAlgn val="ctr"/>
        <c:lblOffset val="100"/>
        <c:noMultiLvlLbl val="0"/>
      </c:catAx>
      <c:spPr>
        <a:noFill/>
        <a:ln>
          <a:solidFill>
            <a:schemeClr val="bg1">
              <a:lumMod val="75000"/>
            </a:schemeClr>
          </a:solidFill>
        </a:ln>
        <a:effectLst/>
      </c:spPr>
    </c:plotArea>
    <c:legend>
      <c:legendPos val="b"/>
      <c:layout>
        <c:manualLayout>
          <c:xMode val="edge"/>
          <c:yMode val="edge"/>
          <c:x val="0.11990057603312974"/>
          <c:y val="0.92719953071500771"/>
          <c:w val="0.79133275531436598"/>
          <c:h val="6.977064112040404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Openmill MC</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'MC situation'!$D$16</c:f>
              <c:strCache>
                <c:ptCount val="1"/>
                <c:pt idx="0">
                  <c:v>Capacity of MC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'MC situation'!$E$5:$S$5</c:f>
              <c:strCache>
                <c:ptCount val="3"/>
                <c:pt idx="0">
                  <c:v>Oct</c:v>
                </c:pt>
                <c:pt idx="1">
                  <c:v>Nov</c:v>
                </c:pt>
                <c:pt idx="2">
                  <c:v>Dec</c:v>
                </c:pt>
              </c:strCache>
            </c:strRef>
          </c:cat>
          <c:val>
            <c:numRef>
              <c:f>'MC situation'!$F$16:$S$16</c:f>
              <c:numCache>
                <c:formatCode>0%</c:formatCode>
                <c:ptCount val="3"/>
                <c:pt idx="0">
                  <c:v>0.50715930421798583</c:v>
                </c:pt>
                <c:pt idx="1">
                  <c:v>0.49810673086496127</c:v>
                </c:pt>
                <c:pt idx="2">
                  <c:v>0.54723393206681148</c:v>
                </c:pt>
              </c:numCache>
            </c:numRef>
          </c:val>
          <c:extLst>
            <c:ext xmlns:c16="http://schemas.microsoft.com/office/drawing/2014/chart" uri="{C3380CC4-5D6E-409C-BE32-E72D297353CC}">
              <c16:uniqueId val="{00000000-6660-41F4-B710-C7EA1C50C91E}"/>
            </c:ext>
          </c:extLst>
        </c:ser>
        <c:dLbls>
          <c:showLegendKey val="0"/>
          <c:showVal val="0"/>
          <c:showCatName val="0"/>
          <c:showSerName val="0"/>
          <c:showPercent val="0"/>
          <c:showBubbleSize val="0"/>
        </c:dLbls>
        <c:gapWidth val="150"/>
        <c:axId val="1028306440"/>
        <c:axId val="1028306832"/>
      </c:barChart>
      <c:lineChart>
        <c:grouping val="standard"/>
        <c:varyColors val="0"/>
        <c:ser>
          <c:idx val="1"/>
          <c:order val="1"/>
          <c:tx>
            <c:strRef>
              <c:f>'MC situation'!$D$14</c:f>
              <c:strCache>
                <c:ptCount val="1"/>
                <c:pt idx="0">
                  <c:v>Necessary MC (None OVT)</c:v>
                </c:pt>
              </c:strCache>
            </c:strRef>
          </c:tx>
          <c:spPr>
            <a:ln w="28575" cap="rnd">
              <a:solidFill>
                <a:schemeClr val="accent2"/>
              </a:solidFill>
              <a:round/>
            </a:ln>
            <a:effectLst/>
          </c:spPr>
          <c:marker>
            <c:symbol val="circle"/>
            <c:size val="3"/>
            <c:spPr>
              <a:solidFill>
                <a:srgbClr val="00B050"/>
              </a:solidFill>
              <a:ln w="3175">
                <a:solidFill>
                  <a:srgbClr val="00B050"/>
                </a:solidFill>
              </a:ln>
              <a:effectLst/>
            </c:spPr>
          </c:marker>
          <c:cat>
            <c:strRef>
              <c:f>'MC situation'!$E$5:$S$5</c:f>
              <c:strCache>
                <c:ptCount val="3"/>
                <c:pt idx="0">
                  <c:v>Oct</c:v>
                </c:pt>
                <c:pt idx="1">
                  <c:v>Nov</c:v>
                </c:pt>
                <c:pt idx="2">
                  <c:v>Dec</c:v>
                </c:pt>
              </c:strCache>
            </c:strRef>
          </c:cat>
          <c:val>
            <c:numRef>
              <c:f>'MC situation'!$F$14:$S$14</c:f>
              <c:numCache>
                <c:formatCode>0.0</c:formatCode>
                <c:ptCount val="3"/>
                <c:pt idx="0">
                  <c:v>0.50715930421798583</c:v>
                </c:pt>
                <c:pt idx="1">
                  <c:v>0.49810673086496127</c:v>
                </c:pt>
                <c:pt idx="2">
                  <c:v>0.54723393206681148</c:v>
                </c:pt>
              </c:numCache>
            </c:numRef>
          </c:val>
          <c:smooth val="0"/>
          <c:extLst>
            <c:ext xmlns:c16="http://schemas.microsoft.com/office/drawing/2014/chart" uri="{C3380CC4-5D6E-409C-BE32-E72D297353CC}">
              <c16:uniqueId val="{00000001-6660-41F4-B710-C7EA1C50C91E}"/>
            </c:ext>
          </c:extLst>
        </c:ser>
        <c:ser>
          <c:idx val="2"/>
          <c:order val="2"/>
          <c:tx>
            <c:strRef>
              <c:f>'MC situation'!$D$15</c:f>
              <c:strCache>
                <c:ptCount val="1"/>
                <c:pt idx="0">
                  <c:v> Necessary MC (OVT)</c:v>
                </c:pt>
              </c:strCache>
            </c:strRef>
          </c:tx>
          <c:spPr>
            <a:ln w="28575" cap="rnd">
              <a:solidFill>
                <a:schemeClr val="accent3"/>
              </a:solidFill>
              <a:round/>
            </a:ln>
            <a:effectLst/>
          </c:spPr>
          <c:marker>
            <c:symbol val="circle"/>
            <c:size val="8"/>
            <c:spPr>
              <a:solidFill>
                <a:srgbClr val="FF0000"/>
              </a:solidFill>
              <a:ln w="3175">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'MC situation'!$E$5:$S$5</c:f>
              <c:strCache>
                <c:ptCount val="3"/>
                <c:pt idx="0">
                  <c:v>Oct</c:v>
                </c:pt>
                <c:pt idx="1">
                  <c:v>Nov</c:v>
                </c:pt>
                <c:pt idx="2">
                  <c:v>Dec</c:v>
                </c:pt>
              </c:strCache>
            </c:strRef>
          </c:cat>
          <c:val>
            <c:numRef>
              <c:f>'MC situation'!$F$15:$S$15</c:f>
              <c:numCache>
                <c:formatCode>0.0</c:formatCode>
                <c:ptCount val="3"/>
                <c:pt idx="0">
                  <c:v>0.50715930421798583</c:v>
                </c:pt>
                <c:pt idx="1">
                  <c:v>0.49810673086496127</c:v>
                </c:pt>
                <c:pt idx="2">
                  <c:v>0.54723393206681148</c:v>
                </c:pt>
              </c:numCache>
            </c:numRef>
          </c:val>
          <c:smooth val="0"/>
          <c:extLst>
            <c:ext xmlns:c16="http://schemas.microsoft.com/office/drawing/2014/chart" uri="{C3380CC4-5D6E-409C-BE32-E72D297353CC}">
              <c16:uniqueId val="{00000002-6660-41F4-B710-C7EA1C50C91E}"/>
            </c:ext>
          </c:extLst>
        </c:ser>
        <c:ser>
          <c:idx val="3"/>
          <c:order val="3"/>
          <c:tx>
            <c:strRef>
              <c:f>'MC situation'!$D$17</c:f>
              <c:strCache>
                <c:ptCount val="1"/>
                <c:pt idx="0">
                  <c:v>Actual MC</c:v>
                </c:pt>
              </c:strCache>
            </c:strRef>
          </c:tx>
          <c:spPr>
            <a:ln w="28575" cap="rnd">
              <a:solidFill>
                <a:schemeClr val="accent4"/>
              </a:solidFill>
              <a:round/>
            </a:ln>
            <a:effectLst/>
          </c:spPr>
          <c:marker>
            <c:symbol val="circle"/>
            <c:size val="8"/>
            <c:spPr>
              <a:solidFill>
                <a:schemeClr val="tx1"/>
              </a:solidFill>
              <a:ln w="3175">
                <a:solidFill>
                  <a:schemeClr val="tx1"/>
                </a:solidFill>
                <a:prstDash val="dash"/>
              </a:ln>
              <a:effectLst/>
            </c:spPr>
          </c:marker>
          <c:cat>
            <c:strRef>
              <c:f>'MC situation'!$E$5:$S$5</c:f>
              <c:strCache>
                <c:ptCount val="3"/>
                <c:pt idx="0">
                  <c:v>Oct</c:v>
                </c:pt>
                <c:pt idx="1">
                  <c:v>Nov</c:v>
                </c:pt>
                <c:pt idx="2">
                  <c:v>Dec</c:v>
                </c:pt>
              </c:strCache>
            </c:strRef>
          </c:cat>
          <c:val>
            <c:numRef>
              <c:f>'MC situation'!$F$17:$S$17</c:f>
              <c:numCache>
                <c:formatCode>General</c:formatCode>
                <c:ptCount val="3"/>
                <c:pt idx="0">
                  <c:v>1</c:v>
                </c:pt>
                <c:pt idx="1">
                  <c:v>1</c:v>
                </c:pt>
                <c:pt idx="2">
                  <c:v>1</c:v>
                </c:pt>
              </c:numCache>
            </c:numRef>
          </c:val>
          <c:smooth val="0"/>
          <c:extLst>
            <c:ext xmlns:c16="http://schemas.microsoft.com/office/drawing/2014/chart" uri="{C3380CC4-5D6E-409C-BE32-E72D297353CC}">
              <c16:uniqueId val="{00000003-6660-41F4-B710-C7EA1C50C91E}"/>
            </c:ext>
          </c:extLst>
        </c:ser>
        <c:dLbls>
          <c:showLegendKey val="0"/>
          <c:showVal val="0"/>
          <c:showCatName val="0"/>
          <c:showSerName val="0"/>
          <c:showPercent val="0"/>
          <c:showBubbleSize val="0"/>
        </c:dLbls>
        <c:marker val="1"/>
        <c:smooth val="0"/>
        <c:axId val="1028302912"/>
        <c:axId val="1028302520"/>
      </c:lineChart>
      <c:catAx>
        <c:axId val="102830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02520"/>
        <c:crosses val="autoZero"/>
        <c:auto val="1"/>
        <c:lblAlgn val="ctr"/>
        <c:lblOffset val="100"/>
        <c:noMultiLvlLbl val="0"/>
      </c:catAx>
      <c:valAx>
        <c:axId val="1028302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MC  QTY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02912"/>
        <c:crosses val="autoZero"/>
        <c:crossBetween val="between"/>
      </c:valAx>
      <c:valAx>
        <c:axId val="1028306832"/>
        <c:scaling>
          <c:orientation val="minMax"/>
          <c:max val="2"/>
          <c:min val="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06440"/>
        <c:crosses val="max"/>
        <c:crossBetween val="between"/>
      </c:valAx>
      <c:catAx>
        <c:axId val="1028306440"/>
        <c:scaling>
          <c:orientation val="minMax"/>
        </c:scaling>
        <c:delete val="1"/>
        <c:axPos val="b"/>
        <c:numFmt formatCode="General" sourceLinked="1"/>
        <c:majorTickMark val="out"/>
        <c:minorTickMark val="none"/>
        <c:tickLblPos val="nextTo"/>
        <c:crossAx val="1028306832"/>
        <c:crosses val="autoZero"/>
        <c:auto val="1"/>
        <c:lblAlgn val="ctr"/>
        <c:lblOffset val="100"/>
        <c:noMultiLvlLbl val="0"/>
      </c:catAx>
      <c:spPr>
        <a:noFill/>
        <a:ln>
          <a:solidFill>
            <a:schemeClr val="bg1">
              <a:lumMod val="75000"/>
            </a:schemeClr>
          </a:solidFill>
        </a:ln>
        <a:effectLst/>
      </c:spPr>
    </c:plotArea>
    <c:legend>
      <c:legendPos val="b"/>
      <c:layout>
        <c:manualLayout>
          <c:xMode val="edge"/>
          <c:yMode val="edge"/>
          <c:x val="0.11990057603312974"/>
          <c:y val="0.92719953071500771"/>
          <c:w val="0.79133275531436598"/>
          <c:h val="6.977064112040404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Traverse MC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3"/>
          <c:order val="2"/>
          <c:tx>
            <c:strRef>
              <c:f>'MC situation'!$D$114</c:f>
              <c:strCache>
                <c:ptCount val="1"/>
                <c:pt idx="0">
                  <c:v>Capacity of MC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'MC situation'!$E$114:$S$114</c:f>
              <c:numCache>
                <c:formatCode>0%</c:formatCode>
                <c:ptCount val="3"/>
                <c:pt idx="0">
                  <c:v>0.80916687140825838</c:v>
                </c:pt>
                <c:pt idx="1">
                  <c:v>0.80459736084818578</c:v>
                </c:pt>
                <c:pt idx="2">
                  <c:v>0.62208185208475097</c:v>
                </c:pt>
              </c:numCache>
            </c:numRef>
          </c:val>
          <c:extLst>
            <c:ext xmlns:c16="http://schemas.microsoft.com/office/drawing/2014/chart" uri="{C3380CC4-5D6E-409C-BE32-E72D297353CC}">
              <c16:uniqueId val="{00000000-07A9-43FD-B84E-54DDFF926461}"/>
            </c:ext>
          </c:extLst>
        </c:ser>
        <c:dLbls>
          <c:showLegendKey val="0"/>
          <c:showVal val="0"/>
          <c:showCatName val="0"/>
          <c:showSerName val="0"/>
          <c:showPercent val="0"/>
          <c:showBubbleSize val="0"/>
        </c:dLbls>
        <c:gapWidth val="150"/>
        <c:axId val="1028308008"/>
        <c:axId val="1028307616"/>
      </c:barChart>
      <c:lineChart>
        <c:grouping val="standard"/>
        <c:varyColors val="0"/>
        <c:ser>
          <c:idx val="1"/>
          <c:order val="0"/>
          <c:tx>
            <c:strRef>
              <c:f>'MC situation'!$D$112</c:f>
              <c:strCache>
                <c:ptCount val="1"/>
                <c:pt idx="0">
                  <c:v>Necessary MC (None OVT)</c:v>
                </c:pt>
              </c:strCache>
            </c:strRef>
          </c:tx>
          <c:spPr>
            <a:ln w="28575" cap="rnd">
              <a:solidFill>
                <a:schemeClr val="accent2"/>
              </a:solidFill>
              <a:round/>
            </a:ln>
            <a:effectLst/>
          </c:spPr>
          <c:marker>
            <c:symbol val="none"/>
          </c:marker>
          <c:cat>
            <c:strRef>
              <c:f>'MC situation'!$E$5:$S$5</c:f>
              <c:strCache>
                <c:ptCount val="3"/>
                <c:pt idx="0">
                  <c:v>Oct</c:v>
                </c:pt>
                <c:pt idx="1">
                  <c:v>Nov</c:v>
                </c:pt>
                <c:pt idx="2">
                  <c:v>Dec</c:v>
                </c:pt>
              </c:strCache>
            </c:strRef>
          </c:cat>
          <c:val>
            <c:numRef>
              <c:f>'MC situation'!$E$112:$S$112</c:f>
              <c:numCache>
                <c:formatCode>0.0</c:formatCode>
                <c:ptCount val="3"/>
                <c:pt idx="0">
                  <c:v>61.496682227027634</c:v>
                </c:pt>
                <c:pt idx="1">
                  <c:v>61.149399424462118</c:v>
                </c:pt>
                <c:pt idx="2">
                  <c:v>47.278220758441073</c:v>
                </c:pt>
              </c:numCache>
            </c:numRef>
          </c:val>
          <c:smooth val="0"/>
          <c:extLst>
            <c:ext xmlns:c16="http://schemas.microsoft.com/office/drawing/2014/chart" uri="{C3380CC4-5D6E-409C-BE32-E72D297353CC}">
              <c16:uniqueId val="{00000001-07A9-43FD-B84E-54DDFF926461}"/>
            </c:ext>
          </c:extLst>
        </c:ser>
        <c:ser>
          <c:idx val="2"/>
          <c:order val="1"/>
          <c:tx>
            <c:strRef>
              <c:f>'MC situation'!$D$113</c:f>
              <c:strCache>
                <c:ptCount val="1"/>
                <c:pt idx="0">
                  <c:v> Necessary MC (OVT)</c:v>
                </c:pt>
              </c:strCache>
            </c:strRef>
          </c:tx>
          <c:spPr>
            <a:ln w="28575" cap="rnd">
              <a:solidFill>
                <a:schemeClr val="accent3"/>
              </a:solidFill>
              <a:round/>
            </a:ln>
            <a:effectLst/>
          </c:spPr>
          <c:marker>
            <c:symbol val="none"/>
          </c:marker>
          <c:cat>
            <c:strRef>
              <c:f>'MC situation'!$E$5:$S$5</c:f>
              <c:strCache>
                <c:ptCount val="3"/>
                <c:pt idx="0">
                  <c:v>Oct</c:v>
                </c:pt>
                <c:pt idx="1">
                  <c:v>Nov</c:v>
                </c:pt>
                <c:pt idx="2">
                  <c:v>Dec</c:v>
                </c:pt>
              </c:strCache>
            </c:strRef>
          </c:cat>
          <c:val>
            <c:numRef>
              <c:f>'MC situation'!$E$113:$S$113</c:f>
              <c:numCache>
                <c:formatCode>0.0</c:formatCode>
                <c:ptCount val="3"/>
                <c:pt idx="0">
                  <c:v>61.496682227027634</c:v>
                </c:pt>
                <c:pt idx="1">
                  <c:v>61.149399424462118</c:v>
                </c:pt>
                <c:pt idx="2">
                  <c:v>47.278220758441073</c:v>
                </c:pt>
              </c:numCache>
            </c:numRef>
          </c:val>
          <c:smooth val="0"/>
          <c:extLst>
            <c:ext xmlns:c16="http://schemas.microsoft.com/office/drawing/2014/chart" uri="{C3380CC4-5D6E-409C-BE32-E72D297353CC}">
              <c16:uniqueId val="{00000002-07A9-43FD-B84E-54DDFF926461}"/>
            </c:ext>
          </c:extLst>
        </c:ser>
        <c:ser>
          <c:idx val="4"/>
          <c:order val="3"/>
          <c:tx>
            <c:strRef>
              <c:f>'MC situation'!$D$115</c:f>
              <c:strCache>
                <c:ptCount val="1"/>
                <c:pt idx="0">
                  <c:v>Actual MC</c:v>
                </c:pt>
              </c:strCache>
            </c:strRef>
          </c:tx>
          <c:spPr>
            <a:ln w="28575" cap="rnd">
              <a:solidFill>
                <a:schemeClr val="accent5"/>
              </a:solidFill>
              <a:round/>
            </a:ln>
            <a:effectLst/>
          </c:spPr>
          <c:marker>
            <c:symbol val="none"/>
          </c:marker>
          <c:cat>
            <c:strRef>
              <c:f>'MC situation'!$E$5:$S$5</c:f>
              <c:strCache>
                <c:ptCount val="3"/>
                <c:pt idx="0">
                  <c:v>Oct</c:v>
                </c:pt>
                <c:pt idx="1">
                  <c:v>Nov</c:v>
                </c:pt>
                <c:pt idx="2">
                  <c:v>Dec</c:v>
                </c:pt>
              </c:strCache>
            </c:strRef>
          </c:cat>
          <c:val>
            <c:numRef>
              <c:f>'MC situation'!$E$115:$S$115</c:f>
              <c:numCache>
                <c:formatCode>General</c:formatCode>
                <c:ptCount val="3"/>
                <c:pt idx="0">
                  <c:v>76</c:v>
                </c:pt>
                <c:pt idx="1">
                  <c:v>76</c:v>
                </c:pt>
                <c:pt idx="2">
                  <c:v>76</c:v>
                </c:pt>
              </c:numCache>
            </c:numRef>
          </c:val>
          <c:smooth val="0"/>
          <c:extLst>
            <c:ext xmlns:c16="http://schemas.microsoft.com/office/drawing/2014/chart" uri="{C3380CC4-5D6E-409C-BE32-E72D297353CC}">
              <c16:uniqueId val="{00000003-07A9-43FD-B84E-54DDFF926461}"/>
            </c:ext>
          </c:extLst>
        </c:ser>
        <c:dLbls>
          <c:showLegendKey val="0"/>
          <c:showVal val="0"/>
          <c:showCatName val="0"/>
          <c:showSerName val="0"/>
          <c:showPercent val="0"/>
          <c:showBubbleSize val="0"/>
        </c:dLbls>
        <c:marker val="1"/>
        <c:smooth val="0"/>
        <c:axId val="1028305656"/>
        <c:axId val="1028307224"/>
      </c:lineChart>
      <c:catAx>
        <c:axId val="1028305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07224"/>
        <c:crosses val="autoZero"/>
        <c:auto val="1"/>
        <c:lblAlgn val="ctr"/>
        <c:lblOffset val="100"/>
        <c:noMultiLvlLbl val="0"/>
      </c:catAx>
      <c:valAx>
        <c:axId val="1028307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MC Qty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05656"/>
        <c:crosses val="autoZero"/>
        <c:crossBetween val="between"/>
      </c:valAx>
      <c:valAx>
        <c:axId val="1028307616"/>
        <c:scaling>
          <c:orientation val="minMax"/>
          <c:max val="2"/>
          <c:min val="0"/>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08008"/>
        <c:crosses val="max"/>
        <c:crossBetween val="between"/>
      </c:valAx>
      <c:catAx>
        <c:axId val="1028308008"/>
        <c:scaling>
          <c:orientation val="minMax"/>
        </c:scaling>
        <c:delete val="1"/>
        <c:axPos val="b"/>
        <c:majorTickMark val="out"/>
        <c:minorTickMark val="none"/>
        <c:tickLblPos val="nextTo"/>
        <c:crossAx val="10283076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Plunge MC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3"/>
          <c:order val="2"/>
          <c:tx>
            <c:strRef>
              <c:f>'MC situation'!$D$72</c:f>
              <c:strCache>
                <c:ptCount val="1"/>
                <c:pt idx="0">
                  <c:v>Capacity of MC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'MC situation'!$E$5:$S$5</c:f>
              <c:strCache>
                <c:ptCount val="3"/>
                <c:pt idx="0">
                  <c:v>Oct</c:v>
                </c:pt>
                <c:pt idx="1">
                  <c:v>Nov</c:v>
                </c:pt>
                <c:pt idx="2">
                  <c:v>Dec</c:v>
                </c:pt>
              </c:strCache>
            </c:strRef>
          </c:cat>
          <c:val>
            <c:numRef>
              <c:f>'MC situation'!$E$72:$S$72</c:f>
              <c:numCache>
                <c:formatCode>0%</c:formatCode>
                <c:ptCount val="3"/>
                <c:pt idx="0">
                  <c:v>0.43300057852730955</c:v>
                </c:pt>
                <c:pt idx="1">
                  <c:v>0.45732050249665246</c:v>
                </c:pt>
                <c:pt idx="2">
                  <c:v>0.48711786465730172</c:v>
                </c:pt>
              </c:numCache>
            </c:numRef>
          </c:val>
          <c:extLst>
            <c:ext xmlns:c16="http://schemas.microsoft.com/office/drawing/2014/chart" uri="{C3380CC4-5D6E-409C-BE32-E72D297353CC}">
              <c16:uniqueId val="{00000000-68F4-4B86-A274-2948AA97E9AE}"/>
            </c:ext>
          </c:extLst>
        </c:ser>
        <c:dLbls>
          <c:showLegendKey val="0"/>
          <c:showVal val="0"/>
          <c:showCatName val="0"/>
          <c:showSerName val="0"/>
          <c:showPercent val="0"/>
          <c:showBubbleSize val="0"/>
        </c:dLbls>
        <c:gapWidth val="150"/>
        <c:axId val="1028309968"/>
        <c:axId val="1028309576"/>
      </c:barChart>
      <c:lineChart>
        <c:grouping val="standard"/>
        <c:varyColors val="0"/>
        <c:ser>
          <c:idx val="1"/>
          <c:order val="0"/>
          <c:tx>
            <c:strRef>
              <c:f>'MC situation'!$D$70</c:f>
              <c:strCache>
                <c:ptCount val="1"/>
                <c:pt idx="0">
                  <c:v>Necessary MC (None OVT)</c:v>
                </c:pt>
              </c:strCache>
            </c:strRef>
          </c:tx>
          <c:spPr>
            <a:ln w="28575" cap="rnd">
              <a:solidFill>
                <a:schemeClr val="accent2"/>
              </a:solidFill>
              <a:round/>
            </a:ln>
            <a:effectLst/>
          </c:spPr>
          <c:marker>
            <c:symbol val="none"/>
          </c:marker>
          <c:cat>
            <c:strRef>
              <c:f>'MC situation'!$E$5:$S$5</c:f>
              <c:strCache>
                <c:ptCount val="3"/>
                <c:pt idx="0">
                  <c:v>Oct</c:v>
                </c:pt>
                <c:pt idx="1">
                  <c:v>Nov</c:v>
                </c:pt>
                <c:pt idx="2">
                  <c:v>Dec</c:v>
                </c:pt>
              </c:strCache>
            </c:strRef>
          </c:cat>
          <c:val>
            <c:numRef>
              <c:f>'MC situation'!$E$70:$S$70</c:f>
              <c:numCache>
                <c:formatCode>0.0</c:formatCode>
                <c:ptCount val="3"/>
                <c:pt idx="0">
                  <c:v>17.753023719619691</c:v>
                </c:pt>
                <c:pt idx="1">
                  <c:v>18.750140602362752</c:v>
                </c:pt>
                <c:pt idx="2">
                  <c:v>19.971832450949371</c:v>
                </c:pt>
              </c:numCache>
            </c:numRef>
          </c:val>
          <c:smooth val="0"/>
          <c:extLst>
            <c:ext xmlns:c16="http://schemas.microsoft.com/office/drawing/2014/chart" uri="{C3380CC4-5D6E-409C-BE32-E72D297353CC}">
              <c16:uniqueId val="{00000001-68F4-4B86-A274-2948AA97E9AE}"/>
            </c:ext>
          </c:extLst>
        </c:ser>
        <c:ser>
          <c:idx val="2"/>
          <c:order val="1"/>
          <c:tx>
            <c:strRef>
              <c:f>'MC situation'!$D$71</c:f>
              <c:strCache>
                <c:ptCount val="1"/>
                <c:pt idx="0">
                  <c:v> Necessary MC (OVT)</c:v>
                </c:pt>
              </c:strCache>
            </c:strRef>
          </c:tx>
          <c:spPr>
            <a:ln w="28575" cap="rnd">
              <a:solidFill>
                <a:schemeClr val="accent3"/>
              </a:solidFill>
              <a:round/>
            </a:ln>
            <a:effectLst/>
          </c:spPr>
          <c:marker>
            <c:symbol val="none"/>
          </c:marker>
          <c:cat>
            <c:strRef>
              <c:f>'MC situation'!$E$5:$S$5</c:f>
              <c:strCache>
                <c:ptCount val="3"/>
                <c:pt idx="0">
                  <c:v>Oct</c:v>
                </c:pt>
                <c:pt idx="1">
                  <c:v>Nov</c:v>
                </c:pt>
                <c:pt idx="2">
                  <c:v>Dec</c:v>
                </c:pt>
              </c:strCache>
            </c:strRef>
          </c:cat>
          <c:val>
            <c:numRef>
              <c:f>'MC situation'!$E$71:$S$71</c:f>
              <c:numCache>
                <c:formatCode>0.0</c:formatCode>
                <c:ptCount val="3"/>
                <c:pt idx="0">
                  <c:v>17.753023719619691</c:v>
                </c:pt>
                <c:pt idx="1">
                  <c:v>18.750140602362752</c:v>
                </c:pt>
                <c:pt idx="2">
                  <c:v>19.971832450949371</c:v>
                </c:pt>
              </c:numCache>
            </c:numRef>
          </c:val>
          <c:smooth val="0"/>
          <c:extLst>
            <c:ext xmlns:c16="http://schemas.microsoft.com/office/drawing/2014/chart" uri="{C3380CC4-5D6E-409C-BE32-E72D297353CC}">
              <c16:uniqueId val="{00000002-68F4-4B86-A274-2948AA97E9AE}"/>
            </c:ext>
          </c:extLst>
        </c:ser>
        <c:ser>
          <c:idx val="4"/>
          <c:order val="3"/>
          <c:tx>
            <c:strRef>
              <c:f>'MC situation'!$D$73</c:f>
              <c:strCache>
                <c:ptCount val="1"/>
                <c:pt idx="0">
                  <c:v>Actual MC</c:v>
                </c:pt>
              </c:strCache>
            </c:strRef>
          </c:tx>
          <c:spPr>
            <a:ln w="28575" cap="rnd">
              <a:solidFill>
                <a:schemeClr val="accent5"/>
              </a:solidFill>
              <a:round/>
            </a:ln>
            <a:effectLst/>
          </c:spPr>
          <c:marker>
            <c:symbol val="none"/>
          </c:marker>
          <c:cat>
            <c:strRef>
              <c:f>'MC situation'!$E$5:$S$5</c:f>
              <c:strCache>
                <c:ptCount val="3"/>
                <c:pt idx="0">
                  <c:v>Oct</c:v>
                </c:pt>
                <c:pt idx="1">
                  <c:v>Nov</c:v>
                </c:pt>
                <c:pt idx="2">
                  <c:v>Dec</c:v>
                </c:pt>
              </c:strCache>
            </c:strRef>
          </c:cat>
          <c:val>
            <c:numRef>
              <c:f>'MC situation'!$E$73:$S$73</c:f>
              <c:numCache>
                <c:formatCode>General</c:formatCode>
                <c:ptCount val="3"/>
                <c:pt idx="0">
                  <c:v>41</c:v>
                </c:pt>
                <c:pt idx="1">
                  <c:v>41</c:v>
                </c:pt>
                <c:pt idx="2">
                  <c:v>41</c:v>
                </c:pt>
              </c:numCache>
            </c:numRef>
          </c:val>
          <c:smooth val="0"/>
          <c:extLst>
            <c:ext xmlns:c16="http://schemas.microsoft.com/office/drawing/2014/chart" uri="{C3380CC4-5D6E-409C-BE32-E72D297353CC}">
              <c16:uniqueId val="{00000003-68F4-4B86-A274-2948AA97E9AE}"/>
            </c:ext>
          </c:extLst>
        </c:ser>
        <c:dLbls>
          <c:showLegendKey val="0"/>
          <c:showVal val="0"/>
          <c:showCatName val="0"/>
          <c:showSerName val="0"/>
          <c:showPercent val="0"/>
          <c:showBubbleSize val="0"/>
        </c:dLbls>
        <c:marker val="1"/>
        <c:smooth val="0"/>
        <c:axId val="1028308792"/>
        <c:axId val="1028309184"/>
      </c:lineChart>
      <c:catAx>
        <c:axId val="1028308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09184"/>
        <c:crosses val="autoZero"/>
        <c:auto val="1"/>
        <c:lblAlgn val="ctr"/>
        <c:lblOffset val="100"/>
        <c:noMultiLvlLbl val="0"/>
      </c:catAx>
      <c:valAx>
        <c:axId val="1028309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MC Qty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08792"/>
        <c:crosses val="autoZero"/>
        <c:crossBetween val="between"/>
      </c:valAx>
      <c:valAx>
        <c:axId val="1028309576"/>
        <c:scaling>
          <c:orientation val="minMax"/>
          <c:max val="2"/>
          <c:min val="0"/>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09968"/>
        <c:crosses val="max"/>
        <c:crossBetween val="between"/>
      </c:valAx>
      <c:catAx>
        <c:axId val="1028309968"/>
        <c:scaling>
          <c:orientation val="minMax"/>
        </c:scaling>
        <c:delete val="1"/>
        <c:axPos val="b"/>
        <c:numFmt formatCode="General" sourceLinked="1"/>
        <c:majorTickMark val="out"/>
        <c:minorTickMark val="none"/>
        <c:tickLblPos val="nextTo"/>
        <c:crossAx val="10283095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1301303</xdr:colOff>
      <xdr:row>1</xdr:row>
      <xdr:rowOff>11928</xdr:rowOff>
    </xdr:from>
    <xdr:to>
      <xdr:col>16</xdr:col>
      <xdr:colOff>456127</xdr:colOff>
      <xdr:row>14</xdr:row>
      <xdr:rowOff>26831</xdr:rowOff>
    </xdr:to>
    <xdr:graphicFrame macro="">
      <xdr:nvGraphicFramePr>
        <xdr:cNvPr id="2" name="Chart 1">
          <a:extLst>
            <a:ext uri="{FF2B5EF4-FFF2-40B4-BE49-F238E27FC236}">
              <a16:creationId xmlns:a16="http://schemas.microsoft.com/office/drawing/2014/main" id="{B1518C65-0E3C-45DC-B32D-FEC5656BE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1261056</xdr:colOff>
      <xdr:row>14</xdr:row>
      <xdr:rowOff>53660</xdr:rowOff>
    </xdr:from>
    <xdr:to>
      <xdr:col>16</xdr:col>
      <xdr:colOff>550035</xdr:colOff>
      <xdr:row>27</xdr:row>
      <xdr:rowOff>120740</xdr:rowOff>
    </xdr:to>
    <xdr:graphicFrame macro="">
      <xdr:nvGraphicFramePr>
        <xdr:cNvPr id="3" name="Chart 2">
          <a:extLst>
            <a:ext uri="{FF2B5EF4-FFF2-40B4-BE49-F238E27FC236}">
              <a16:creationId xmlns:a16="http://schemas.microsoft.com/office/drawing/2014/main" id="{BB355802-B558-4AAC-B2FD-54FA38957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445434</xdr:colOff>
      <xdr:row>0</xdr:row>
      <xdr:rowOff>176212</xdr:rowOff>
    </xdr:from>
    <xdr:to>
      <xdr:col>31</xdr:col>
      <xdr:colOff>448235</xdr:colOff>
      <xdr:row>14</xdr:row>
      <xdr:rowOff>98052</xdr:rowOff>
    </xdr:to>
    <xdr:graphicFrame macro="">
      <xdr:nvGraphicFramePr>
        <xdr:cNvPr id="4" name="Chart 3">
          <a:extLst>
            <a:ext uri="{FF2B5EF4-FFF2-40B4-BE49-F238E27FC236}">
              <a16:creationId xmlns:a16="http://schemas.microsoft.com/office/drawing/2014/main" id="{42804E8D-AD73-442E-A78C-1F08E61D10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434228</xdr:colOff>
      <xdr:row>15</xdr:row>
      <xdr:rowOff>8124</xdr:rowOff>
    </xdr:from>
    <xdr:to>
      <xdr:col>31</xdr:col>
      <xdr:colOff>406213</xdr:colOff>
      <xdr:row>28</xdr:row>
      <xdr:rowOff>56030</xdr:rowOff>
    </xdr:to>
    <xdr:graphicFrame macro="">
      <xdr:nvGraphicFramePr>
        <xdr:cNvPr id="5" name="Chart 4">
          <a:extLst>
            <a:ext uri="{FF2B5EF4-FFF2-40B4-BE49-F238E27FC236}">
              <a16:creationId xmlns:a16="http://schemas.microsoft.com/office/drawing/2014/main" id="{2347779A-3789-46D1-B242-866085597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448215</xdr:colOff>
      <xdr:row>28</xdr:row>
      <xdr:rowOff>125999</xdr:rowOff>
    </xdr:from>
    <xdr:to>
      <xdr:col>31</xdr:col>
      <xdr:colOff>338312</xdr:colOff>
      <xdr:row>45</xdr:row>
      <xdr:rowOff>51253</xdr:rowOff>
    </xdr:to>
    <xdr:graphicFrame macro="">
      <xdr:nvGraphicFramePr>
        <xdr:cNvPr id="6" name="Chart 5">
          <a:extLst>
            <a:ext uri="{FF2B5EF4-FFF2-40B4-BE49-F238E27FC236}">
              <a16:creationId xmlns:a16="http://schemas.microsoft.com/office/drawing/2014/main" id="{27CCC8F4-917B-4B91-BE6B-B2DD8B0B0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413264</xdr:colOff>
      <xdr:row>0</xdr:row>
      <xdr:rowOff>178673</xdr:rowOff>
    </xdr:from>
    <xdr:to>
      <xdr:col>33</xdr:col>
      <xdr:colOff>423070</xdr:colOff>
      <xdr:row>22</xdr:row>
      <xdr:rowOff>14007</xdr:rowOff>
    </xdr:to>
    <xdr:graphicFrame macro="">
      <xdr:nvGraphicFramePr>
        <xdr:cNvPr id="2" name="Chart 1">
          <a:extLst>
            <a:ext uri="{FF2B5EF4-FFF2-40B4-BE49-F238E27FC236}">
              <a16:creationId xmlns:a16="http://schemas.microsoft.com/office/drawing/2014/main" id="{77B3A58E-1D6F-42AB-87E6-D7E6942B5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111397</xdr:colOff>
      <xdr:row>1</xdr:row>
      <xdr:rowOff>138473</xdr:rowOff>
    </xdr:from>
    <xdr:to>
      <xdr:col>46</xdr:col>
      <xdr:colOff>121203</xdr:colOff>
      <xdr:row>22</xdr:row>
      <xdr:rowOff>169526</xdr:rowOff>
    </xdr:to>
    <xdr:graphicFrame macro="">
      <xdr:nvGraphicFramePr>
        <xdr:cNvPr id="3" name="Chart 2">
          <a:extLst>
            <a:ext uri="{FF2B5EF4-FFF2-40B4-BE49-F238E27FC236}">
              <a16:creationId xmlns:a16="http://schemas.microsoft.com/office/drawing/2014/main" id="{050B8F64-D21D-4D5A-9DCD-0236C52C2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132838</xdr:colOff>
      <xdr:row>83</xdr:row>
      <xdr:rowOff>121697</xdr:rowOff>
    </xdr:from>
    <xdr:to>
      <xdr:col>31</xdr:col>
      <xdr:colOff>526888</xdr:colOff>
      <xdr:row>96</xdr:row>
      <xdr:rowOff>129787</xdr:rowOff>
    </xdr:to>
    <xdr:graphicFrame macro="">
      <xdr:nvGraphicFramePr>
        <xdr:cNvPr id="4" name="Chart 3">
          <a:extLst>
            <a:ext uri="{FF2B5EF4-FFF2-40B4-BE49-F238E27FC236}">
              <a16:creationId xmlns:a16="http://schemas.microsoft.com/office/drawing/2014/main" id="{8186CD3D-FD64-4910-B540-3446F2663C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24209</xdr:colOff>
      <xdr:row>69</xdr:row>
      <xdr:rowOff>79598</xdr:rowOff>
    </xdr:from>
    <xdr:to>
      <xdr:col>31</xdr:col>
      <xdr:colOff>414139</xdr:colOff>
      <xdr:row>82</xdr:row>
      <xdr:rowOff>87690</xdr:rowOff>
    </xdr:to>
    <xdr:graphicFrame macro="">
      <xdr:nvGraphicFramePr>
        <xdr:cNvPr id="5" name="Chart 4">
          <a:extLst>
            <a:ext uri="{FF2B5EF4-FFF2-40B4-BE49-F238E27FC236}">
              <a16:creationId xmlns:a16="http://schemas.microsoft.com/office/drawing/2014/main" id="{428B49C0-CE29-49E2-AF89-8DE297559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16236</xdr:colOff>
      <xdr:row>55</xdr:row>
      <xdr:rowOff>93807</xdr:rowOff>
    </xdr:from>
    <xdr:to>
      <xdr:col>31</xdr:col>
      <xdr:colOff>410286</xdr:colOff>
      <xdr:row>68</xdr:row>
      <xdr:rowOff>101897</xdr:rowOff>
    </xdr:to>
    <xdr:graphicFrame macro="">
      <xdr:nvGraphicFramePr>
        <xdr:cNvPr id="6" name="Chart 5">
          <a:extLst>
            <a:ext uri="{FF2B5EF4-FFF2-40B4-BE49-F238E27FC236}">
              <a16:creationId xmlns:a16="http://schemas.microsoft.com/office/drawing/2014/main" id="{D3453130-6740-4A81-A3B1-0BC6055D1D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455544</xdr:colOff>
      <xdr:row>47</xdr:row>
      <xdr:rowOff>41413</xdr:rowOff>
    </xdr:from>
    <xdr:to>
      <xdr:col>43</xdr:col>
      <xdr:colOff>242202</xdr:colOff>
      <xdr:row>60</xdr:row>
      <xdr:rowOff>49503</xdr:rowOff>
    </xdr:to>
    <xdr:graphicFrame macro="">
      <xdr:nvGraphicFramePr>
        <xdr:cNvPr id="7" name="Chart 6">
          <a:extLst>
            <a:ext uri="{FF2B5EF4-FFF2-40B4-BE49-F238E27FC236}">
              <a16:creationId xmlns:a16="http://schemas.microsoft.com/office/drawing/2014/main" id="{3D76E02F-C3E6-41DE-87B0-BBE53AB46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455544</xdr:colOff>
      <xdr:row>61</xdr:row>
      <xdr:rowOff>41413</xdr:rowOff>
    </xdr:from>
    <xdr:to>
      <xdr:col>43</xdr:col>
      <xdr:colOff>234437</xdr:colOff>
      <xdr:row>74</xdr:row>
      <xdr:rowOff>49505</xdr:rowOff>
    </xdr:to>
    <xdr:graphicFrame macro="">
      <xdr:nvGraphicFramePr>
        <xdr:cNvPr id="8" name="Chart 7">
          <a:extLst>
            <a:ext uri="{FF2B5EF4-FFF2-40B4-BE49-F238E27FC236}">
              <a16:creationId xmlns:a16="http://schemas.microsoft.com/office/drawing/2014/main" id="{0B699CAF-D743-40A0-8E39-DE9CB2CFB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530874</xdr:colOff>
      <xdr:row>135</xdr:row>
      <xdr:rowOff>97319</xdr:rowOff>
    </xdr:from>
    <xdr:to>
      <xdr:col>31</xdr:col>
      <xdr:colOff>309908</xdr:colOff>
      <xdr:row>148</xdr:row>
      <xdr:rowOff>102652</xdr:rowOff>
    </xdr:to>
    <xdr:graphicFrame macro="">
      <xdr:nvGraphicFramePr>
        <xdr:cNvPr id="9" name="Chart 8">
          <a:extLst>
            <a:ext uri="{FF2B5EF4-FFF2-40B4-BE49-F238E27FC236}">
              <a16:creationId xmlns:a16="http://schemas.microsoft.com/office/drawing/2014/main" id="{3BC500FC-0E43-46DA-AF36-2C31FF41B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89858</xdr:colOff>
      <xdr:row>24</xdr:row>
      <xdr:rowOff>17972</xdr:rowOff>
    </xdr:from>
    <xdr:to>
      <xdr:col>30</xdr:col>
      <xdr:colOff>483907</xdr:colOff>
      <xdr:row>37</xdr:row>
      <xdr:rowOff>26062</xdr:rowOff>
    </xdr:to>
    <xdr:graphicFrame macro="">
      <xdr:nvGraphicFramePr>
        <xdr:cNvPr id="10" name="Chart 9">
          <a:extLst>
            <a:ext uri="{FF2B5EF4-FFF2-40B4-BE49-F238E27FC236}">
              <a16:creationId xmlns:a16="http://schemas.microsoft.com/office/drawing/2014/main" id="{F53AC838-68FC-4F21-88A4-E6E3A366B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0</xdr:colOff>
      <xdr:row>41</xdr:row>
      <xdr:rowOff>0</xdr:rowOff>
    </xdr:from>
    <xdr:to>
      <xdr:col>30</xdr:col>
      <xdr:colOff>394049</xdr:colOff>
      <xdr:row>54</xdr:row>
      <xdr:rowOff>8090</xdr:rowOff>
    </xdr:to>
    <xdr:graphicFrame macro="">
      <xdr:nvGraphicFramePr>
        <xdr:cNvPr id="11" name="Chart 10">
          <a:extLst>
            <a:ext uri="{FF2B5EF4-FFF2-40B4-BE49-F238E27FC236}">
              <a16:creationId xmlns:a16="http://schemas.microsoft.com/office/drawing/2014/main" id="{981AE7FA-E8CF-41DA-8181-3F89C95AE7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22</xdr:col>
      <xdr:colOff>0</xdr:colOff>
      <xdr:row>354</xdr:row>
      <xdr:rowOff>0</xdr:rowOff>
    </xdr:from>
    <xdr:to>
      <xdr:col>30</xdr:col>
      <xdr:colOff>394049</xdr:colOff>
      <xdr:row>367</xdr:row>
      <xdr:rowOff>8089</xdr:rowOff>
    </xdr:to>
    <xdr:graphicFrame macro="">
      <xdr:nvGraphicFramePr>
        <xdr:cNvPr id="12" name="Chart 11">
          <a:extLst>
            <a:ext uri="{FF2B5EF4-FFF2-40B4-BE49-F238E27FC236}">
              <a16:creationId xmlns:a16="http://schemas.microsoft.com/office/drawing/2014/main" id="{558684E1-3FF6-4A21-89FF-4E7A7EB24C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9733;SRV%20Master%20file\Master\221227MPS\&#9733;SRV2022%20Master%20file\02.%20SRV2022%20Aggregate%20Planning_No_Master%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 vs Plan"/>
      <sheetName val="Caluculate M"/>
      <sheetName val="21actual UPH &amp; 22STD(Labor)"/>
      <sheetName val="New Product"/>
      <sheetName val="● InspNo.1"/>
      <sheetName val="Year (Product)"/>
      <sheetName val="Year (Delivery)"/>
      <sheetName val="● Inspection plan (master) (23)"/>
      <sheetName val="Data Report (Product)"/>
      <sheetName val="Data Report (Delivery)"/>
      <sheetName val="Data Report (Product)Budget"/>
      <sheetName val="Data Report (Delivery)Budget"/>
      <sheetName val="● Master Production Plan"/>
      <sheetName val="Total"/>
      <sheetName val="TR group"/>
      <sheetName val="DR group"/>
      <sheetName val="PF group"/>
      <sheetName val="FRP group"/>
      <sheetName val="TR group (2)"/>
      <sheetName val="DR group (2)"/>
      <sheetName val="PF group (2)"/>
      <sheetName val="FRP group (2)"/>
      <sheetName val="SP group"/>
      <sheetName val="FR group"/>
      <sheetName val="Total (2)"/>
      <sheetName val=" 22STD"/>
      <sheetName val="● SRV Worker_No _Budget"/>
      <sheetName val="Production Plan situation"/>
      <sheetName val="ID_Process_P"/>
      <sheetName val="● Worker demand"/>
      <sheetName val="● Inspection plan (master)"/>
      <sheetName val="STOCK DEC"/>
      <sheetName val="Finished products STD"/>
      <sheetName val="●22Deliv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ow r="7">
          <cell r="O7">
            <v>23</v>
          </cell>
        </row>
      </sheetData>
      <sheetData sheetId="29" refreshError="1">
        <row r="30">
          <cell r="C30" t="str">
            <v>OCT</v>
          </cell>
        </row>
        <row r="65">
          <cell r="E65">
            <v>0</v>
          </cell>
        </row>
      </sheetData>
      <sheetData sheetId="30">
        <row r="9">
          <cell r="E9" t="str">
            <v>MA2-6459PackingSRI(CANON)</v>
          </cell>
        </row>
      </sheetData>
      <sheetData sheetId="31" refreshError="1"/>
      <sheetData sheetId="32" refreshError="1"/>
      <sheetData sheetId="3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A536A-797E-4562-B529-2C93A4AD5848}">
  <dimension ref="A2:AC983"/>
  <sheetViews>
    <sheetView zoomScale="64" zoomScaleNormal="64" workbookViewId="0">
      <pane xSplit="9" ySplit="9" topLeftCell="S966" activePane="bottomRight" state="frozen"/>
      <selection activeCell="AW988" sqref="AW988"/>
      <selection pane="topRight" activeCell="AW988" sqref="AW988"/>
      <selection pane="bottomLeft" activeCell="AW988" sqref="AW988"/>
      <selection pane="bottomRight" activeCell="AA8" sqref="AA8:AC983"/>
    </sheetView>
  </sheetViews>
  <sheetFormatPr defaultRowHeight="15"/>
  <cols>
    <col min="1" max="1" width="15.85546875" style="1" customWidth="1"/>
    <col min="2" max="2" width="9.140625" style="2" customWidth="1"/>
    <col min="3" max="3" width="13.7109375" style="2" customWidth="1"/>
    <col min="4" max="4" width="17.85546875" style="2" customWidth="1"/>
    <col min="5" max="5" width="20.140625" style="2" customWidth="1"/>
    <col min="6" max="7" width="9.140625" style="2" customWidth="1"/>
    <col min="8" max="8" width="26.140625" style="2" customWidth="1"/>
    <col min="9" max="9" width="33.5703125" style="2" customWidth="1"/>
    <col min="10" max="10" width="22.28515625" style="2" customWidth="1"/>
    <col min="11" max="17" width="10.7109375" style="4" customWidth="1"/>
    <col min="18" max="18" width="12.85546875" style="4" customWidth="1"/>
    <col min="19" max="29" width="10.7109375" style="4" customWidth="1"/>
  </cols>
  <sheetData>
    <row r="2" spans="1:29">
      <c r="K2" s="3"/>
      <c r="L2" s="3" t="s">
        <v>0</v>
      </c>
      <c r="M2" s="3" t="s">
        <v>0</v>
      </c>
      <c r="N2" s="3" t="s">
        <v>0</v>
      </c>
      <c r="O2" s="3" t="s">
        <v>0</v>
      </c>
      <c r="P2" s="3" t="s">
        <v>0</v>
      </c>
      <c r="Q2" s="3" t="s">
        <v>0</v>
      </c>
      <c r="R2" s="3" t="s">
        <v>0</v>
      </c>
      <c r="S2" s="3" t="s">
        <v>0</v>
      </c>
      <c r="T2" s="3" t="s">
        <v>0</v>
      </c>
      <c r="U2" s="3" t="s">
        <v>0</v>
      </c>
      <c r="V2" s="3" t="s">
        <v>0</v>
      </c>
      <c r="W2" s="3" t="s">
        <v>0</v>
      </c>
      <c r="X2" s="3" t="s">
        <v>0</v>
      </c>
      <c r="Y2" s="3" t="s">
        <v>0</v>
      </c>
      <c r="Z2" s="3" t="s">
        <v>0</v>
      </c>
      <c r="AA2" s="3" t="s">
        <v>0</v>
      </c>
      <c r="AB2" s="3" t="s">
        <v>0</v>
      </c>
      <c r="AC2" s="3" t="s">
        <v>0</v>
      </c>
    </row>
    <row r="3" spans="1:29">
      <c r="B3" s="5" t="s">
        <v>2</v>
      </c>
      <c r="J3" s="2" t="s">
        <v>3</v>
      </c>
    </row>
    <row r="4" spans="1:29">
      <c r="O4" s="4" t="s">
        <v>2</v>
      </c>
      <c r="P4" s="4" t="s">
        <v>2</v>
      </c>
      <c r="Q4" s="4" t="s">
        <v>2</v>
      </c>
    </row>
    <row r="5" spans="1:29">
      <c r="K5" s="6"/>
      <c r="L5" s="7"/>
      <c r="M5" s="7"/>
      <c r="N5" s="6"/>
      <c r="O5" s="6">
        <v>44922.626309375002</v>
      </c>
      <c r="P5" s="6">
        <v>44922.626309375002</v>
      </c>
      <c r="Q5" s="6">
        <v>44922.626309375002</v>
      </c>
      <c r="R5" s="6">
        <v>44922.626309375002</v>
      </c>
      <c r="S5" s="6">
        <v>44922.626309375002</v>
      </c>
      <c r="T5" s="6">
        <v>44922.626309375002</v>
      </c>
      <c r="U5" s="6">
        <v>44922.626309375002</v>
      </c>
      <c r="V5" s="6">
        <v>44922.626309375002</v>
      </c>
      <c r="W5" s="6">
        <v>44922.626309375002</v>
      </c>
      <c r="X5" s="6">
        <v>44922.626309375002</v>
      </c>
      <c r="Y5" s="6">
        <v>44922.626309375002</v>
      </c>
      <c r="Z5" s="6">
        <v>44922.626309375002</v>
      </c>
      <c r="AA5" s="6"/>
      <c r="AB5" s="6"/>
      <c r="AC5" s="6"/>
    </row>
    <row r="6" spans="1:29">
      <c r="A6" s="8"/>
      <c r="B6" s="9" t="s">
        <v>5</v>
      </c>
      <c r="C6" s="9" t="s">
        <v>6</v>
      </c>
      <c r="D6" s="9" t="s">
        <v>7</v>
      </c>
      <c r="E6" s="9" t="s">
        <v>8</v>
      </c>
      <c r="F6" s="9" t="s">
        <v>9</v>
      </c>
      <c r="G6" s="9" t="s">
        <v>10</v>
      </c>
      <c r="H6" s="9" t="s">
        <v>11</v>
      </c>
      <c r="I6" s="9" t="s">
        <v>12</v>
      </c>
      <c r="J6" s="9" t="s">
        <v>13</v>
      </c>
      <c r="K6" s="10" t="s">
        <v>14</v>
      </c>
      <c r="L6" s="11" t="s">
        <v>15</v>
      </c>
      <c r="M6" s="11" t="s">
        <v>16</v>
      </c>
      <c r="N6" s="11" t="s">
        <v>17</v>
      </c>
      <c r="O6" s="9" t="s">
        <v>18</v>
      </c>
      <c r="P6" s="9" t="s">
        <v>19</v>
      </c>
      <c r="Q6" s="9" t="s">
        <v>20</v>
      </c>
      <c r="R6" s="9" t="s">
        <v>21</v>
      </c>
      <c r="S6" s="9" t="s">
        <v>22</v>
      </c>
      <c r="T6" s="9" t="s">
        <v>23</v>
      </c>
      <c r="U6" s="9" t="s">
        <v>24</v>
      </c>
      <c r="V6" s="9" t="s">
        <v>25</v>
      </c>
      <c r="W6" s="9" t="s">
        <v>26</v>
      </c>
      <c r="X6" s="9" t="s">
        <v>27</v>
      </c>
      <c r="Y6" s="9" t="s">
        <v>28</v>
      </c>
      <c r="Z6" s="9" t="s">
        <v>29</v>
      </c>
      <c r="AA6" s="9" t="s">
        <v>4</v>
      </c>
      <c r="AB6" s="9" t="s">
        <v>30</v>
      </c>
      <c r="AC6" s="9" t="s">
        <v>31</v>
      </c>
    </row>
    <row r="7" spans="1:29">
      <c r="A7" s="8"/>
      <c r="B7" s="12"/>
      <c r="C7" s="12"/>
      <c r="D7" s="12"/>
      <c r="E7" s="12"/>
      <c r="F7" s="12"/>
      <c r="G7" s="12"/>
      <c r="H7" s="12"/>
      <c r="I7" s="12"/>
      <c r="J7" s="12"/>
      <c r="K7" s="13" t="s">
        <v>33</v>
      </c>
      <c r="L7" s="13">
        <v>23</v>
      </c>
      <c r="M7" s="13">
        <v>23</v>
      </c>
      <c r="N7" s="13">
        <v>23</v>
      </c>
      <c r="O7" s="14">
        <v>23</v>
      </c>
      <c r="P7" s="14">
        <v>18</v>
      </c>
      <c r="Q7" s="14">
        <v>25</v>
      </c>
      <c r="R7" s="14">
        <v>21</v>
      </c>
      <c r="S7" s="15">
        <v>22</v>
      </c>
      <c r="T7" s="14">
        <v>23</v>
      </c>
      <c r="U7" s="14">
        <v>23</v>
      </c>
      <c r="V7" s="14">
        <v>24</v>
      </c>
      <c r="W7" s="14">
        <v>21</v>
      </c>
      <c r="X7" s="14">
        <v>23</v>
      </c>
      <c r="Y7" s="14">
        <v>23</v>
      </c>
      <c r="Z7" s="14">
        <v>22</v>
      </c>
      <c r="AA7" s="14">
        <v>23</v>
      </c>
      <c r="AB7" s="14">
        <v>16</v>
      </c>
      <c r="AC7" s="14">
        <v>23</v>
      </c>
    </row>
    <row r="8" spans="1:29">
      <c r="A8" s="8"/>
      <c r="B8" s="16"/>
      <c r="C8" s="16"/>
      <c r="D8" s="16"/>
      <c r="E8" s="16"/>
      <c r="F8" s="16"/>
      <c r="G8" s="16"/>
      <c r="H8" s="16"/>
      <c r="I8" s="16"/>
      <c r="J8" s="16"/>
      <c r="K8" s="17"/>
      <c r="L8" s="17"/>
      <c r="M8" s="17"/>
      <c r="N8" s="17"/>
      <c r="O8" s="18"/>
      <c r="P8" s="18"/>
      <c r="Q8" s="18"/>
      <c r="R8" s="18"/>
      <c r="S8" s="18"/>
      <c r="T8" s="18"/>
      <c r="U8" s="18"/>
      <c r="V8" s="18"/>
      <c r="W8" s="18"/>
      <c r="X8" s="18"/>
      <c r="Y8" s="18"/>
      <c r="Z8" s="18"/>
      <c r="AA8" s="18"/>
      <c r="AB8" s="18"/>
      <c r="AC8" s="18"/>
    </row>
    <row r="9" spans="1:29">
      <c r="A9" s="1" t="s">
        <v>34</v>
      </c>
      <c r="B9" s="21" t="s">
        <v>35</v>
      </c>
      <c r="C9" s="21"/>
      <c r="D9" s="21" t="s">
        <v>36</v>
      </c>
      <c r="E9" s="21" t="s">
        <v>37</v>
      </c>
      <c r="F9" s="21" t="s">
        <v>38</v>
      </c>
      <c r="G9" s="21" t="s">
        <v>34</v>
      </c>
      <c r="H9" s="21" t="str">
        <f>D9&amp;E9</f>
        <v>MA2-6459Packing</v>
      </c>
      <c r="I9" s="21" t="str">
        <f>D9&amp;E9&amp;F9</f>
        <v>MA2-6459PackingSRI(CANON)</v>
      </c>
      <c r="J9" s="21" t="s">
        <v>39</v>
      </c>
      <c r="K9" s="22" t="str">
        <f>VLOOKUP($D9,'● Inspection plan (master)'!$I$8:$L$316,4,0)</f>
        <v>FRP</v>
      </c>
      <c r="L9" s="23"/>
      <c r="M9" s="23"/>
      <c r="N9" s="23"/>
      <c r="O9" s="22">
        <v>0</v>
      </c>
      <c r="P9" s="22">
        <v>0</v>
      </c>
      <c r="Q9" s="22">
        <v>0</v>
      </c>
      <c r="R9" s="22">
        <v>0</v>
      </c>
      <c r="S9" s="22">
        <v>0</v>
      </c>
      <c r="T9" s="22">
        <v>0</v>
      </c>
      <c r="U9" s="22">
        <v>0</v>
      </c>
      <c r="V9" s="22">
        <v>0</v>
      </c>
      <c r="W9" s="22">
        <v>0</v>
      </c>
      <c r="X9" s="22">
        <v>0</v>
      </c>
      <c r="Y9" s="22">
        <v>0</v>
      </c>
      <c r="Z9" s="22">
        <v>0</v>
      </c>
      <c r="AA9" s="22">
        <v>0</v>
      </c>
      <c r="AB9" s="22">
        <v>0</v>
      </c>
      <c r="AC9" s="22">
        <v>0</v>
      </c>
    </row>
    <row r="10" spans="1:29">
      <c r="A10" s="1" t="s">
        <v>34</v>
      </c>
      <c r="B10" s="21" t="s">
        <v>35</v>
      </c>
      <c r="C10" s="21"/>
      <c r="D10" s="21" t="s">
        <v>36</v>
      </c>
      <c r="E10" s="21" t="s">
        <v>40</v>
      </c>
      <c r="F10" s="21"/>
      <c r="G10" s="21"/>
      <c r="H10" s="21" t="str">
        <f t="shared" ref="H10:H73" si="0">D10&amp;E10</f>
        <v>MA2-6459DC Cutting</v>
      </c>
      <c r="I10" s="21" t="str">
        <f t="shared" ref="I10:I73" si="1">D10&amp;E10&amp;F10</f>
        <v>MA2-6459DC Cutting</v>
      </c>
      <c r="J10" s="21" t="s">
        <v>41</v>
      </c>
      <c r="K10" s="22" t="str">
        <f>VLOOKUP($D10,'● Inspection plan (master)'!$I$8:$L$316,4,0)</f>
        <v>FRP</v>
      </c>
      <c r="L10" s="23"/>
      <c r="M10" s="23"/>
      <c r="N10" s="23"/>
      <c r="O10" s="22">
        <v>0</v>
      </c>
      <c r="P10" s="22">
        <v>0</v>
      </c>
      <c r="Q10" s="22">
        <v>0</v>
      </c>
      <c r="R10" s="22">
        <v>0</v>
      </c>
      <c r="S10" s="22">
        <v>0</v>
      </c>
      <c r="T10" s="22">
        <v>0</v>
      </c>
      <c r="U10" s="22">
        <v>0</v>
      </c>
      <c r="V10" s="22">
        <v>0</v>
      </c>
      <c r="W10" s="22">
        <v>0</v>
      </c>
      <c r="X10" s="22">
        <v>0</v>
      </c>
      <c r="Y10" s="22">
        <v>0</v>
      </c>
      <c r="Z10" s="22">
        <v>0</v>
      </c>
      <c r="AA10" s="22">
        <v>0</v>
      </c>
      <c r="AB10" s="22">
        <v>0</v>
      </c>
      <c r="AC10" s="22">
        <v>0</v>
      </c>
    </row>
    <row r="11" spans="1:29">
      <c r="A11" s="1" t="s">
        <v>34</v>
      </c>
      <c r="B11" s="21" t="s">
        <v>35</v>
      </c>
      <c r="C11" s="21"/>
      <c r="D11" s="21" t="s">
        <v>42</v>
      </c>
      <c r="E11" s="21" t="s">
        <v>37</v>
      </c>
      <c r="F11" s="21" t="s">
        <v>38</v>
      </c>
      <c r="G11" s="21" t="s">
        <v>34</v>
      </c>
      <c r="H11" s="21" t="str">
        <f t="shared" si="0"/>
        <v>MF1-4353Packing</v>
      </c>
      <c r="I11" s="21" t="str">
        <f t="shared" si="1"/>
        <v>MF1-4353PackingSRI(CANON)</v>
      </c>
      <c r="J11" s="21" t="s">
        <v>39</v>
      </c>
      <c r="K11" s="22" t="str">
        <f>VLOOKUP($D11,'● Inspection plan (master)'!$I$8:$L$316,4,0)</f>
        <v>FRP</v>
      </c>
      <c r="L11" s="23"/>
      <c r="M11" s="23"/>
      <c r="N11" s="23"/>
      <c r="O11" s="22">
        <v>0</v>
      </c>
      <c r="P11" s="22">
        <v>0</v>
      </c>
      <c r="Q11" s="22">
        <v>0</v>
      </c>
      <c r="R11" s="22">
        <v>0</v>
      </c>
      <c r="S11" s="22">
        <v>0</v>
      </c>
      <c r="T11" s="22">
        <v>0</v>
      </c>
      <c r="U11" s="22">
        <v>0</v>
      </c>
      <c r="V11" s="22">
        <v>0</v>
      </c>
      <c r="W11" s="22">
        <v>0</v>
      </c>
      <c r="X11" s="22">
        <v>0</v>
      </c>
      <c r="Y11" s="22">
        <v>0</v>
      </c>
      <c r="Z11" s="22">
        <v>0</v>
      </c>
      <c r="AA11" s="22">
        <v>0</v>
      </c>
      <c r="AB11" s="22">
        <v>0</v>
      </c>
      <c r="AC11" s="22">
        <v>0</v>
      </c>
    </row>
    <row r="12" spans="1:29">
      <c r="A12" s="1" t="s">
        <v>34</v>
      </c>
      <c r="B12" s="21" t="s">
        <v>35</v>
      </c>
      <c r="C12" s="21"/>
      <c r="D12" s="21" t="s">
        <v>42</v>
      </c>
      <c r="E12" s="21" t="s">
        <v>43</v>
      </c>
      <c r="F12" s="21"/>
      <c r="G12" s="21"/>
      <c r="H12" s="21" t="str">
        <f t="shared" si="0"/>
        <v>MF1-4353FEED Cutting</v>
      </c>
      <c r="I12" s="21" t="str">
        <f t="shared" si="1"/>
        <v>MF1-4353FEED Cutting</v>
      </c>
      <c r="J12" s="21" t="s">
        <v>44</v>
      </c>
      <c r="K12" s="22" t="str">
        <f>VLOOKUP($D12,'● Inspection plan (master)'!$I$8:$L$316,4,0)</f>
        <v>FRP</v>
      </c>
      <c r="L12" s="23"/>
      <c r="M12" s="23"/>
      <c r="N12" s="23"/>
      <c r="O12" s="22">
        <v>0</v>
      </c>
      <c r="P12" s="22">
        <v>0</v>
      </c>
      <c r="Q12" s="22">
        <v>0</v>
      </c>
      <c r="R12" s="22">
        <v>0</v>
      </c>
      <c r="S12" s="22">
        <v>0</v>
      </c>
      <c r="T12" s="22">
        <v>0</v>
      </c>
      <c r="U12" s="22">
        <v>0</v>
      </c>
      <c r="V12" s="22">
        <v>0</v>
      </c>
      <c r="W12" s="22">
        <v>0</v>
      </c>
      <c r="X12" s="22">
        <v>0</v>
      </c>
      <c r="Y12" s="22">
        <v>0</v>
      </c>
      <c r="Z12" s="22">
        <v>0</v>
      </c>
      <c r="AA12" s="22">
        <v>0</v>
      </c>
      <c r="AB12" s="22">
        <v>0</v>
      </c>
      <c r="AC12" s="22">
        <v>0</v>
      </c>
    </row>
    <row r="13" spans="1:29">
      <c r="A13" s="1" t="s">
        <v>34</v>
      </c>
      <c r="B13" s="21" t="s">
        <v>35</v>
      </c>
      <c r="C13" s="21"/>
      <c r="D13" s="21" t="s">
        <v>42</v>
      </c>
      <c r="E13" s="21" t="s">
        <v>45</v>
      </c>
      <c r="F13" s="21"/>
      <c r="G13" s="21"/>
      <c r="H13" s="21" t="str">
        <f t="shared" si="0"/>
        <v>MF1-4353Traverse Grinding</v>
      </c>
      <c r="I13" s="21" t="str">
        <f t="shared" si="1"/>
        <v>MF1-4353Traverse Grinding</v>
      </c>
      <c r="J13" s="21" t="s">
        <v>46</v>
      </c>
      <c r="K13" s="22" t="str">
        <f>VLOOKUP($D13,'● Inspection plan (master)'!$I$8:$L$316,4,0)</f>
        <v>FRP</v>
      </c>
      <c r="L13" s="23"/>
      <c r="M13" s="23"/>
      <c r="N13" s="23"/>
      <c r="O13" s="22">
        <v>0</v>
      </c>
      <c r="P13" s="22">
        <v>0</v>
      </c>
      <c r="Q13" s="22">
        <v>0</v>
      </c>
      <c r="R13" s="22">
        <v>0</v>
      </c>
      <c r="S13" s="22">
        <v>0</v>
      </c>
      <c r="T13" s="22">
        <v>0</v>
      </c>
      <c r="U13" s="22">
        <v>0</v>
      </c>
      <c r="V13" s="22">
        <v>0</v>
      </c>
      <c r="W13" s="22">
        <v>0</v>
      </c>
      <c r="X13" s="22">
        <v>0</v>
      </c>
      <c r="Y13" s="22">
        <v>0</v>
      </c>
      <c r="Z13" s="22">
        <v>0</v>
      </c>
      <c r="AA13" s="22">
        <v>0</v>
      </c>
      <c r="AB13" s="22">
        <v>0</v>
      </c>
      <c r="AC13" s="22">
        <v>0</v>
      </c>
    </row>
    <row r="14" spans="1:29">
      <c r="A14" s="1" t="s">
        <v>34</v>
      </c>
      <c r="B14" s="21" t="s">
        <v>35</v>
      </c>
      <c r="C14" s="21"/>
      <c r="D14" s="21" t="s">
        <v>47</v>
      </c>
      <c r="E14" s="21" t="s">
        <v>37</v>
      </c>
      <c r="F14" s="21" t="s">
        <v>38</v>
      </c>
      <c r="G14" s="21" t="s">
        <v>34</v>
      </c>
      <c r="H14" s="21" t="str">
        <f t="shared" si="0"/>
        <v>MA2-9112Packing</v>
      </c>
      <c r="I14" s="21" t="str">
        <f t="shared" si="1"/>
        <v>MA2-9112PackingSRI(CANON)</v>
      </c>
      <c r="J14" s="21" t="s">
        <v>39</v>
      </c>
      <c r="K14" s="22" t="str">
        <f>VLOOKUP($D14,'● Inspection plan (master)'!$I$8:$L$316,4,0)</f>
        <v>FRP</v>
      </c>
      <c r="L14" s="23"/>
      <c r="M14" s="23"/>
      <c r="N14" s="23"/>
      <c r="O14" s="22">
        <v>0</v>
      </c>
      <c r="P14" s="22">
        <v>4800</v>
      </c>
      <c r="Q14" s="22">
        <v>0</v>
      </c>
      <c r="R14" s="22">
        <v>0</v>
      </c>
      <c r="S14" s="22">
        <v>4800</v>
      </c>
      <c r="T14" s="22">
        <v>9920</v>
      </c>
      <c r="U14" s="22">
        <v>0</v>
      </c>
      <c r="V14" s="22">
        <v>2560</v>
      </c>
      <c r="W14" s="22">
        <v>0</v>
      </c>
      <c r="X14" s="22">
        <v>3040</v>
      </c>
      <c r="Y14" s="22">
        <v>0</v>
      </c>
      <c r="Z14" s="22">
        <v>3200</v>
      </c>
      <c r="AA14" s="22">
        <v>0</v>
      </c>
      <c r="AB14" s="22">
        <v>2720</v>
      </c>
      <c r="AC14" s="22">
        <v>0</v>
      </c>
    </row>
    <row r="15" spans="1:29">
      <c r="A15" s="1" t="s">
        <v>34</v>
      </c>
      <c r="B15" s="21" t="s">
        <v>35</v>
      </c>
      <c r="C15" s="21"/>
      <c r="D15" s="21" t="s">
        <v>47</v>
      </c>
      <c r="E15" s="21" t="s">
        <v>43</v>
      </c>
      <c r="F15" s="21"/>
      <c r="G15" s="21"/>
      <c r="H15" s="21" t="str">
        <f t="shared" si="0"/>
        <v>MA2-9112FEED Cutting</v>
      </c>
      <c r="I15" s="21" t="str">
        <f t="shared" si="1"/>
        <v>MA2-9112FEED Cutting</v>
      </c>
      <c r="J15" s="21" t="s">
        <v>44</v>
      </c>
      <c r="K15" s="22" t="str">
        <f>VLOOKUP($D15,'● Inspection plan (master)'!$I$8:$L$316,4,0)</f>
        <v>FRP</v>
      </c>
      <c r="L15" s="23"/>
      <c r="M15" s="23"/>
      <c r="N15" s="23"/>
      <c r="O15" s="22">
        <v>0</v>
      </c>
      <c r="P15" s="22">
        <v>12000</v>
      </c>
      <c r="Q15" s="22">
        <v>0</v>
      </c>
      <c r="R15" s="22">
        <v>0</v>
      </c>
      <c r="S15" s="22">
        <v>8520</v>
      </c>
      <c r="T15" s="22">
        <v>19783</v>
      </c>
      <c r="U15" s="22">
        <v>0</v>
      </c>
      <c r="V15" s="22">
        <v>5040</v>
      </c>
      <c r="W15" s="22">
        <v>0</v>
      </c>
      <c r="X15" s="22">
        <v>6000</v>
      </c>
      <c r="Y15" s="22">
        <v>0</v>
      </c>
      <c r="Z15" s="22">
        <v>6410</v>
      </c>
      <c r="AA15" s="22">
        <v>393.93103448275861</v>
      </c>
      <c r="AB15" s="22">
        <v>5318.0689655172409</v>
      </c>
      <c r="AC15" s="22">
        <v>0</v>
      </c>
    </row>
    <row r="16" spans="1:29">
      <c r="A16" s="1" t="s">
        <v>34</v>
      </c>
      <c r="B16" s="21" t="s">
        <v>35</v>
      </c>
      <c r="C16" s="21"/>
      <c r="D16" s="21" t="s">
        <v>47</v>
      </c>
      <c r="E16" s="21" t="s">
        <v>45</v>
      </c>
      <c r="F16" s="21"/>
      <c r="G16" s="21"/>
      <c r="H16" s="21" t="str">
        <f t="shared" si="0"/>
        <v>MA2-9112Traverse Grinding</v>
      </c>
      <c r="I16" s="21" t="str">
        <f t="shared" si="1"/>
        <v>MA2-9112Traverse Grinding</v>
      </c>
      <c r="J16" s="21" t="s">
        <v>46</v>
      </c>
      <c r="K16" s="22" t="str">
        <f>VLOOKUP($D16,'● Inspection plan (master)'!$I$8:$L$316,4,0)</f>
        <v>FRP</v>
      </c>
      <c r="L16" s="23"/>
      <c r="M16" s="23"/>
      <c r="N16" s="23"/>
      <c r="O16" s="22">
        <v>0</v>
      </c>
      <c r="P16" s="22">
        <v>12000</v>
      </c>
      <c r="Q16" s="22">
        <v>0</v>
      </c>
      <c r="R16" s="22">
        <v>0</v>
      </c>
      <c r="S16" s="22">
        <v>8520</v>
      </c>
      <c r="T16" s="22">
        <v>19800</v>
      </c>
      <c r="U16" s="22">
        <v>0</v>
      </c>
      <c r="V16" s="22">
        <v>5040</v>
      </c>
      <c r="W16" s="22">
        <v>0</v>
      </c>
      <c r="X16" s="22">
        <v>6000</v>
      </c>
      <c r="Y16" s="22">
        <v>0</v>
      </c>
      <c r="Z16" s="22">
        <v>6422.7074527252498</v>
      </c>
      <c r="AA16" s="22">
        <v>564.60527022362055</v>
      </c>
      <c r="AB16" s="22">
        <v>5134.6872770511291</v>
      </c>
      <c r="AC16" s="22">
        <v>0</v>
      </c>
    </row>
    <row r="17" spans="1:29">
      <c r="A17" s="1" t="s">
        <v>34</v>
      </c>
      <c r="B17" s="21" t="s">
        <v>35</v>
      </c>
      <c r="C17" s="21"/>
      <c r="D17" s="21" t="s">
        <v>48</v>
      </c>
      <c r="E17" s="21" t="s">
        <v>37</v>
      </c>
      <c r="F17" s="21" t="s">
        <v>38</v>
      </c>
      <c r="G17" s="21" t="s">
        <v>34</v>
      </c>
      <c r="H17" s="21" t="str">
        <f t="shared" si="0"/>
        <v>MF1-4210Packing</v>
      </c>
      <c r="I17" s="21" t="str">
        <f t="shared" si="1"/>
        <v>MF1-4210PackingSRI(CANON)</v>
      </c>
      <c r="J17" s="21" t="s">
        <v>39</v>
      </c>
      <c r="K17" s="22" t="str">
        <f>VLOOKUP($D17,'● Inspection plan (master)'!$I$8:$L$316,4,0)</f>
        <v>FRP</v>
      </c>
      <c r="L17" s="23"/>
      <c r="M17" s="23"/>
      <c r="N17" s="23"/>
      <c r="O17" s="22">
        <v>0</v>
      </c>
      <c r="P17" s="22">
        <v>0</v>
      </c>
      <c r="Q17" s="22">
        <v>0</v>
      </c>
      <c r="R17" s="22">
        <v>0</v>
      </c>
      <c r="S17" s="22">
        <v>0</v>
      </c>
      <c r="T17" s="22">
        <v>0</v>
      </c>
      <c r="U17" s="22">
        <v>0</v>
      </c>
      <c r="V17" s="22">
        <v>0</v>
      </c>
      <c r="W17" s="22">
        <v>0</v>
      </c>
      <c r="X17" s="22">
        <v>0</v>
      </c>
      <c r="Y17" s="22">
        <v>0</v>
      </c>
      <c r="Z17" s="22">
        <v>0</v>
      </c>
      <c r="AA17" s="22">
        <v>0</v>
      </c>
      <c r="AB17" s="22">
        <v>0</v>
      </c>
      <c r="AC17" s="22">
        <v>0</v>
      </c>
    </row>
    <row r="18" spans="1:29">
      <c r="A18" s="1" t="s">
        <v>34</v>
      </c>
      <c r="B18" s="21" t="s">
        <v>35</v>
      </c>
      <c r="C18" s="21"/>
      <c r="D18" s="21" t="s">
        <v>48</v>
      </c>
      <c r="E18" s="21" t="s">
        <v>43</v>
      </c>
      <c r="F18" s="21"/>
      <c r="G18" s="21"/>
      <c r="H18" s="21" t="str">
        <f t="shared" si="0"/>
        <v>MF1-4210FEED Cutting</v>
      </c>
      <c r="I18" s="21" t="str">
        <f t="shared" si="1"/>
        <v>MF1-4210FEED Cutting</v>
      </c>
      <c r="J18" s="21" t="s">
        <v>44</v>
      </c>
      <c r="K18" s="22" t="str">
        <f>VLOOKUP($D18,'● Inspection plan (master)'!$I$8:$L$316,4,0)</f>
        <v>FRP</v>
      </c>
      <c r="L18" s="23"/>
      <c r="M18" s="23"/>
      <c r="N18" s="23"/>
      <c r="O18" s="22">
        <v>0</v>
      </c>
      <c r="P18" s="22">
        <v>0</v>
      </c>
      <c r="Q18" s="22">
        <v>0</v>
      </c>
      <c r="R18" s="22">
        <v>0</v>
      </c>
      <c r="S18" s="22">
        <v>0</v>
      </c>
      <c r="T18" s="22">
        <v>0</v>
      </c>
      <c r="U18" s="22">
        <v>0</v>
      </c>
      <c r="V18" s="22">
        <v>0</v>
      </c>
      <c r="W18" s="22">
        <v>0</v>
      </c>
      <c r="X18" s="22">
        <v>0</v>
      </c>
      <c r="Y18" s="22">
        <v>0</v>
      </c>
      <c r="Z18" s="22">
        <v>0</v>
      </c>
      <c r="AA18" s="22">
        <v>0</v>
      </c>
      <c r="AB18" s="22">
        <v>0</v>
      </c>
      <c r="AC18" s="22">
        <v>0</v>
      </c>
    </row>
    <row r="19" spans="1:29">
      <c r="A19" s="1" t="s">
        <v>34</v>
      </c>
      <c r="B19" s="21" t="s">
        <v>35</v>
      </c>
      <c r="C19" s="21"/>
      <c r="D19" s="21" t="s">
        <v>48</v>
      </c>
      <c r="E19" s="21" t="s">
        <v>45</v>
      </c>
      <c r="F19" s="21"/>
      <c r="G19" s="21"/>
      <c r="H19" s="21" t="str">
        <f t="shared" si="0"/>
        <v>MF1-4210Traverse Grinding</v>
      </c>
      <c r="I19" s="21" t="str">
        <f t="shared" si="1"/>
        <v>MF1-4210Traverse Grinding</v>
      </c>
      <c r="J19" s="21" t="s">
        <v>46</v>
      </c>
      <c r="K19" s="22" t="str">
        <f>VLOOKUP($D19,'● Inspection plan (master)'!$I$8:$L$316,4,0)</f>
        <v>FRP</v>
      </c>
      <c r="L19" s="23"/>
      <c r="M19" s="23"/>
      <c r="N19" s="23"/>
      <c r="O19" s="22">
        <v>0</v>
      </c>
      <c r="P19" s="22">
        <v>0</v>
      </c>
      <c r="Q19" s="22">
        <v>0</v>
      </c>
      <c r="R19" s="22">
        <v>0</v>
      </c>
      <c r="S19" s="22">
        <v>0</v>
      </c>
      <c r="T19" s="22">
        <v>0</v>
      </c>
      <c r="U19" s="22">
        <v>0</v>
      </c>
      <c r="V19" s="22">
        <v>0</v>
      </c>
      <c r="W19" s="22">
        <v>0</v>
      </c>
      <c r="X19" s="22">
        <v>0</v>
      </c>
      <c r="Y19" s="22">
        <v>0</v>
      </c>
      <c r="Z19" s="22">
        <v>0</v>
      </c>
      <c r="AA19" s="22">
        <v>0</v>
      </c>
      <c r="AB19" s="22">
        <v>0</v>
      </c>
      <c r="AC19" s="22">
        <v>0</v>
      </c>
    </row>
    <row r="20" spans="1:29">
      <c r="A20" s="1" t="s">
        <v>34</v>
      </c>
      <c r="B20" s="21" t="s">
        <v>35</v>
      </c>
      <c r="C20" s="21"/>
      <c r="D20" s="21" t="s">
        <v>49</v>
      </c>
      <c r="E20" s="21" t="s">
        <v>37</v>
      </c>
      <c r="F20" s="21" t="s">
        <v>38</v>
      </c>
      <c r="G20" s="21" t="s">
        <v>34</v>
      </c>
      <c r="H20" s="21" t="str">
        <f t="shared" si="0"/>
        <v>MA2-7480Packing</v>
      </c>
      <c r="I20" s="21" t="str">
        <f t="shared" si="1"/>
        <v>MA2-7480PackingSRI(CANON)</v>
      </c>
      <c r="J20" s="21" t="s">
        <v>39</v>
      </c>
      <c r="K20" s="22" t="str">
        <f>VLOOKUP($D20,'● Inspection plan (master)'!$I$8:$L$316,4,0)</f>
        <v>FRP</v>
      </c>
      <c r="L20" s="23"/>
      <c r="M20" s="23"/>
      <c r="N20" s="23"/>
      <c r="O20" s="22">
        <v>0</v>
      </c>
      <c r="P20" s="22">
        <v>0</v>
      </c>
      <c r="Q20" s="22">
        <v>1080</v>
      </c>
      <c r="R20" s="22">
        <v>0</v>
      </c>
      <c r="S20" s="22">
        <v>0</v>
      </c>
      <c r="T20" s="22">
        <v>0</v>
      </c>
      <c r="U20" s="22">
        <v>0</v>
      </c>
      <c r="V20" s="22">
        <v>0</v>
      </c>
      <c r="W20" s="22">
        <v>0</v>
      </c>
      <c r="X20" s="22">
        <v>0</v>
      </c>
      <c r="Y20" s="22">
        <v>0</v>
      </c>
      <c r="Z20" s="22">
        <v>1080</v>
      </c>
      <c r="AA20" s="22">
        <v>0</v>
      </c>
      <c r="AB20" s="22">
        <v>0</v>
      </c>
      <c r="AC20" s="22">
        <v>0</v>
      </c>
    </row>
    <row r="21" spans="1:29">
      <c r="A21" s="1" t="s">
        <v>34</v>
      </c>
      <c r="B21" s="21" t="s">
        <v>35</v>
      </c>
      <c r="C21" s="21"/>
      <c r="D21" s="21" t="s">
        <v>49</v>
      </c>
      <c r="E21" s="21" t="s">
        <v>43</v>
      </c>
      <c r="F21" s="21"/>
      <c r="G21" s="21"/>
      <c r="H21" s="21" t="str">
        <f t="shared" si="0"/>
        <v>MA2-7480FEED Cutting</v>
      </c>
      <c r="I21" s="21" t="str">
        <f t="shared" si="1"/>
        <v>MA2-7480FEED Cutting</v>
      </c>
      <c r="J21" s="21" t="s">
        <v>44</v>
      </c>
      <c r="K21" s="22" t="str">
        <f>VLOOKUP($D21,'● Inspection plan (master)'!$I$8:$L$316,4,0)</f>
        <v>FRP</v>
      </c>
      <c r="L21" s="23"/>
      <c r="M21" s="23"/>
      <c r="N21" s="23"/>
      <c r="O21" s="22">
        <v>0</v>
      </c>
      <c r="P21" s="22">
        <v>0</v>
      </c>
      <c r="Q21" s="22">
        <v>0</v>
      </c>
      <c r="R21" s="22">
        <v>0</v>
      </c>
      <c r="S21" s="22">
        <v>0</v>
      </c>
      <c r="T21" s="22">
        <v>0</v>
      </c>
      <c r="U21" s="22">
        <v>0</v>
      </c>
      <c r="V21" s="22">
        <v>0</v>
      </c>
      <c r="W21" s="22">
        <v>0</v>
      </c>
      <c r="X21" s="22">
        <v>0</v>
      </c>
      <c r="Y21" s="22">
        <v>0</v>
      </c>
      <c r="Z21" s="22">
        <v>0</v>
      </c>
      <c r="AA21" s="22">
        <v>0</v>
      </c>
      <c r="AB21" s="22">
        <v>0</v>
      </c>
      <c r="AC21" s="22">
        <v>0</v>
      </c>
    </row>
    <row r="22" spans="1:29">
      <c r="A22" s="1" t="s">
        <v>34</v>
      </c>
      <c r="B22" s="21" t="s">
        <v>35</v>
      </c>
      <c r="C22" s="21"/>
      <c r="D22" s="21" t="s">
        <v>49</v>
      </c>
      <c r="E22" s="21" t="s">
        <v>45</v>
      </c>
      <c r="F22" s="21"/>
      <c r="G22" s="21"/>
      <c r="H22" s="21" t="str">
        <f t="shared" si="0"/>
        <v>MA2-7480Traverse Grinding</v>
      </c>
      <c r="I22" s="21" t="str">
        <f t="shared" si="1"/>
        <v>MA2-7480Traverse Grinding</v>
      </c>
      <c r="J22" s="21" t="s">
        <v>46</v>
      </c>
      <c r="K22" s="22" t="str">
        <f>VLOOKUP($D22,'● Inspection plan (master)'!$I$8:$L$316,4,0)</f>
        <v>FRP</v>
      </c>
      <c r="L22" s="23"/>
      <c r="M22" s="23"/>
      <c r="N22" s="23"/>
      <c r="O22" s="22">
        <v>0</v>
      </c>
      <c r="P22" s="22">
        <v>0</v>
      </c>
      <c r="Q22" s="22">
        <v>0</v>
      </c>
      <c r="R22" s="22">
        <v>0</v>
      </c>
      <c r="S22" s="22">
        <v>0</v>
      </c>
      <c r="T22" s="22">
        <v>0</v>
      </c>
      <c r="U22" s="22">
        <v>0</v>
      </c>
      <c r="V22" s="22">
        <v>0</v>
      </c>
      <c r="W22" s="22">
        <v>0</v>
      </c>
      <c r="X22" s="22">
        <v>0</v>
      </c>
      <c r="Y22" s="22">
        <v>0</v>
      </c>
      <c r="Z22" s="22">
        <v>0</v>
      </c>
      <c r="AA22" s="22">
        <v>0</v>
      </c>
      <c r="AB22" s="22">
        <v>0</v>
      </c>
      <c r="AC22" s="22">
        <v>0</v>
      </c>
    </row>
    <row r="23" spans="1:29">
      <c r="A23" s="1" t="s">
        <v>34</v>
      </c>
      <c r="B23" s="21" t="s">
        <v>35</v>
      </c>
      <c r="C23" s="21"/>
      <c r="D23" s="21" t="s">
        <v>50</v>
      </c>
      <c r="E23" s="21" t="s">
        <v>37</v>
      </c>
      <c r="F23" s="21" t="s">
        <v>38</v>
      </c>
      <c r="G23" s="21" t="s">
        <v>34</v>
      </c>
      <c r="H23" s="21" t="str">
        <f t="shared" si="0"/>
        <v>MF1-4351Packing</v>
      </c>
      <c r="I23" s="21" t="str">
        <f t="shared" si="1"/>
        <v>MF1-4351PackingSRI(CANON)</v>
      </c>
      <c r="J23" s="21" t="s">
        <v>39</v>
      </c>
      <c r="K23" s="22" t="str">
        <f>VLOOKUP($D23,'● Inspection plan (master)'!$I$8:$L$316,4,0)</f>
        <v>FRP</v>
      </c>
      <c r="L23" s="23"/>
      <c r="M23" s="23"/>
      <c r="N23" s="23"/>
      <c r="O23" s="22">
        <v>0</v>
      </c>
      <c r="P23" s="22">
        <v>0</v>
      </c>
      <c r="Q23" s="22">
        <v>0</v>
      </c>
      <c r="R23" s="22">
        <v>0</v>
      </c>
      <c r="S23" s="22">
        <v>0</v>
      </c>
      <c r="T23" s="22">
        <v>0</v>
      </c>
      <c r="U23" s="22">
        <v>0</v>
      </c>
      <c r="V23" s="22">
        <v>0</v>
      </c>
      <c r="W23" s="22">
        <v>0</v>
      </c>
      <c r="X23" s="22">
        <v>0</v>
      </c>
      <c r="Y23" s="22">
        <v>0</v>
      </c>
      <c r="Z23" s="22">
        <v>0</v>
      </c>
      <c r="AA23" s="22">
        <v>0</v>
      </c>
      <c r="AB23" s="22">
        <v>0</v>
      </c>
      <c r="AC23" s="22">
        <v>0</v>
      </c>
    </row>
    <row r="24" spans="1:29">
      <c r="A24" s="1" t="s">
        <v>34</v>
      </c>
      <c r="B24" s="21" t="s">
        <v>35</v>
      </c>
      <c r="C24" s="21"/>
      <c r="D24" s="21" t="s">
        <v>50</v>
      </c>
      <c r="E24" s="21" t="s">
        <v>43</v>
      </c>
      <c r="F24" s="21"/>
      <c r="G24" s="21"/>
      <c r="H24" s="21" t="str">
        <f t="shared" si="0"/>
        <v>MF1-4351FEED Cutting</v>
      </c>
      <c r="I24" s="21" t="str">
        <f t="shared" si="1"/>
        <v>MF1-4351FEED Cutting</v>
      </c>
      <c r="J24" s="21" t="s">
        <v>44</v>
      </c>
      <c r="K24" s="22" t="str">
        <f>VLOOKUP($D24,'● Inspection plan (master)'!$I$8:$L$316,4,0)</f>
        <v>FRP</v>
      </c>
      <c r="L24" s="23"/>
      <c r="M24" s="23"/>
      <c r="N24" s="23"/>
      <c r="O24" s="22">
        <v>0</v>
      </c>
      <c r="P24" s="22">
        <v>0</v>
      </c>
      <c r="Q24" s="22">
        <v>0</v>
      </c>
      <c r="R24" s="22">
        <v>0</v>
      </c>
      <c r="S24" s="22">
        <v>0</v>
      </c>
      <c r="T24" s="22">
        <v>0</v>
      </c>
      <c r="U24" s="22">
        <v>0</v>
      </c>
      <c r="V24" s="22">
        <v>0</v>
      </c>
      <c r="W24" s="22">
        <v>0</v>
      </c>
      <c r="X24" s="22">
        <v>0</v>
      </c>
      <c r="Y24" s="22">
        <v>0</v>
      </c>
      <c r="Z24" s="22">
        <v>0</v>
      </c>
      <c r="AA24" s="22">
        <v>0</v>
      </c>
      <c r="AB24" s="22">
        <v>0</v>
      </c>
      <c r="AC24" s="22">
        <v>0</v>
      </c>
    </row>
    <row r="25" spans="1:29">
      <c r="A25" s="1" t="s">
        <v>34</v>
      </c>
      <c r="B25" s="21" t="s">
        <v>35</v>
      </c>
      <c r="C25" s="21"/>
      <c r="D25" s="21" t="s">
        <v>50</v>
      </c>
      <c r="E25" s="21" t="s">
        <v>45</v>
      </c>
      <c r="F25" s="21"/>
      <c r="G25" s="21"/>
      <c r="H25" s="21" t="str">
        <f t="shared" si="0"/>
        <v>MF1-4351Traverse Grinding</v>
      </c>
      <c r="I25" s="21" t="str">
        <f t="shared" si="1"/>
        <v>MF1-4351Traverse Grinding</v>
      </c>
      <c r="J25" s="21" t="s">
        <v>46</v>
      </c>
      <c r="K25" s="22" t="str">
        <f>VLOOKUP($D25,'● Inspection plan (master)'!$I$8:$L$316,4,0)</f>
        <v>FRP</v>
      </c>
      <c r="L25" s="23"/>
      <c r="M25" s="23"/>
      <c r="N25" s="23"/>
      <c r="O25" s="22">
        <v>0</v>
      </c>
      <c r="P25" s="22">
        <v>0</v>
      </c>
      <c r="Q25" s="22">
        <v>0</v>
      </c>
      <c r="R25" s="22">
        <v>0</v>
      </c>
      <c r="S25" s="22">
        <v>0</v>
      </c>
      <c r="T25" s="22">
        <v>0</v>
      </c>
      <c r="U25" s="22">
        <v>0</v>
      </c>
      <c r="V25" s="22">
        <v>0</v>
      </c>
      <c r="W25" s="22">
        <v>0</v>
      </c>
      <c r="X25" s="22">
        <v>0</v>
      </c>
      <c r="Y25" s="22">
        <v>0</v>
      </c>
      <c r="Z25" s="22">
        <v>0</v>
      </c>
      <c r="AA25" s="22">
        <v>0</v>
      </c>
      <c r="AB25" s="22">
        <v>0</v>
      </c>
      <c r="AC25" s="22">
        <v>0</v>
      </c>
    </row>
    <row r="26" spans="1:29">
      <c r="A26" s="1" t="s">
        <v>34</v>
      </c>
      <c r="B26" s="21" t="s">
        <v>35</v>
      </c>
      <c r="C26" s="21"/>
      <c r="D26" s="21" t="s">
        <v>51</v>
      </c>
      <c r="E26" s="21" t="s">
        <v>37</v>
      </c>
      <c r="F26" s="21" t="s">
        <v>38</v>
      </c>
      <c r="G26" s="21" t="s">
        <v>34</v>
      </c>
      <c r="H26" s="21" t="str">
        <f t="shared" si="0"/>
        <v>MA2-9111Packing</v>
      </c>
      <c r="I26" s="21" t="str">
        <f t="shared" si="1"/>
        <v>MA2-9111PackingSRI(CANON)</v>
      </c>
      <c r="J26" s="21" t="s">
        <v>39</v>
      </c>
      <c r="K26" s="22" t="str">
        <f>VLOOKUP($D26,'● Inspection plan (master)'!$I$8:$L$316,4,0)</f>
        <v>FRP</v>
      </c>
      <c r="L26" s="23"/>
      <c r="M26" s="23"/>
      <c r="N26" s="23"/>
      <c r="O26" s="22">
        <v>0</v>
      </c>
      <c r="P26" s="22">
        <v>5440</v>
      </c>
      <c r="Q26" s="22">
        <v>320</v>
      </c>
      <c r="R26" s="22">
        <v>320</v>
      </c>
      <c r="S26" s="22">
        <v>0</v>
      </c>
      <c r="T26" s="22">
        <v>0</v>
      </c>
      <c r="U26" s="22">
        <v>0</v>
      </c>
      <c r="V26" s="22">
        <v>2560</v>
      </c>
      <c r="W26" s="22">
        <v>0</v>
      </c>
      <c r="X26" s="22">
        <v>2880</v>
      </c>
      <c r="Y26" s="22">
        <v>0</v>
      </c>
      <c r="Z26" s="22">
        <v>1920</v>
      </c>
      <c r="AA26" s="22">
        <v>0</v>
      </c>
      <c r="AB26" s="22">
        <v>640</v>
      </c>
      <c r="AC26" s="22">
        <v>0</v>
      </c>
    </row>
    <row r="27" spans="1:29">
      <c r="A27" s="1" t="s">
        <v>34</v>
      </c>
      <c r="B27" s="21" t="s">
        <v>35</v>
      </c>
      <c r="C27" s="21"/>
      <c r="D27" s="21" t="s">
        <v>51</v>
      </c>
      <c r="E27" s="21" t="s">
        <v>43</v>
      </c>
      <c r="F27" s="21"/>
      <c r="G27" s="21"/>
      <c r="H27" s="21" t="str">
        <f t="shared" si="0"/>
        <v>MA2-9111FEED Cutting</v>
      </c>
      <c r="I27" s="21" t="str">
        <f t="shared" si="1"/>
        <v>MA2-9111FEED Cutting</v>
      </c>
      <c r="J27" s="21" t="s">
        <v>44</v>
      </c>
      <c r="K27" s="22" t="str">
        <f>VLOOKUP($D27,'● Inspection plan (master)'!$I$8:$L$316,4,0)</f>
        <v>FRP</v>
      </c>
      <c r="L27" s="23"/>
      <c r="M27" s="23"/>
      <c r="N27" s="23"/>
      <c r="O27" s="22">
        <v>0</v>
      </c>
      <c r="P27" s="22">
        <v>7360</v>
      </c>
      <c r="Q27" s="22">
        <v>0</v>
      </c>
      <c r="R27" s="22">
        <v>0</v>
      </c>
      <c r="S27" s="22">
        <v>0</v>
      </c>
      <c r="T27" s="22">
        <v>0</v>
      </c>
      <c r="U27" s="22">
        <v>0</v>
      </c>
      <c r="V27" s="22">
        <v>2990</v>
      </c>
      <c r="W27" s="22">
        <v>0</v>
      </c>
      <c r="X27" s="22">
        <v>4301</v>
      </c>
      <c r="Y27" s="22">
        <v>0</v>
      </c>
      <c r="Z27" s="22">
        <v>0</v>
      </c>
      <c r="AA27" s="22">
        <v>0</v>
      </c>
      <c r="AB27" s="22">
        <v>434.4</v>
      </c>
      <c r="AC27" s="22">
        <v>0</v>
      </c>
    </row>
    <row r="28" spans="1:29">
      <c r="A28" s="1" t="s">
        <v>34</v>
      </c>
      <c r="B28" s="21" t="s">
        <v>35</v>
      </c>
      <c r="C28" s="21"/>
      <c r="D28" s="21" t="s">
        <v>51</v>
      </c>
      <c r="E28" s="21" t="s">
        <v>45</v>
      </c>
      <c r="F28" s="21"/>
      <c r="G28" s="21"/>
      <c r="H28" s="21" t="str">
        <f t="shared" si="0"/>
        <v>MA2-9111Traverse Grinding</v>
      </c>
      <c r="I28" s="21" t="str">
        <f t="shared" si="1"/>
        <v>MA2-9111Traverse Grinding</v>
      </c>
      <c r="J28" s="21" t="s">
        <v>46</v>
      </c>
      <c r="K28" s="22" t="str">
        <f>VLOOKUP($D28,'● Inspection plan (master)'!$I$8:$L$316,4,0)</f>
        <v>FRP</v>
      </c>
      <c r="L28" s="23"/>
      <c r="M28" s="23"/>
      <c r="N28" s="23"/>
      <c r="O28" s="22">
        <v>0</v>
      </c>
      <c r="P28" s="22">
        <v>7360</v>
      </c>
      <c r="Q28" s="22">
        <v>0</v>
      </c>
      <c r="R28" s="22">
        <v>0</v>
      </c>
      <c r="S28" s="22">
        <v>0</v>
      </c>
      <c r="T28" s="22">
        <v>0</v>
      </c>
      <c r="U28" s="22">
        <v>0</v>
      </c>
      <c r="V28" s="22">
        <v>2990</v>
      </c>
      <c r="W28" s="22">
        <v>0</v>
      </c>
      <c r="X28" s="22">
        <v>4301</v>
      </c>
      <c r="Y28" s="22">
        <v>0</v>
      </c>
      <c r="Z28" s="22">
        <v>0</v>
      </c>
      <c r="AA28" s="22">
        <v>14.979310344827585</v>
      </c>
      <c r="AB28" s="22">
        <v>419.4206896551724</v>
      </c>
      <c r="AC28" s="22">
        <v>0</v>
      </c>
    </row>
    <row r="29" spans="1:29">
      <c r="A29" s="1" t="s">
        <v>34</v>
      </c>
      <c r="B29" s="21" t="s">
        <v>35</v>
      </c>
      <c r="C29" s="21"/>
      <c r="D29" s="21" t="s">
        <v>52</v>
      </c>
      <c r="E29" s="21" t="s">
        <v>37</v>
      </c>
      <c r="F29" s="21" t="s">
        <v>38</v>
      </c>
      <c r="G29" s="21" t="s">
        <v>34</v>
      </c>
      <c r="H29" s="21" t="str">
        <f t="shared" si="0"/>
        <v>MA2-7996Packing</v>
      </c>
      <c r="I29" s="21" t="str">
        <f t="shared" si="1"/>
        <v>MA2-7996PackingSRI(CANON)</v>
      </c>
      <c r="J29" s="21" t="s">
        <v>39</v>
      </c>
      <c r="K29" s="22" t="str">
        <f>VLOOKUP($D29,'● Inspection plan (master)'!$I$8:$L$316,4,0)</f>
        <v>FRP</v>
      </c>
      <c r="L29" s="23"/>
      <c r="M29" s="23"/>
      <c r="N29" s="23"/>
      <c r="O29" s="22">
        <v>0</v>
      </c>
      <c r="P29" s="22">
        <v>700</v>
      </c>
      <c r="Q29" s="22">
        <v>0</v>
      </c>
      <c r="R29" s="22">
        <v>1400</v>
      </c>
      <c r="S29" s="22">
        <v>0</v>
      </c>
      <c r="T29" s="22">
        <v>1400</v>
      </c>
      <c r="U29" s="22">
        <v>0</v>
      </c>
      <c r="V29" s="22">
        <v>0</v>
      </c>
      <c r="W29" s="22">
        <v>0</v>
      </c>
      <c r="X29" s="22">
        <v>0</v>
      </c>
      <c r="Y29" s="22">
        <v>0</v>
      </c>
      <c r="Z29" s="22">
        <v>0</v>
      </c>
      <c r="AA29" s="22">
        <v>0</v>
      </c>
      <c r="AB29" s="22">
        <v>0</v>
      </c>
      <c r="AC29" s="22">
        <v>0</v>
      </c>
    </row>
    <row r="30" spans="1:29">
      <c r="A30" s="1" t="s">
        <v>34</v>
      </c>
      <c r="B30" s="21" t="s">
        <v>35</v>
      </c>
      <c r="C30" s="21"/>
      <c r="D30" s="21" t="s">
        <v>52</v>
      </c>
      <c r="E30" s="21" t="s">
        <v>43</v>
      </c>
      <c r="F30" s="21"/>
      <c r="G30" s="21"/>
      <c r="H30" s="21" t="str">
        <f t="shared" si="0"/>
        <v>MA2-7996FEED Cutting</v>
      </c>
      <c r="I30" s="21" t="str">
        <f t="shared" si="1"/>
        <v>MA2-7996FEED Cutting</v>
      </c>
      <c r="J30" s="21" t="s">
        <v>44</v>
      </c>
      <c r="K30" s="22" t="str">
        <f>VLOOKUP($D30,'● Inspection plan (master)'!$I$8:$L$316,4,0)</f>
        <v>FRP</v>
      </c>
      <c r="L30" s="23"/>
      <c r="M30" s="23"/>
      <c r="N30" s="23"/>
      <c r="O30" s="22">
        <v>0</v>
      </c>
      <c r="P30" s="22">
        <v>1200</v>
      </c>
      <c r="Q30" s="22">
        <v>0</v>
      </c>
      <c r="R30" s="22">
        <v>1200</v>
      </c>
      <c r="S30" s="22">
        <v>0</v>
      </c>
      <c r="T30" s="22">
        <v>1367</v>
      </c>
      <c r="U30" s="22">
        <v>0</v>
      </c>
      <c r="V30" s="22">
        <v>0</v>
      </c>
      <c r="W30" s="22">
        <v>0</v>
      </c>
      <c r="X30" s="22">
        <v>0</v>
      </c>
      <c r="Y30" s="22">
        <v>0</v>
      </c>
      <c r="Z30" s="22">
        <v>0</v>
      </c>
      <c r="AA30" s="22">
        <v>0</v>
      </c>
      <c r="AB30" s="22">
        <v>0</v>
      </c>
      <c r="AC30" s="22">
        <v>0</v>
      </c>
    </row>
    <row r="31" spans="1:29">
      <c r="A31" s="1" t="s">
        <v>34</v>
      </c>
      <c r="B31" s="21" t="s">
        <v>35</v>
      </c>
      <c r="C31" s="21"/>
      <c r="D31" s="21" t="s">
        <v>52</v>
      </c>
      <c r="E31" s="21" t="s">
        <v>45</v>
      </c>
      <c r="F31" s="21"/>
      <c r="G31" s="21"/>
      <c r="H31" s="21" t="str">
        <f t="shared" si="0"/>
        <v>MA2-7996Traverse Grinding</v>
      </c>
      <c r="I31" s="21" t="str">
        <f t="shared" si="1"/>
        <v>MA2-7996Traverse Grinding</v>
      </c>
      <c r="J31" s="21" t="s">
        <v>46</v>
      </c>
      <c r="K31" s="22" t="str">
        <f>VLOOKUP($D31,'● Inspection plan (master)'!$I$8:$L$316,4,0)</f>
        <v>FRP</v>
      </c>
      <c r="L31" s="23"/>
      <c r="M31" s="23"/>
      <c r="N31" s="23"/>
      <c r="O31" s="22">
        <v>0</v>
      </c>
      <c r="P31" s="22">
        <v>2400</v>
      </c>
      <c r="Q31" s="22">
        <v>0</v>
      </c>
      <c r="R31" s="22">
        <v>0</v>
      </c>
      <c r="S31" s="22">
        <v>0</v>
      </c>
      <c r="T31" s="22">
        <v>1367</v>
      </c>
      <c r="U31" s="22">
        <v>0</v>
      </c>
      <c r="V31" s="22">
        <v>0</v>
      </c>
      <c r="W31" s="22">
        <v>0</v>
      </c>
      <c r="X31" s="22">
        <v>0</v>
      </c>
      <c r="Y31" s="22">
        <v>0</v>
      </c>
      <c r="Z31" s="22">
        <v>0</v>
      </c>
      <c r="AA31" s="22">
        <v>0</v>
      </c>
      <c r="AB31" s="22">
        <v>0</v>
      </c>
      <c r="AC31" s="22">
        <v>0</v>
      </c>
    </row>
    <row r="32" spans="1:29">
      <c r="A32" s="1" t="s">
        <v>34</v>
      </c>
      <c r="B32" s="21" t="s">
        <v>35</v>
      </c>
      <c r="C32" s="21"/>
      <c r="D32" s="21" t="s">
        <v>52</v>
      </c>
      <c r="E32" s="21" t="s">
        <v>53</v>
      </c>
      <c r="F32" s="21"/>
      <c r="G32" s="21"/>
      <c r="H32" s="21" t="str">
        <f t="shared" si="0"/>
        <v>MA2-7996Heatting</v>
      </c>
      <c r="I32" s="21" t="str">
        <f t="shared" si="1"/>
        <v>MA2-7996Heatting</v>
      </c>
      <c r="J32" s="21" t="s">
        <v>54</v>
      </c>
      <c r="K32" s="22" t="str">
        <f>VLOOKUP($D32,'● Inspection plan (master)'!$I$8:$L$316,4,0)</f>
        <v>FRP</v>
      </c>
      <c r="L32" s="23"/>
      <c r="M32" s="23"/>
      <c r="N32" s="23"/>
      <c r="O32" s="22">
        <v>0</v>
      </c>
      <c r="P32" s="22">
        <v>2400</v>
      </c>
      <c r="Q32" s="22">
        <v>0</v>
      </c>
      <c r="R32" s="22">
        <v>0</v>
      </c>
      <c r="S32" s="22">
        <v>0</v>
      </c>
      <c r="T32" s="22">
        <v>1200</v>
      </c>
      <c r="U32" s="22">
        <v>0</v>
      </c>
      <c r="V32" s="22">
        <v>0</v>
      </c>
      <c r="W32" s="22">
        <v>0</v>
      </c>
      <c r="X32" s="22">
        <v>0</v>
      </c>
      <c r="Y32" s="22">
        <v>0</v>
      </c>
      <c r="Z32" s="22">
        <v>0</v>
      </c>
      <c r="AA32" s="22">
        <v>0</v>
      </c>
      <c r="AB32" s="22">
        <v>0</v>
      </c>
      <c r="AC32" s="22">
        <v>0</v>
      </c>
    </row>
    <row r="33" spans="1:29">
      <c r="A33" s="1" t="s">
        <v>34</v>
      </c>
      <c r="B33" s="21" t="s">
        <v>35</v>
      </c>
      <c r="C33" s="21"/>
      <c r="D33" s="21" t="s">
        <v>55</v>
      </c>
      <c r="E33" s="21" t="s">
        <v>37</v>
      </c>
      <c r="F33" s="21" t="s">
        <v>38</v>
      </c>
      <c r="G33" s="21" t="s">
        <v>34</v>
      </c>
      <c r="H33" s="21" t="str">
        <f t="shared" si="0"/>
        <v>MA2-9416Packing</v>
      </c>
      <c r="I33" s="21" t="str">
        <f t="shared" si="1"/>
        <v>MA2-9416PackingSRI(CANON)</v>
      </c>
      <c r="J33" s="21" t="s">
        <v>39</v>
      </c>
      <c r="K33" s="22" t="str">
        <f>VLOOKUP($D33,'● Inspection plan (master)'!$I$8:$L$316,4,0)</f>
        <v>FRP</v>
      </c>
      <c r="L33" s="23"/>
      <c r="M33" s="23"/>
      <c r="N33" s="23"/>
      <c r="O33" s="22">
        <v>0</v>
      </c>
      <c r="P33" s="22">
        <v>8750</v>
      </c>
      <c r="Q33" s="22">
        <v>6500</v>
      </c>
      <c r="R33" s="22">
        <v>9000</v>
      </c>
      <c r="S33" s="22">
        <v>11500</v>
      </c>
      <c r="T33" s="22">
        <v>14500</v>
      </c>
      <c r="U33" s="22">
        <v>0</v>
      </c>
      <c r="V33" s="22">
        <v>14750</v>
      </c>
      <c r="W33" s="22">
        <v>0</v>
      </c>
      <c r="X33" s="22">
        <v>20000</v>
      </c>
      <c r="Y33" s="22">
        <v>0</v>
      </c>
      <c r="Z33" s="22">
        <v>15000</v>
      </c>
      <c r="AA33" s="22">
        <v>0</v>
      </c>
      <c r="AB33" s="22">
        <v>16500</v>
      </c>
      <c r="AC33" s="22">
        <v>0</v>
      </c>
    </row>
    <row r="34" spans="1:29">
      <c r="A34" s="1" t="s">
        <v>34</v>
      </c>
      <c r="B34" s="21" t="s">
        <v>35</v>
      </c>
      <c r="C34" s="21"/>
      <c r="D34" s="21" t="s">
        <v>55</v>
      </c>
      <c r="E34" s="21" t="s">
        <v>43</v>
      </c>
      <c r="F34" s="21"/>
      <c r="G34" s="21"/>
      <c r="H34" s="21" t="str">
        <f t="shared" si="0"/>
        <v>MA2-9416FEED Cutting</v>
      </c>
      <c r="I34" s="21" t="str">
        <f t="shared" si="1"/>
        <v>MA2-9416FEED Cutting</v>
      </c>
      <c r="J34" s="21" t="s">
        <v>44</v>
      </c>
      <c r="K34" s="22" t="str">
        <f>VLOOKUP($D34,'● Inspection plan (master)'!$I$8:$L$316,4,0)</f>
        <v>FRP</v>
      </c>
      <c r="L34" s="23"/>
      <c r="M34" s="23"/>
      <c r="N34" s="23"/>
      <c r="O34" s="22">
        <v>0</v>
      </c>
      <c r="P34" s="22">
        <v>20055</v>
      </c>
      <c r="Q34" s="22">
        <v>17298</v>
      </c>
      <c r="R34" s="22">
        <v>12465</v>
      </c>
      <c r="S34" s="22">
        <v>25509</v>
      </c>
      <c r="T34" s="22">
        <v>31884</v>
      </c>
      <c r="U34" s="22">
        <v>0</v>
      </c>
      <c r="V34" s="22">
        <v>27504</v>
      </c>
      <c r="W34" s="22">
        <v>0</v>
      </c>
      <c r="X34" s="22">
        <v>43665</v>
      </c>
      <c r="Y34" s="22">
        <v>0</v>
      </c>
      <c r="Z34" s="22">
        <v>27936</v>
      </c>
      <c r="AA34" s="22">
        <v>2389.655172413793</v>
      </c>
      <c r="AB34" s="22">
        <v>32260.344827586207</v>
      </c>
      <c r="AC34" s="22">
        <v>0</v>
      </c>
    </row>
    <row r="35" spans="1:29">
      <c r="A35" s="1" t="s">
        <v>34</v>
      </c>
      <c r="B35" s="21" t="s">
        <v>35</v>
      </c>
      <c r="C35" s="21"/>
      <c r="D35" s="21" t="s">
        <v>55</v>
      </c>
      <c r="E35" s="21" t="s">
        <v>45</v>
      </c>
      <c r="F35" s="21"/>
      <c r="G35" s="21"/>
      <c r="H35" s="21" t="str">
        <f t="shared" si="0"/>
        <v>MA2-9416Traverse Grinding</v>
      </c>
      <c r="I35" s="21" t="str">
        <f t="shared" si="1"/>
        <v>MA2-9416Traverse Grinding</v>
      </c>
      <c r="J35" s="21" t="s">
        <v>46</v>
      </c>
      <c r="K35" s="22" t="str">
        <f>VLOOKUP($D35,'● Inspection plan (master)'!$I$8:$L$316,4,0)</f>
        <v>FRP</v>
      </c>
      <c r="L35" s="23"/>
      <c r="M35" s="23"/>
      <c r="N35" s="23"/>
      <c r="O35" s="22">
        <v>0</v>
      </c>
      <c r="P35" s="22">
        <v>19740</v>
      </c>
      <c r="Q35" s="22">
        <v>19152</v>
      </c>
      <c r="R35" s="22">
        <v>25746</v>
      </c>
      <c r="S35" s="22">
        <v>20676</v>
      </c>
      <c r="T35" s="22">
        <v>22584</v>
      </c>
      <c r="U35" s="22">
        <v>0</v>
      </c>
      <c r="V35" s="22">
        <v>32238</v>
      </c>
      <c r="W35" s="22">
        <v>0</v>
      </c>
      <c r="X35" s="22">
        <v>40473</v>
      </c>
      <c r="Y35" s="22">
        <v>0</v>
      </c>
      <c r="Z35" s="22">
        <v>25310.085650723027</v>
      </c>
      <c r="AA35" s="22">
        <v>3424.9952054006349</v>
      </c>
      <c r="AB35" s="22">
        <v>31147.919143876337</v>
      </c>
      <c r="AC35" s="22">
        <v>0</v>
      </c>
    </row>
    <row r="36" spans="1:29">
      <c r="A36" s="1" t="s">
        <v>34</v>
      </c>
      <c r="B36" s="21" t="s">
        <v>35</v>
      </c>
      <c r="C36" s="21"/>
      <c r="D36" s="21" t="s">
        <v>55</v>
      </c>
      <c r="E36" s="21" t="s">
        <v>53</v>
      </c>
      <c r="F36" s="21"/>
      <c r="G36" s="21"/>
      <c r="H36" s="21" t="str">
        <f t="shared" si="0"/>
        <v>MA2-9416Heatting</v>
      </c>
      <c r="I36" s="21" t="str">
        <f t="shared" si="1"/>
        <v>MA2-9416Heatting</v>
      </c>
      <c r="J36" s="21" t="s">
        <v>54</v>
      </c>
      <c r="K36" s="22" t="str">
        <f>VLOOKUP($D36,'● Inspection plan (master)'!$I$8:$L$316,4,0)</f>
        <v>FRP</v>
      </c>
      <c r="L36" s="23"/>
      <c r="M36" s="23"/>
      <c r="N36" s="23"/>
      <c r="O36" s="22">
        <v>0</v>
      </c>
      <c r="P36" s="22">
        <v>22050</v>
      </c>
      <c r="Q36" s="22">
        <v>18900</v>
      </c>
      <c r="R36" s="22">
        <v>31500</v>
      </c>
      <c r="S36" s="22">
        <v>19950</v>
      </c>
      <c r="T36" s="22">
        <v>21000</v>
      </c>
      <c r="U36" s="22">
        <v>0</v>
      </c>
      <c r="V36" s="22">
        <v>35700</v>
      </c>
      <c r="W36" s="22">
        <v>0</v>
      </c>
      <c r="X36" s="22">
        <v>44100</v>
      </c>
      <c r="Y36" s="22">
        <v>0</v>
      </c>
      <c r="Z36" s="22">
        <v>25200</v>
      </c>
      <c r="AA36" s="22">
        <v>1732.147033498708</v>
      </c>
      <c r="AB36" s="22">
        <v>30073.85296650129</v>
      </c>
      <c r="AC36" s="22">
        <v>0</v>
      </c>
    </row>
    <row r="37" spans="1:29">
      <c r="A37" s="1" t="s">
        <v>34</v>
      </c>
      <c r="B37" s="21" t="s">
        <v>35</v>
      </c>
      <c r="C37" s="21"/>
      <c r="D37" s="21" t="s">
        <v>56</v>
      </c>
      <c r="E37" s="21" t="s">
        <v>37</v>
      </c>
      <c r="F37" s="21" t="s">
        <v>38</v>
      </c>
      <c r="G37" s="21" t="s">
        <v>34</v>
      </c>
      <c r="H37" s="21" t="str">
        <f t="shared" si="0"/>
        <v>MA2-9624Packing</v>
      </c>
      <c r="I37" s="21" t="str">
        <f t="shared" si="1"/>
        <v>MA2-9624PackingSRI(CANON)</v>
      </c>
      <c r="J37" s="21" t="s">
        <v>39</v>
      </c>
      <c r="K37" s="22" t="str">
        <f>VLOOKUP($D37,'● Inspection plan (master)'!$I$8:$L$316,4,0)</f>
        <v>FRP</v>
      </c>
      <c r="L37" s="23"/>
      <c r="M37" s="23"/>
      <c r="N37" s="23"/>
      <c r="O37" s="22">
        <v>0</v>
      </c>
      <c r="P37" s="22">
        <v>4410</v>
      </c>
      <c r="Q37" s="22">
        <v>0</v>
      </c>
      <c r="R37" s="22">
        <v>0</v>
      </c>
      <c r="S37" s="22">
        <v>5880</v>
      </c>
      <c r="T37" s="22">
        <v>4410</v>
      </c>
      <c r="U37" s="22">
        <v>0</v>
      </c>
      <c r="V37" s="22">
        <v>7350</v>
      </c>
      <c r="W37" s="22">
        <v>0</v>
      </c>
      <c r="X37" s="22">
        <v>1960</v>
      </c>
      <c r="Y37" s="22">
        <v>0</v>
      </c>
      <c r="Z37" s="22">
        <v>1470</v>
      </c>
      <c r="AA37" s="22">
        <v>0</v>
      </c>
      <c r="AB37" s="22">
        <v>2940</v>
      </c>
      <c r="AC37" s="22">
        <v>0</v>
      </c>
    </row>
    <row r="38" spans="1:29">
      <c r="A38" s="1" t="s">
        <v>34</v>
      </c>
      <c r="B38" s="21" t="s">
        <v>35</v>
      </c>
      <c r="C38" s="21"/>
      <c r="D38" s="21" t="s">
        <v>56</v>
      </c>
      <c r="E38" s="21" t="s">
        <v>43</v>
      </c>
      <c r="F38" s="21"/>
      <c r="G38" s="21"/>
      <c r="H38" s="21" t="str">
        <f t="shared" si="0"/>
        <v>MA2-9624FEED Cutting</v>
      </c>
      <c r="I38" s="21" t="str">
        <f t="shared" si="1"/>
        <v>MA2-9624FEED Cutting</v>
      </c>
      <c r="J38" s="21" t="s">
        <v>44</v>
      </c>
      <c r="K38" s="22" t="str">
        <f>VLOOKUP($D38,'● Inspection plan (master)'!$I$8:$L$316,4,0)</f>
        <v>FRP</v>
      </c>
      <c r="L38" s="23"/>
      <c r="M38" s="23"/>
      <c r="N38" s="23"/>
      <c r="O38" s="22">
        <v>0</v>
      </c>
      <c r="P38" s="22">
        <v>8525</v>
      </c>
      <c r="Q38" s="22">
        <v>500</v>
      </c>
      <c r="R38" s="22">
        <v>7625</v>
      </c>
      <c r="S38" s="22">
        <v>7830</v>
      </c>
      <c r="T38" s="22">
        <v>10055</v>
      </c>
      <c r="U38" s="22">
        <v>0</v>
      </c>
      <c r="V38" s="22">
        <v>11725</v>
      </c>
      <c r="W38" s="22">
        <v>0</v>
      </c>
      <c r="X38" s="22">
        <v>5000</v>
      </c>
      <c r="Y38" s="22">
        <v>0</v>
      </c>
      <c r="Z38" s="22">
        <v>240.20000000000002</v>
      </c>
      <c r="AA38" s="22">
        <v>437.95862068965516</v>
      </c>
      <c r="AB38" s="22">
        <v>5912.4413793103449</v>
      </c>
      <c r="AC38" s="22">
        <v>0</v>
      </c>
    </row>
    <row r="39" spans="1:29">
      <c r="A39" s="1" t="s">
        <v>34</v>
      </c>
      <c r="B39" s="21" t="s">
        <v>35</v>
      </c>
      <c r="C39" s="21"/>
      <c r="D39" s="21" t="s">
        <v>56</v>
      </c>
      <c r="E39" s="21" t="s">
        <v>53</v>
      </c>
      <c r="F39" s="21"/>
      <c r="G39" s="21"/>
      <c r="H39" s="21" t="str">
        <f t="shared" si="0"/>
        <v>MA2-9624Heatting</v>
      </c>
      <c r="I39" s="21" t="str">
        <f t="shared" si="1"/>
        <v>MA2-9624Heatting</v>
      </c>
      <c r="J39" s="21" t="s">
        <v>54</v>
      </c>
      <c r="K39" s="22" t="str">
        <f>VLOOKUP($D39,'● Inspection plan (master)'!$I$8:$L$316,4,0)</f>
        <v>FRP</v>
      </c>
      <c r="L39" s="23"/>
      <c r="M39" s="23"/>
      <c r="N39" s="23"/>
      <c r="O39" s="22">
        <v>0</v>
      </c>
      <c r="P39" s="22">
        <v>10000</v>
      </c>
      <c r="Q39" s="22">
        <v>0</v>
      </c>
      <c r="R39" s="22">
        <v>8000</v>
      </c>
      <c r="S39" s="22">
        <v>4000</v>
      </c>
      <c r="T39" s="22">
        <v>12000</v>
      </c>
      <c r="U39" s="22">
        <v>0</v>
      </c>
      <c r="V39" s="22">
        <v>10000</v>
      </c>
      <c r="W39" s="22">
        <v>0</v>
      </c>
      <c r="X39" s="22">
        <v>6000</v>
      </c>
      <c r="Y39" s="22">
        <v>0</v>
      </c>
      <c r="Z39" s="22">
        <v>0</v>
      </c>
      <c r="AA39" s="22">
        <v>22.035909631391178</v>
      </c>
      <c r="AB39" s="22">
        <v>5708.564090368609</v>
      </c>
      <c r="AC39" s="22">
        <v>0</v>
      </c>
    </row>
    <row r="40" spans="1:29">
      <c r="A40" s="1" t="s">
        <v>34</v>
      </c>
      <c r="B40" s="21" t="s">
        <v>35</v>
      </c>
      <c r="C40" s="21"/>
      <c r="D40" s="21" t="s">
        <v>56</v>
      </c>
      <c r="E40" s="21" t="s">
        <v>40</v>
      </c>
      <c r="F40" s="21"/>
      <c r="G40" s="21"/>
      <c r="H40" s="21" t="str">
        <f t="shared" si="0"/>
        <v>MA2-9624DC Cutting</v>
      </c>
      <c r="I40" s="21" t="str">
        <f t="shared" si="1"/>
        <v>MA2-9624DC Cutting</v>
      </c>
      <c r="J40" s="21" t="s">
        <v>41</v>
      </c>
      <c r="K40" s="22" t="str">
        <f>VLOOKUP($D40,'● Inspection plan (master)'!$I$8:$L$316,4,0)</f>
        <v>FRP</v>
      </c>
      <c r="L40" s="23"/>
      <c r="M40" s="23"/>
      <c r="N40" s="23"/>
      <c r="O40" s="22">
        <v>0</v>
      </c>
      <c r="P40" s="22">
        <v>9960</v>
      </c>
      <c r="Q40" s="22">
        <v>0</v>
      </c>
      <c r="R40" s="22">
        <v>6432</v>
      </c>
      <c r="S40" s="22">
        <v>8160</v>
      </c>
      <c r="T40" s="22">
        <v>7404</v>
      </c>
      <c r="U40" s="22">
        <v>0</v>
      </c>
      <c r="V40" s="22">
        <v>13764</v>
      </c>
      <c r="W40" s="22">
        <v>0</v>
      </c>
      <c r="X40" s="22">
        <v>5268</v>
      </c>
      <c r="Y40" s="22">
        <v>0</v>
      </c>
      <c r="Z40" s="22">
        <v>1581.2</v>
      </c>
      <c r="AA40" s="22">
        <v>202.75862068965534</v>
      </c>
      <c r="AB40" s="22">
        <v>5912.4413793103449</v>
      </c>
      <c r="AC40" s="22">
        <v>0</v>
      </c>
    </row>
    <row r="41" spans="1:29">
      <c r="A41" s="1" t="s">
        <v>34</v>
      </c>
      <c r="B41" s="21" t="s">
        <v>35</v>
      </c>
      <c r="C41" s="21"/>
      <c r="D41" s="21" t="s">
        <v>56</v>
      </c>
      <c r="E41" s="21" t="s">
        <v>45</v>
      </c>
      <c r="F41" s="21"/>
      <c r="G41" s="21"/>
      <c r="H41" s="21" t="str">
        <f t="shared" si="0"/>
        <v>MA2-9624Traverse Grinding</v>
      </c>
      <c r="I41" s="21" t="str">
        <f t="shared" si="1"/>
        <v>MA2-9624Traverse Grinding</v>
      </c>
      <c r="J41" s="21" t="s">
        <v>46</v>
      </c>
      <c r="K41" s="22" t="str">
        <f>VLOOKUP($D41,'● Inspection plan (master)'!$I$8:$L$316,4,0)</f>
        <v>FRP</v>
      </c>
      <c r="L41" s="23"/>
      <c r="M41" s="23"/>
      <c r="N41" s="23"/>
      <c r="O41" s="22">
        <v>0</v>
      </c>
      <c r="P41" s="22">
        <v>9960</v>
      </c>
      <c r="Q41" s="22">
        <v>0</v>
      </c>
      <c r="R41" s="22">
        <v>7236</v>
      </c>
      <c r="S41" s="22">
        <v>8040</v>
      </c>
      <c r="T41" s="22">
        <v>7404</v>
      </c>
      <c r="U41" s="22">
        <v>0</v>
      </c>
      <c r="V41" s="22">
        <v>13614</v>
      </c>
      <c r="W41" s="22">
        <v>0</v>
      </c>
      <c r="X41" s="22">
        <v>5268</v>
      </c>
      <c r="Y41" s="22">
        <v>0</v>
      </c>
      <c r="Z41" s="22">
        <v>1587.7406006674082</v>
      </c>
      <c r="AA41" s="22">
        <v>400.0953089639832</v>
      </c>
      <c r="AB41" s="22">
        <v>5708.564090368609</v>
      </c>
      <c r="AC41" s="22">
        <v>0</v>
      </c>
    </row>
    <row r="42" spans="1:29">
      <c r="A42" s="1" t="s">
        <v>34</v>
      </c>
      <c r="B42" s="21" t="s">
        <v>35</v>
      </c>
      <c r="C42" s="21"/>
      <c r="D42" s="21" t="s">
        <v>56</v>
      </c>
      <c r="E42" s="21" t="s">
        <v>57</v>
      </c>
      <c r="F42" s="21"/>
      <c r="G42" s="21"/>
      <c r="H42" s="21" t="str">
        <f t="shared" si="0"/>
        <v>MA2-96242nd Heatting</v>
      </c>
      <c r="I42" s="21" t="str">
        <f t="shared" si="1"/>
        <v>MA2-96242nd Heatting</v>
      </c>
      <c r="J42" s="21" t="s">
        <v>58</v>
      </c>
      <c r="K42" s="22" t="str">
        <f>VLOOKUP($D42,'● Inspection plan (master)'!$I$8:$L$316,4,0)</f>
        <v>FRP</v>
      </c>
      <c r="L42" s="23"/>
      <c r="M42" s="23"/>
      <c r="N42" s="23"/>
      <c r="O42" s="22">
        <v>0</v>
      </c>
      <c r="P42" s="22">
        <v>9600</v>
      </c>
      <c r="Q42" s="22">
        <v>0</v>
      </c>
      <c r="R42" s="22">
        <v>9600</v>
      </c>
      <c r="S42" s="22">
        <v>7200</v>
      </c>
      <c r="T42" s="22">
        <v>7200</v>
      </c>
      <c r="U42" s="22">
        <v>0</v>
      </c>
      <c r="V42" s="22">
        <v>16800</v>
      </c>
      <c r="W42" s="22">
        <v>0</v>
      </c>
      <c r="X42" s="22">
        <v>4800</v>
      </c>
      <c r="Y42" s="22">
        <v>0</v>
      </c>
      <c r="Z42" s="22">
        <v>2400</v>
      </c>
      <c r="AA42" s="22">
        <v>0</v>
      </c>
      <c r="AB42" s="22">
        <v>5296.4000000000005</v>
      </c>
      <c r="AC42" s="22">
        <v>0</v>
      </c>
    </row>
    <row r="43" spans="1:29">
      <c r="A43" s="1" t="s">
        <v>59</v>
      </c>
      <c r="B43" s="21" t="s">
        <v>35</v>
      </c>
      <c r="C43" s="21"/>
      <c r="D43" s="21" t="s">
        <v>60</v>
      </c>
      <c r="E43" s="21" t="s">
        <v>37</v>
      </c>
      <c r="F43" s="21" t="s">
        <v>59</v>
      </c>
      <c r="G43" s="21" t="s">
        <v>59</v>
      </c>
      <c r="H43" s="21" t="str">
        <f t="shared" si="0"/>
        <v>QC5-4090Packing</v>
      </c>
      <c r="I43" s="21" t="str">
        <f t="shared" si="1"/>
        <v>QC5-4090PackingCHT</v>
      </c>
      <c r="J43" s="21" t="s">
        <v>39</v>
      </c>
      <c r="K43" s="22" t="str">
        <f>VLOOKUP($D43,'● Inspection plan (master)'!$I$8:$L$316,4,0)</f>
        <v>Tube</v>
      </c>
      <c r="L43" s="23"/>
      <c r="M43" s="23"/>
      <c r="N43" s="23"/>
      <c r="O43" s="22">
        <v>0</v>
      </c>
      <c r="P43" s="22">
        <v>0</v>
      </c>
      <c r="Q43" s="22">
        <v>0</v>
      </c>
      <c r="R43" s="22">
        <v>0</v>
      </c>
      <c r="S43" s="22">
        <v>0</v>
      </c>
      <c r="T43" s="22">
        <v>0</v>
      </c>
      <c r="U43" s="22">
        <v>0</v>
      </c>
      <c r="V43" s="22">
        <v>0</v>
      </c>
      <c r="W43" s="22">
        <v>0</v>
      </c>
      <c r="X43" s="22">
        <v>0</v>
      </c>
      <c r="Y43" s="22">
        <v>0</v>
      </c>
      <c r="Z43" s="22">
        <v>0</v>
      </c>
      <c r="AA43" s="22">
        <v>0</v>
      </c>
      <c r="AB43" s="22">
        <v>0</v>
      </c>
      <c r="AC43" s="22">
        <v>0</v>
      </c>
    </row>
    <row r="44" spans="1:29">
      <c r="A44" s="1" t="s">
        <v>59</v>
      </c>
      <c r="B44" s="21" t="s">
        <v>35</v>
      </c>
      <c r="C44" s="21"/>
      <c r="D44" s="21" t="s">
        <v>60</v>
      </c>
      <c r="E44" s="21" t="s">
        <v>37</v>
      </c>
      <c r="F44" s="21" t="s">
        <v>61</v>
      </c>
      <c r="G44" s="21" t="s">
        <v>61</v>
      </c>
      <c r="H44" s="21" t="str">
        <f t="shared" si="0"/>
        <v>QC5-4090Packing</v>
      </c>
      <c r="I44" s="21" t="str">
        <f t="shared" si="1"/>
        <v>QC5-4090PackingCVN1</v>
      </c>
      <c r="J44" s="21" t="s">
        <v>39</v>
      </c>
      <c r="K44" s="22" t="str">
        <f>VLOOKUP($D44,'● Inspection plan (master)'!$I$8:$L$316,4,0)</f>
        <v>Tube</v>
      </c>
      <c r="L44" s="23"/>
      <c r="M44" s="23"/>
      <c r="N44" s="23"/>
      <c r="O44" s="22">
        <v>0</v>
      </c>
      <c r="P44" s="22">
        <v>0</v>
      </c>
      <c r="Q44" s="22">
        <v>0</v>
      </c>
      <c r="R44" s="22">
        <v>0</v>
      </c>
      <c r="S44" s="22">
        <v>0</v>
      </c>
      <c r="T44" s="22">
        <v>0</v>
      </c>
      <c r="U44" s="22">
        <v>0</v>
      </c>
      <c r="V44" s="22">
        <v>0</v>
      </c>
      <c r="W44" s="22">
        <v>0</v>
      </c>
      <c r="X44" s="22">
        <v>0</v>
      </c>
      <c r="Y44" s="22">
        <v>0</v>
      </c>
      <c r="Z44" s="22">
        <v>0</v>
      </c>
      <c r="AA44" s="22">
        <v>0</v>
      </c>
      <c r="AB44" s="22">
        <v>0</v>
      </c>
      <c r="AC44" s="22">
        <v>0</v>
      </c>
    </row>
    <row r="45" spans="1:29">
      <c r="A45" s="1" t="s">
        <v>59</v>
      </c>
      <c r="B45" s="21" t="s">
        <v>35</v>
      </c>
      <c r="C45" s="21"/>
      <c r="D45" s="21" t="s">
        <v>60</v>
      </c>
      <c r="E45" s="21" t="s">
        <v>62</v>
      </c>
      <c r="F45" s="21"/>
      <c r="G45" s="21"/>
      <c r="H45" s="21" t="str">
        <f t="shared" si="0"/>
        <v>QC5-4090TUBE Extruding</v>
      </c>
      <c r="I45" s="21" t="str">
        <f t="shared" si="1"/>
        <v>QC5-4090TUBE Extruding</v>
      </c>
      <c r="J45" s="21" t="s">
        <v>63</v>
      </c>
      <c r="K45" s="22" t="str">
        <f>VLOOKUP($D45,'● Inspection plan (master)'!$I$8:$L$316,4,0)</f>
        <v>Tube</v>
      </c>
      <c r="L45" s="23"/>
      <c r="M45" s="23"/>
      <c r="N45" s="23"/>
      <c r="O45" s="22">
        <v>0</v>
      </c>
      <c r="P45" s="22">
        <v>0</v>
      </c>
      <c r="Q45" s="22">
        <v>0</v>
      </c>
      <c r="R45" s="22">
        <v>0</v>
      </c>
      <c r="S45" s="22">
        <v>0</v>
      </c>
      <c r="T45" s="22">
        <v>0</v>
      </c>
      <c r="U45" s="22">
        <v>0</v>
      </c>
      <c r="V45" s="22">
        <v>0</v>
      </c>
      <c r="W45" s="22">
        <v>0</v>
      </c>
      <c r="X45" s="22">
        <v>0</v>
      </c>
      <c r="Y45" s="22">
        <v>0</v>
      </c>
      <c r="Z45" s="22">
        <v>0</v>
      </c>
      <c r="AA45" s="22">
        <v>0</v>
      </c>
      <c r="AB45" s="22">
        <v>0</v>
      </c>
      <c r="AC45" s="22">
        <v>0</v>
      </c>
    </row>
    <row r="46" spans="1:29">
      <c r="A46" s="1" t="s">
        <v>59</v>
      </c>
      <c r="B46" s="21" t="s">
        <v>35</v>
      </c>
      <c r="C46" s="21"/>
      <c r="D46" s="21" t="s">
        <v>64</v>
      </c>
      <c r="E46" s="21" t="s">
        <v>37</v>
      </c>
      <c r="F46" s="21" t="s">
        <v>59</v>
      </c>
      <c r="G46" s="21" t="s">
        <v>59</v>
      </c>
      <c r="H46" s="21" t="str">
        <f t="shared" si="0"/>
        <v>QC5-4091Packing</v>
      </c>
      <c r="I46" s="21" t="str">
        <f t="shared" si="1"/>
        <v>QC5-4091PackingCHT</v>
      </c>
      <c r="J46" s="21" t="s">
        <v>39</v>
      </c>
      <c r="K46" s="22" t="str">
        <f>VLOOKUP($D46,'● Inspection plan (master)'!$I$8:$L$316,4,0)</f>
        <v>Tube</v>
      </c>
      <c r="L46" s="23"/>
      <c r="M46" s="23"/>
      <c r="N46" s="23"/>
      <c r="O46" s="22">
        <v>0</v>
      </c>
      <c r="P46" s="22">
        <v>0</v>
      </c>
      <c r="Q46" s="22">
        <v>0</v>
      </c>
      <c r="R46" s="22">
        <v>0</v>
      </c>
      <c r="S46" s="22">
        <v>0</v>
      </c>
      <c r="T46" s="22">
        <v>0</v>
      </c>
      <c r="U46" s="22">
        <v>0</v>
      </c>
      <c r="V46" s="22">
        <v>0</v>
      </c>
      <c r="W46" s="22">
        <v>0</v>
      </c>
      <c r="X46" s="22">
        <v>0</v>
      </c>
      <c r="Y46" s="22">
        <v>0</v>
      </c>
      <c r="Z46" s="22">
        <v>0</v>
      </c>
      <c r="AA46" s="22">
        <v>0</v>
      </c>
      <c r="AB46" s="22">
        <v>0</v>
      </c>
      <c r="AC46" s="22">
        <v>0</v>
      </c>
    </row>
    <row r="47" spans="1:29">
      <c r="A47" s="1" t="s">
        <v>59</v>
      </c>
      <c r="B47" s="21" t="s">
        <v>35</v>
      </c>
      <c r="C47" s="21"/>
      <c r="D47" s="21" t="s">
        <v>64</v>
      </c>
      <c r="E47" s="21" t="s">
        <v>37</v>
      </c>
      <c r="F47" s="21" t="s">
        <v>61</v>
      </c>
      <c r="G47" s="21" t="s">
        <v>61</v>
      </c>
      <c r="H47" s="21" t="str">
        <f t="shared" si="0"/>
        <v>QC5-4091Packing</v>
      </c>
      <c r="I47" s="21" t="str">
        <f t="shared" si="1"/>
        <v>QC5-4091PackingCVN1</v>
      </c>
      <c r="J47" s="21" t="s">
        <v>39</v>
      </c>
      <c r="K47" s="22" t="str">
        <f>VLOOKUP($D47,'● Inspection plan (master)'!$I$8:$L$316,4,0)</f>
        <v>Tube</v>
      </c>
      <c r="L47" s="23"/>
      <c r="M47" s="23"/>
      <c r="N47" s="23"/>
      <c r="O47" s="22">
        <v>0</v>
      </c>
      <c r="P47" s="22">
        <v>0</v>
      </c>
      <c r="Q47" s="22">
        <v>0</v>
      </c>
      <c r="R47" s="22">
        <v>0</v>
      </c>
      <c r="S47" s="22">
        <v>0</v>
      </c>
      <c r="T47" s="22">
        <v>0</v>
      </c>
      <c r="U47" s="22">
        <v>0</v>
      </c>
      <c r="V47" s="22">
        <v>0</v>
      </c>
      <c r="W47" s="22">
        <v>0</v>
      </c>
      <c r="X47" s="22">
        <v>0</v>
      </c>
      <c r="Y47" s="22">
        <v>0</v>
      </c>
      <c r="Z47" s="22">
        <v>0</v>
      </c>
      <c r="AA47" s="22">
        <v>0</v>
      </c>
      <c r="AB47" s="22">
        <v>0</v>
      </c>
      <c r="AC47" s="22">
        <v>0</v>
      </c>
    </row>
    <row r="48" spans="1:29">
      <c r="A48" s="1" t="s">
        <v>59</v>
      </c>
      <c r="B48" s="21" t="s">
        <v>35</v>
      </c>
      <c r="C48" s="21"/>
      <c r="D48" s="21" t="s">
        <v>64</v>
      </c>
      <c r="E48" s="21" t="s">
        <v>62</v>
      </c>
      <c r="F48" s="21"/>
      <c r="G48" s="21"/>
      <c r="H48" s="21" t="str">
        <f t="shared" si="0"/>
        <v>QC5-4091TUBE Extruding</v>
      </c>
      <c r="I48" s="21" t="str">
        <f t="shared" si="1"/>
        <v>QC5-4091TUBE Extruding</v>
      </c>
      <c r="J48" s="21" t="s">
        <v>63</v>
      </c>
      <c r="K48" s="22" t="str">
        <f>VLOOKUP($D48,'● Inspection plan (master)'!$I$8:$L$316,4,0)</f>
        <v>Tube</v>
      </c>
      <c r="L48" s="23"/>
      <c r="M48" s="23"/>
      <c r="N48" s="23"/>
      <c r="O48" s="22">
        <v>0</v>
      </c>
      <c r="P48" s="22">
        <v>0</v>
      </c>
      <c r="Q48" s="22">
        <v>0</v>
      </c>
      <c r="R48" s="22">
        <v>0</v>
      </c>
      <c r="S48" s="22">
        <v>0</v>
      </c>
      <c r="T48" s="22">
        <v>0</v>
      </c>
      <c r="U48" s="22">
        <v>0</v>
      </c>
      <c r="V48" s="22">
        <v>0</v>
      </c>
      <c r="W48" s="22">
        <v>0</v>
      </c>
      <c r="X48" s="22">
        <v>0</v>
      </c>
      <c r="Y48" s="22">
        <v>0</v>
      </c>
      <c r="Z48" s="22">
        <v>0</v>
      </c>
      <c r="AA48" s="22">
        <v>0</v>
      </c>
      <c r="AB48" s="22">
        <v>0</v>
      </c>
      <c r="AC48" s="22">
        <v>0</v>
      </c>
    </row>
    <row r="49" spans="1:29">
      <c r="A49" s="1" t="s">
        <v>59</v>
      </c>
      <c r="B49" s="21" t="s">
        <v>35</v>
      </c>
      <c r="C49" s="21"/>
      <c r="D49" s="21" t="s">
        <v>65</v>
      </c>
      <c r="E49" s="21" t="s">
        <v>37</v>
      </c>
      <c r="F49" s="21" t="s">
        <v>59</v>
      </c>
      <c r="G49" s="21" t="s">
        <v>59</v>
      </c>
      <c r="H49" s="21" t="str">
        <f t="shared" si="0"/>
        <v>QC5-4093Packing</v>
      </c>
      <c r="I49" s="21" t="str">
        <f t="shared" si="1"/>
        <v>QC5-4093PackingCHT</v>
      </c>
      <c r="J49" s="21" t="s">
        <v>39</v>
      </c>
      <c r="K49" s="22" t="str">
        <f>VLOOKUP($D49,'● Inspection plan (master)'!$I$8:$L$316,4,0)</f>
        <v>Tube</v>
      </c>
      <c r="L49" s="23"/>
      <c r="M49" s="23"/>
      <c r="N49" s="23"/>
      <c r="O49" s="22">
        <v>0</v>
      </c>
      <c r="P49" s="22">
        <v>0</v>
      </c>
      <c r="Q49" s="22">
        <v>0</v>
      </c>
      <c r="R49" s="22">
        <v>0</v>
      </c>
      <c r="S49" s="22">
        <v>0</v>
      </c>
      <c r="T49" s="22">
        <v>0</v>
      </c>
      <c r="U49" s="22">
        <v>0</v>
      </c>
      <c r="V49" s="22">
        <v>0</v>
      </c>
      <c r="W49" s="22">
        <v>0</v>
      </c>
      <c r="X49" s="22">
        <v>0</v>
      </c>
      <c r="Y49" s="22">
        <v>0</v>
      </c>
      <c r="Z49" s="22">
        <v>0</v>
      </c>
      <c r="AA49" s="22">
        <v>0</v>
      </c>
      <c r="AB49" s="22">
        <v>0</v>
      </c>
      <c r="AC49" s="22">
        <v>0</v>
      </c>
    </row>
    <row r="50" spans="1:29">
      <c r="A50" s="1" t="s">
        <v>59</v>
      </c>
      <c r="B50" s="21" t="s">
        <v>35</v>
      </c>
      <c r="C50" s="21"/>
      <c r="D50" s="21" t="s">
        <v>65</v>
      </c>
      <c r="E50" s="21" t="s">
        <v>62</v>
      </c>
      <c r="F50" s="21"/>
      <c r="G50" s="21"/>
      <c r="H50" s="21" t="str">
        <f t="shared" si="0"/>
        <v>QC5-4093TUBE Extruding</v>
      </c>
      <c r="I50" s="21" t="str">
        <f t="shared" si="1"/>
        <v>QC5-4093TUBE Extruding</v>
      </c>
      <c r="J50" s="21" t="s">
        <v>63</v>
      </c>
      <c r="K50" s="22" t="str">
        <f>VLOOKUP($D50,'● Inspection plan (master)'!$I$8:$L$316,4,0)</f>
        <v>Tube</v>
      </c>
      <c r="L50" s="23"/>
      <c r="M50" s="23"/>
      <c r="N50" s="23"/>
      <c r="O50" s="22">
        <v>0</v>
      </c>
      <c r="P50" s="22">
        <v>0</v>
      </c>
      <c r="Q50" s="22">
        <v>0</v>
      </c>
      <c r="R50" s="22">
        <v>0</v>
      </c>
      <c r="S50" s="22">
        <v>0</v>
      </c>
      <c r="T50" s="22">
        <v>0</v>
      </c>
      <c r="U50" s="22">
        <v>0</v>
      </c>
      <c r="V50" s="22">
        <v>0</v>
      </c>
      <c r="W50" s="22">
        <v>0</v>
      </c>
      <c r="X50" s="22">
        <v>0</v>
      </c>
      <c r="Y50" s="22">
        <v>0</v>
      </c>
      <c r="Z50" s="22">
        <v>0</v>
      </c>
      <c r="AA50" s="22">
        <v>0</v>
      </c>
      <c r="AB50" s="22">
        <v>0</v>
      </c>
      <c r="AC50" s="22">
        <v>0</v>
      </c>
    </row>
    <row r="51" spans="1:29">
      <c r="A51" s="1" t="s">
        <v>61</v>
      </c>
      <c r="B51" s="21" t="s">
        <v>35</v>
      </c>
      <c r="C51" s="21"/>
      <c r="D51" s="21" t="s">
        <v>66</v>
      </c>
      <c r="E51" s="21" t="s">
        <v>37</v>
      </c>
      <c r="F51" s="21" t="s">
        <v>61</v>
      </c>
      <c r="G51" s="21" t="s">
        <v>61</v>
      </c>
      <c r="H51" s="21" t="str">
        <f t="shared" si="0"/>
        <v>QC5-5978Packing</v>
      </c>
      <c r="I51" s="21" t="str">
        <f t="shared" si="1"/>
        <v>QC5-5978PackingCVN1</v>
      </c>
      <c r="J51" s="21" t="s">
        <v>39</v>
      </c>
      <c r="K51" s="22" t="str">
        <f>VLOOKUP($D51,'● Inspection plan (master)'!$I$8:$L$316,4,0)</f>
        <v>Tube</v>
      </c>
      <c r="L51" s="23"/>
      <c r="M51" s="23"/>
      <c r="N51" s="23"/>
      <c r="O51" s="22">
        <v>224000</v>
      </c>
      <c r="P51" s="22">
        <v>128000</v>
      </c>
      <c r="Q51" s="22">
        <v>192000</v>
      </c>
      <c r="R51" s="22">
        <v>232000</v>
      </c>
      <c r="S51" s="22">
        <v>224000</v>
      </c>
      <c r="T51" s="22">
        <v>176000</v>
      </c>
      <c r="U51" s="22">
        <v>168000</v>
      </c>
      <c r="V51" s="22">
        <v>264000</v>
      </c>
      <c r="W51" s="22">
        <v>152000</v>
      </c>
      <c r="X51" s="22">
        <v>176000</v>
      </c>
      <c r="Y51" s="22">
        <v>96000</v>
      </c>
      <c r="Z51" s="22">
        <v>120000</v>
      </c>
      <c r="AA51" s="22">
        <v>136000</v>
      </c>
      <c r="AB51" s="22">
        <v>160000</v>
      </c>
      <c r="AC51" s="22">
        <v>0</v>
      </c>
    </row>
    <row r="52" spans="1:29">
      <c r="A52" s="1" t="s">
        <v>61</v>
      </c>
      <c r="B52" s="21" t="s">
        <v>35</v>
      </c>
      <c r="C52" s="21"/>
      <c r="D52" s="21" t="s">
        <v>66</v>
      </c>
      <c r="E52" s="21" t="s">
        <v>62</v>
      </c>
      <c r="F52" s="21"/>
      <c r="G52" s="21"/>
      <c r="H52" s="21" t="str">
        <f t="shared" si="0"/>
        <v>QC5-5978TUBE Extruding</v>
      </c>
      <c r="I52" s="21" t="str">
        <f t="shared" si="1"/>
        <v>QC5-5978TUBE Extruding</v>
      </c>
      <c r="J52" s="21" t="s">
        <v>63</v>
      </c>
      <c r="K52" s="22" t="str">
        <f>VLOOKUP($D52,'● Inspection plan (master)'!$I$8:$L$316,4,0)</f>
        <v>Tube</v>
      </c>
      <c r="L52" s="23"/>
      <c r="M52" s="23"/>
      <c r="N52" s="23"/>
      <c r="O52" s="22">
        <v>220038</v>
      </c>
      <c r="P52" s="22">
        <v>113808</v>
      </c>
      <c r="Q52" s="22">
        <v>246952</v>
      </c>
      <c r="R52" s="22">
        <v>199024</v>
      </c>
      <c r="S52" s="22">
        <v>281580</v>
      </c>
      <c r="T52" s="22">
        <v>177686</v>
      </c>
      <c r="U52" s="22">
        <v>163306</v>
      </c>
      <c r="V52" s="22">
        <v>255942</v>
      </c>
      <c r="W52" s="22">
        <v>163508</v>
      </c>
      <c r="X52" s="22">
        <v>164002</v>
      </c>
      <c r="Y52" s="22">
        <v>119398</v>
      </c>
      <c r="Z52" s="22">
        <v>104815.72481572481</v>
      </c>
      <c r="AA52" s="22">
        <v>157223.58722358721</v>
      </c>
      <c r="AB52" s="22">
        <v>144121.62162162163</v>
      </c>
      <c r="AC52" s="22">
        <v>0</v>
      </c>
    </row>
    <row r="53" spans="1:29">
      <c r="A53" s="1" t="s">
        <v>61</v>
      </c>
      <c r="B53" s="21" t="s">
        <v>35</v>
      </c>
      <c r="C53" s="21"/>
      <c r="D53" s="21" t="s">
        <v>67</v>
      </c>
      <c r="E53" s="21" t="s">
        <v>37</v>
      </c>
      <c r="F53" s="21" t="s">
        <v>61</v>
      </c>
      <c r="G53" s="21" t="s">
        <v>61</v>
      </c>
      <c r="H53" s="21" t="str">
        <f t="shared" si="0"/>
        <v>QC5-5979Packing</v>
      </c>
      <c r="I53" s="21" t="str">
        <f t="shared" si="1"/>
        <v>QC5-5979PackingCVN1</v>
      </c>
      <c r="J53" s="21" t="s">
        <v>39</v>
      </c>
      <c r="K53" s="22" t="str">
        <f>VLOOKUP($D53,'● Inspection plan (master)'!$I$8:$L$316,4,0)</f>
        <v>Tube</v>
      </c>
      <c r="L53" s="23"/>
      <c r="M53" s="23"/>
      <c r="N53" s="23"/>
      <c r="O53" s="22">
        <v>180000</v>
      </c>
      <c r="P53" s="22">
        <v>120000</v>
      </c>
      <c r="Q53" s="22">
        <v>138000</v>
      </c>
      <c r="R53" s="22">
        <v>168000</v>
      </c>
      <c r="S53" s="22">
        <v>192000</v>
      </c>
      <c r="T53" s="22">
        <v>156000</v>
      </c>
      <c r="U53" s="22">
        <v>144000</v>
      </c>
      <c r="V53" s="22">
        <v>210000</v>
      </c>
      <c r="W53" s="22">
        <v>126000</v>
      </c>
      <c r="X53" s="22">
        <v>132000</v>
      </c>
      <c r="Y53" s="22">
        <v>78000</v>
      </c>
      <c r="Z53" s="22">
        <v>120000</v>
      </c>
      <c r="AA53" s="22">
        <v>138000</v>
      </c>
      <c r="AB53" s="22">
        <v>162000</v>
      </c>
      <c r="AC53" s="22">
        <v>0</v>
      </c>
    </row>
    <row r="54" spans="1:29">
      <c r="A54" s="1" t="s">
        <v>61</v>
      </c>
      <c r="B54" s="21" t="s">
        <v>35</v>
      </c>
      <c r="C54" s="21"/>
      <c r="D54" s="21" t="s">
        <v>67</v>
      </c>
      <c r="E54" s="21" t="s">
        <v>62</v>
      </c>
      <c r="F54" s="21"/>
      <c r="G54" s="21"/>
      <c r="H54" s="21" t="str">
        <f t="shared" si="0"/>
        <v>QC5-5979TUBE Extruding</v>
      </c>
      <c r="I54" s="21" t="str">
        <f t="shared" si="1"/>
        <v>QC5-5979TUBE Extruding</v>
      </c>
      <c r="J54" s="21" t="s">
        <v>63</v>
      </c>
      <c r="K54" s="22" t="str">
        <f>VLOOKUP($D54,'● Inspection plan (master)'!$I$8:$L$316,4,0)</f>
        <v>Tube</v>
      </c>
      <c r="L54" s="23"/>
      <c r="M54" s="23"/>
      <c r="N54" s="23"/>
      <c r="O54" s="22">
        <v>158169</v>
      </c>
      <c r="P54" s="22">
        <v>138564</v>
      </c>
      <c r="Q54" s="22">
        <v>164740</v>
      </c>
      <c r="R54" s="22">
        <v>182156</v>
      </c>
      <c r="S54" s="22">
        <v>167605</v>
      </c>
      <c r="T54" s="22">
        <v>186967</v>
      </c>
      <c r="U54" s="22">
        <v>176904</v>
      </c>
      <c r="V54" s="22">
        <v>154156</v>
      </c>
      <c r="W54" s="22">
        <v>136026</v>
      </c>
      <c r="X54" s="22">
        <v>116367</v>
      </c>
      <c r="Y54" s="22">
        <v>63068</v>
      </c>
      <c r="Z54" s="22">
        <v>136964.89726027398</v>
      </c>
      <c r="AA54" s="22">
        <v>155226.88356164383</v>
      </c>
      <c r="AB54" s="22">
        <v>146095.89041095891</v>
      </c>
      <c r="AC54" s="22">
        <v>0</v>
      </c>
    </row>
    <row r="55" spans="1:29">
      <c r="A55" s="1" t="s">
        <v>68</v>
      </c>
      <c r="B55" s="21" t="s">
        <v>35</v>
      </c>
      <c r="C55" s="21"/>
      <c r="D55" s="21" t="s">
        <v>69</v>
      </c>
      <c r="E55" s="21" t="s">
        <v>37</v>
      </c>
      <c r="F55" s="21" t="s">
        <v>70</v>
      </c>
      <c r="G55" s="21" t="s">
        <v>68</v>
      </c>
      <c r="H55" s="21" t="str">
        <f t="shared" si="0"/>
        <v>RC2-6130Packing</v>
      </c>
      <c r="I55" s="21" t="str">
        <f t="shared" si="1"/>
        <v>RC2-6130Packingc-QUEVO</v>
      </c>
      <c r="J55" s="21" t="s">
        <v>39</v>
      </c>
      <c r="K55" s="22" t="str">
        <f>VLOOKUP($D55,'● Inspection plan (master)'!$I$8:$L$316,4,0)</f>
        <v>DFRP</v>
      </c>
      <c r="L55" s="23"/>
      <c r="M55" s="23"/>
      <c r="N55" s="23"/>
      <c r="O55" s="22">
        <v>0</v>
      </c>
      <c r="P55" s="22">
        <v>0</v>
      </c>
      <c r="Q55" s="22">
        <v>0</v>
      </c>
      <c r="R55" s="22">
        <v>0</v>
      </c>
      <c r="S55" s="22">
        <v>0</v>
      </c>
      <c r="T55" s="22">
        <v>0</v>
      </c>
      <c r="U55" s="22">
        <v>0</v>
      </c>
      <c r="V55" s="22">
        <v>0</v>
      </c>
      <c r="W55" s="22">
        <v>0</v>
      </c>
      <c r="X55" s="22">
        <v>0</v>
      </c>
      <c r="Y55" s="22">
        <v>0</v>
      </c>
      <c r="Z55" s="22">
        <v>0</v>
      </c>
      <c r="AA55" s="22">
        <v>0</v>
      </c>
      <c r="AB55" s="22">
        <v>0</v>
      </c>
      <c r="AC55" s="22">
        <v>0</v>
      </c>
    </row>
    <row r="56" spans="1:29">
      <c r="A56" s="1" t="s">
        <v>68</v>
      </c>
      <c r="B56" s="21" t="s">
        <v>35</v>
      </c>
      <c r="C56" s="21"/>
      <c r="D56" s="21" t="s">
        <v>71</v>
      </c>
      <c r="E56" s="21" t="s">
        <v>37</v>
      </c>
      <c r="F56" s="21" t="s">
        <v>70</v>
      </c>
      <c r="G56" s="21" t="s">
        <v>68</v>
      </c>
      <c r="H56" s="21" t="str">
        <f t="shared" si="0"/>
        <v>RL1-2489Packing</v>
      </c>
      <c r="I56" s="21" t="str">
        <f t="shared" si="1"/>
        <v>RL1-2489Packingc-QUEVO</v>
      </c>
      <c r="J56" s="21" t="s">
        <v>39</v>
      </c>
      <c r="K56" s="22" t="str">
        <f>VLOOKUP($D56,'● Inspection plan (master)'!$I$8:$L$316,4,0)</f>
        <v>DFRP</v>
      </c>
      <c r="L56" s="23"/>
      <c r="M56" s="23"/>
      <c r="N56" s="23"/>
      <c r="O56" s="22">
        <v>0</v>
      </c>
      <c r="P56" s="22">
        <v>0</v>
      </c>
      <c r="Q56" s="22">
        <v>0</v>
      </c>
      <c r="R56" s="22">
        <v>0</v>
      </c>
      <c r="S56" s="22">
        <v>3100</v>
      </c>
      <c r="T56" s="22">
        <v>6838</v>
      </c>
      <c r="U56" s="22">
        <v>2302</v>
      </c>
      <c r="V56" s="22">
        <v>2758</v>
      </c>
      <c r="W56" s="22">
        <v>132</v>
      </c>
      <c r="X56" s="22">
        <v>2082</v>
      </c>
      <c r="Y56" s="22">
        <v>280</v>
      </c>
      <c r="Z56" s="22">
        <v>56</v>
      </c>
      <c r="AA56" s="22">
        <v>30</v>
      </c>
      <c r="AB56" s="22">
        <v>2400</v>
      </c>
      <c r="AC56" s="22">
        <v>0</v>
      </c>
    </row>
    <row r="57" spans="1:29">
      <c r="A57" s="1" t="s">
        <v>68</v>
      </c>
      <c r="B57" s="21" t="s">
        <v>35</v>
      </c>
      <c r="C57" s="21"/>
      <c r="D57" s="21" t="s">
        <v>72</v>
      </c>
      <c r="E57" s="21" t="s">
        <v>37</v>
      </c>
      <c r="F57" s="21" t="s">
        <v>70</v>
      </c>
      <c r="G57" s="21" t="s">
        <v>68</v>
      </c>
      <c r="H57" s="21" t="str">
        <f t="shared" si="0"/>
        <v>RL1-2488Packing</v>
      </c>
      <c r="I57" s="21" t="str">
        <f t="shared" si="1"/>
        <v>RL1-2488Packingc-QUEVO</v>
      </c>
      <c r="J57" s="21" t="s">
        <v>39</v>
      </c>
      <c r="K57" s="22" t="str">
        <f>VLOOKUP($D57,'● Inspection plan (master)'!$I$8:$L$316,4,0)</f>
        <v>DFRP</v>
      </c>
      <c r="L57" s="23"/>
      <c r="M57" s="23"/>
      <c r="N57" s="23"/>
      <c r="O57" s="22">
        <v>0</v>
      </c>
      <c r="P57" s="22">
        <v>0</v>
      </c>
      <c r="Q57" s="22">
        <v>0</v>
      </c>
      <c r="R57" s="22">
        <v>0</v>
      </c>
      <c r="S57" s="22">
        <v>3100</v>
      </c>
      <c r="T57" s="22">
        <v>6838</v>
      </c>
      <c r="U57" s="22">
        <v>2302</v>
      </c>
      <c r="V57" s="22">
        <v>2758</v>
      </c>
      <c r="W57" s="22">
        <v>132</v>
      </c>
      <c r="X57" s="22">
        <v>2082</v>
      </c>
      <c r="Y57" s="22">
        <v>280</v>
      </c>
      <c r="Z57" s="22">
        <v>56</v>
      </c>
      <c r="AA57" s="22">
        <v>30</v>
      </c>
      <c r="AB57" s="22">
        <v>2400</v>
      </c>
      <c r="AC57" s="22">
        <v>0</v>
      </c>
    </row>
    <row r="58" spans="1:29">
      <c r="A58" s="1" t="s">
        <v>68</v>
      </c>
      <c r="B58" s="21" t="s">
        <v>35</v>
      </c>
      <c r="C58" s="21"/>
      <c r="D58" s="21" t="s">
        <v>72</v>
      </c>
      <c r="E58" s="21" t="s">
        <v>43</v>
      </c>
      <c r="F58" s="21"/>
      <c r="G58" s="21"/>
      <c r="H58" s="21" t="str">
        <f t="shared" si="0"/>
        <v>RL1-2488FEED Cutting</v>
      </c>
      <c r="I58" s="21" t="str">
        <f t="shared" si="1"/>
        <v>RL1-2488FEED Cutting</v>
      </c>
      <c r="J58" s="21" t="s">
        <v>44</v>
      </c>
      <c r="K58" s="22" t="str">
        <f>VLOOKUP($D58,'● Inspection plan (master)'!$I$8:$L$316,4,0)</f>
        <v>DFRP</v>
      </c>
      <c r="L58" s="23"/>
      <c r="M58" s="23"/>
      <c r="N58" s="23"/>
      <c r="O58" s="22">
        <v>0</v>
      </c>
      <c r="P58" s="22">
        <v>0</v>
      </c>
      <c r="Q58" s="22">
        <v>0</v>
      </c>
      <c r="R58" s="22">
        <v>0</v>
      </c>
      <c r="S58" s="22">
        <v>5280</v>
      </c>
      <c r="T58" s="22">
        <v>15000</v>
      </c>
      <c r="U58" s="22">
        <v>18000</v>
      </c>
      <c r="V58" s="22">
        <v>0</v>
      </c>
      <c r="W58" s="22">
        <v>0</v>
      </c>
      <c r="X58" s="22">
        <v>0</v>
      </c>
      <c r="Y58" s="22">
        <v>0</v>
      </c>
      <c r="Z58" s="22">
        <v>0</v>
      </c>
      <c r="AA58" s="22">
        <v>0</v>
      </c>
      <c r="AB58" s="22">
        <v>0</v>
      </c>
      <c r="AC58" s="22">
        <v>0</v>
      </c>
    </row>
    <row r="59" spans="1:29">
      <c r="A59" s="1" t="s">
        <v>68</v>
      </c>
      <c r="B59" s="21" t="s">
        <v>35</v>
      </c>
      <c r="C59" s="21"/>
      <c r="D59" s="21" t="s">
        <v>72</v>
      </c>
      <c r="E59" s="21" t="s">
        <v>73</v>
      </c>
      <c r="F59" s="21"/>
      <c r="G59" s="21"/>
      <c r="H59" s="21" t="str">
        <f t="shared" si="0"/>
        <v>RL1-2488DC Extruding</v>
      </c>
      <c r="I59" s="21" t="str">
        <f t="shared" si="1"/>
        <v>RL1-2488DC Extruding</v>
      </c>
      <c r="J59" s="21" t="s">
        <v>74</v>
      </c>
      <c r="K59" s="22" t="str">
        <f>VLOOKUP($D59,'● Inspection plan (master)'!$I$8:$L$316,4,0)</f>
        <v>DFRP</v>
      </c>
      <c r="L59" s="23"/>
      <c r="M59" s="23"/>
      <c r="N59" s="23"/>
      <c r="O59" s="22">
        <v>0</v>
      </c>
      <c r="P59" s="22">
        <v>0</v>
      </c>
      <c r="Q59" s="22">
        <v>0</v>
      </c>
      <c r="R59" s="22">
        <v>0</v>
      </c>
      <c r="S59" s="22">
        <v>5280</v>
      </c>
      <c r="T59" s="22">
        <v>15040</v>
      </c>
      <c r="U59" s="22">
        <v>18432</v>
      </c>
      <c r="V59" s="22">
        <v>0</v>
      </c>
      <c r="W59" s="22">
        <v>0</v>
      </c>
      <c r="X59" s="22">
        <v>0</v>
      </c>
      <c r="Y59" s="22">
        <v>0</v>
      </c>
      <c r="Z59" s="22">
        <v>0</v>
      </c>
      <c r="AA59" s="22">
        <v>0</v>
      </c>
      <c r="AB59" s="22">
        <v>0</v>
      </c>
      <c r="AC59" s="22">
        <v>0</v>
      </c>
    </row>
    <row r="60" spans="1:29">
      <c r="A60" s="1" t="s">
        <v>68</v>
      </c>
      <c r="B60" s="21" t="s">
        <v>35</v>
      </c>
      <c r="C60" s="21"/>
      <c r="D60" s="21" t="s">
        <v>75</v>
      </c>
      <c r="E60" s="21" t="s">
        <v>37</v>
      </c>
      <c r="F60" s="21" t="s">
        <v>76</v>
      </c>
      <c r="G60" s="21" t="s">
        <v>68</v>
      </c>
      <c r="H60" s="21" t="str">
        <f t="shared" si="0"/>
        <v>RL1-3646Packing</v>
      </c>
      <c r="I60" s="21" t="str">
        <f t="shared" si="1"/>
        <v>RL1-3646Packingc-NIPPO</v>
      </c>
      <c r="J60" s="21" t="s">
        <v>39</v>
      </c>
      <c r="K60" s="22" t="str">
        <f>VLOOKUP($D60,'● Inspection plan (master)'!$I$8:$L$316,4,0)</f>
        <v>DFRP</v>
      </c>
      <c r="L60" s="23"/>
      <c r="M60" s="23"/>
      <c r="N60" s="23"/>
      <c r="O60" s="22">
        <v>9600</v>
      </c>
      <c r="P60" s="22">
        <v>4700</v>
      </c>
      <c r="Q60" s="22">
        <v>1000</v>
      </c>
      <c r="R60" s="22">
        <v>0</v>
      </c>
      <c r="S60" s="22">
        <v>0</v>
      </c>
      <c r="T60" s="22">
        <v>0</v>
      </c>
      <c r="U60" s="22">
        <v>0</v>
      </c>
      <c r="V60" s="22">
        <v>0</v>
      </c>
      <c r="W60" s="22">
        <v>0</v>
      </c>
      <c r="X60" s="22">
        <v>0</v>
      </c>
      <c r="Y60" s="22">
        <v>0</v>
      </c>
      <c r="Z60" s="22">
        <v>0</v>
      </c>
      <c r="AA60" s="22">
        <v>0</v>
      </c>
      <c r="AB60" s="22">
        <v>0</v>
      </c>
      <c r="AC60" s="22">
        <v>0</v>
      </c>
    </row>
    <row r="61" spans="1:29">
      <c r="A61" s="1" t="s">
        <v>68</v>
      </c>
      <c r="B61" s="21" t="s">
        <v>35</v>
      </c>
      <c r="C61" s="21"/>
      <c r="D61" s="21" t="s">
        <v>75</v>
      </c>
      <c r="E61" s="21" t="s">
        <v>43</v>
      </c>
      <c r="F61" s="21"/>
      <c r="G61" s="21"/>
      <c r="H61" s="21" t="str">
        <f t="shared" si="0"/>
        <v>RL1-3646FEED Cutting</v>
      </c>
      <c r="I61" s="21" t="str">
        <f t="shared" si="1"/>
        <v>RL1-3646FEED Cutting</v>
      </c>
      <c r="J61" s="21" t="s">
        <v>44</v>
      </c>
      <c r="K61" s="22" t="str">
        <f>VLOOKUP($D61,'● Inspection plan (master)'!$I$8:$L$316,4,0)</f>
        <v>DFRP</v>
      </c>
      <c r="L61" s="23"/>
      <c r="M61" s="23"/>
      <c r="N61" s="23"/>
      <c r="O61" s="22">
        <v>12000</v>
      </c>
      <c r="P61" s="22">
        <v>3600</v>
      </c>
      <c r="Q61" s="22">
        <v>0</v>
      </c>
      <c r="R61" s="22">
        <v>0</v>
      </c>
      <c r="S61" s="22">
        <v>0</v>
      </c>
      <c r="T61" s="22">
        <v>0</v>
      </c>
      <c r="U61" s="22">
        <v>0</v>
      </c>
      <c r="V61" s="22">
        <v>0</v>
      </c>
      <c r="W61" s="22">
        <v>0</v>
      </c>
      <c r="X61" s="22">
        <v>0</v>
      </c>
      <c r="Y61" s="22">
        <v>0</v>
      </c>
      <c r="Z61" s="22">
        <v>0</v>
      </c>
      <c r="AA61" s="22">
        <v>0</v>
      </c>
      <c r="AB61" s="22">
        <v>0</v>
      </c>
      <c r="AC61" s="22">
        <v>0</v>
      </c>
    </row>
    <row r="62" spans="1:29">
      <c r="A62" s="1" t="s">
        <v>68</v>
      </c>
      <c r="B62" s="21" t="s">
        <v>35</v>
      </c>
      <c r="C62" s="21"/>
      <c r="D62" s="21" t="s">
        <v>75</v>
      </c>
      <c r="E62" s="21" t="s">
        <v>73</v>
      </c>
      <c r="F62" s="21"/>
      <c r="G62" s="21"/>
      <c r="H62" s="21" t="str">
        <f t="shared" si="0"/>
        <v>RL1-3646DC Extruding</v>
      </c>
      <c r="I62" s="21" t="str">
        <f t="shared" si="1"/>
        <v>RL1-3646DC Extruding</v>
      </c>
      <c r="J62" s="21" t="s">
        <v>74</v>
      </c>
      <c r="K62" s="22" t="str">
        <f>VLOOKUP($D62,'● Inspection plan (master)'!$I$8:$L$316,4,0)</f>
        <v>DFRP</v>
      </c>
      <c r="L62" s="23"/>
      <c r="M62" s="23"/>
      <c r="N62" s="23"/>
      <c r="O62" s="22">
        <v>6000</v>
      </c>
      <c r="P62" s="22">
        <v>3600</v>
      </c>
      <c r="Q62" s="22">
        <v>0</v>
      </c>
      <c r="R62" s="22">
        <v>0</v>
      </c>
      <c r="S62" s="22">
        <v>0</v>
      </c>
      <c r="T62" s="22">
        <v>0</v>
      </c>
      <c r="U62" s="22">
        <v>0</v>
      </c>
      <c r="V62" s="22">
        <v>0</v>
      </c>
      <c r="W62" s="22">
        <v>0</v>
      </c>
      <c r="X62" s="22">
        <v>0</v>
      </c>
      <c r="Y62" s="22">
        <v>0</v>
      </c>
      <c r="Z62" s="22">
        <v>0</v>
      </c>
      <c r="AA62" s="22">
        <v>0</v>
      </c>
      <c r="AB62" s="22">
        <v>0</v>
      </c>
      <c r="AC62" s="22">
        <v>0</v>
      </c>
    </row>
    <row r="63" spans="1:29">
      <c r="A63" s="1" t="s">
        <v>61</v>
      </c>
      <c r="B63" s="21" t="s">
        <v>35</v>
      </c>
      <c r="C63" s="21"/>
      <c r="D63" s="21" t="s">
        <v>77</v>
      </c>
      <c r="E63" s="21" t="s">
        <v>37</v>
      </c>
      <c r="F63" s="21" t="s">
        <v>61</v>
      </c>
      <c r="G63" s="21" t="s">
        <v>61</v>
      </c>
      <c r="H63" s="21" t="str">
        <f t="shared" si="0"/>
        <v>QC2-8306Packing</v>
      </c>
      <c r="I63" s="21" t="str">
        <f t="shared" si="1"/>
        <v>QC2-8306PackingCVN1</v>
      </c>
      <c r="J63" s="21" t="s">
        <v>39</v>
      </c>
      <c r="K63" s="22" t="str">
        <f>VLOOKUP($D63,'● Inspection plan (master)'!$I$8:$L$316,4,0)</f>
        <v>Tube</v>
      </c>
      <c r="L63" s="23"/>
      <c r="M63" s="23"/>
      <c r="N63" s="23"/>
      <c r="O63" s="22">
        <v>30000</v>
      </c>
      <c r="P63" s="22">
        <v>20000</v>
      </c>
      <c r="Q63" s="22">
        <v>30000</v>
      </c>
      <c r="R63" s="22">
        <v>20000</v>
      </c>
      <c r="S63" s="22">
        <v>30000</v>
      </c>
      <c r="T63" s="22">
        <v>30000</v>
      </c>
      <c r="U63" s="22">
        <v>20000</v>
      </c>
      <c r="V63" s="22">
        <v>0</v>
      </c>
      <c r="W63" s="22">
        <v>0</v>
      </c>
      <c r="X63" s="22">
        <v>0</v>
      </c>
      <c r="Y63" s="22">
        <v>10000</v>
      </c>
      <c r="Z63" s="22">
        <v>10000</v>
      </c>
      <c r="AA63" s="22">
        <v>20000</v>
      </c>
      <c r="AB63" s="22">
        <v>20000</v>
      </c>
      <c r="AC63" s="22">
        <v>0</v>
      </c>
    </row>
    <row r="64" spans="1:29">
      <c r="A64" s="1" t="s">
        <v>61</v>
      </c>
      <c r="B64" s="21" t="s">
        <v>35</v>
      </c>
      <c r="C64" s="21"/>
      <c r="D64" s="21" t="s">
        <v>77</v>
      </c>
      <c r="E64" s="21" t="s">
        <v>62</v>
      </c>
      <c r="F64" s="21"/>
      <c r="G64" s="21"/>
      <c r="H64" s="21" t="str">
        <f t="shared" si="0"/>
        <v>QC2-8306TUBE Extruding</v>
      </c>
      <c r="I64" s="21" t="str">
        <f t="shared" si="1"/>
        <v>QC2-8306TUBE Extruding</v>
      </c>
      <c r="J64" s="21" t="s">
        <v>63</v>
      </c>
      <c r="K64" s="22" t="str">
        <f>VLOOKUP($D64,'● Inspection plan (master)'!$I$8:$L$316,4,0)</f>
        <v>Tube</v>
      </c>
      <c r="L64" s="23"/>
      <c r="M64" s="23"/>
      <c r="N64" s="23"/>
      <c r="O64" s="22">
        <v>39400</v>
      </c>
      <c r="P64" s="22">
        <v>28396</v>
      </c>
      <c r="Q64" s="22">
        <v>28414</v>
      </c>
      <c r="R64" s="22">
        <v>23000</v>
      </c>
      <c r="S64" s="22">
        <v>28000</v>
      </c>
      <c r="T64" s="22">
        <v>28200</v>
      </c>
      <c r="U64" s="22">
        <v>5000</v>
      </c>
      <c r="V64" s="22">
        <v>0</v>
      </c>
      <c r="W64" s="22">
        <v>0</v>
      </c>
      <c r="X64" s="22">
        <v>27300</v>
      </c>
      <c r="Y64" s="22">
        <v>0</v>
      </c>
      <c r="Z64" s="22">
        <v>0</v>
      </c>
      <c r="AA64" s="22">
        <v>28742.553191489358</v>
      </c>
      <c r="AB64" s="22">
        <v>0</v>
      </c>
      <c r="AC64" s="22">
        <v>0</v>
      </c>
    </row>
    <row r="65" spans="1:29">
      <c r="A65" s="1" t="s">
        <v>61</v>
      </c>
      <c r="B65" s="21" t="s">
        <v>35</v>
      </c>
      <c r="C65" s="21"/>
      <c r="D65" s="21" t="s">
        <v>78</v>
      </c>
      <c r="E65" s="21" t="s">
        <v>37</v>
      </c>
      <c r="F65" s="21" t="s">
        <v>61</v>
      </c>
      <c r="G65" s="21" t="s">
        <v>61</v>
      </c>
      <c r="H65" s="21" t="str">
        <f t="shared" si="0"/>
        <v>QC3-6059Packing</v>
      </c>
      <c r="I65" s="21" t="str">
        <f t="shared" si="1"/>
        <v>QC3-6059PackingCVN1</v>
      </c>
      <c r="J65" s="21" t="s">
        <v>39</v>
      </c>
      <c r="K65" s="22" t="str">
        <f>VLOOKUP($D65,'● Inspection plan (master)'!$I$8:$L$316,4,0)</f>
        <v>Tube</v>
      </c>
      <c r="L65" s="23"/>
      <c r="M65" s="23"/>
      <c r="N65" s="23"/>
      <c r="O65" s="22">
        <v>63000</v>
      </c>
      <c r="P65" s="22">
        <v>36000</v>
      </c>
      <c r="Q65" s="22">
        <v>72000</v>
      </c>
      <c r="R65" s="22">
        <v>63000</v>
      </c>
      <c r="S65" s="22">
        <v>36000</v>
      </c>
      <c r="T65" s="22">
        <v>63000</v>
      </c>
      <c r="U65" s="22">
        <v>72000</v>
      </c>
      <c r="V65" s="22">
        <v>72000</v>
      </c>
      <c r="W65" s="22">
        <v>72000</v>
      </c>
      <c r="X65" s="22">
        <v>63000</v>
      </c>
      <c r="Y65" s="22">
        <v>63000</v>
      </c>
      <c r="Z65" s="22">
        <v>81000</v>
      </c>
      <c r="AA65" s="22">
        <v>90000</v>
      </c>
      <c r="AB65" s="22">
        <v>108000</v>
      </c>
      <c r="AC65" s="22">
        <v>0</v>
      </c>
    </row>
    <row r="66" spans="1:29">
      <c r="A66" s="1" t="s">
        <v>61</v>
      </c>
      <c r="B66" s="21" t="s">
        <v>35</v>
      </c>
      <c r="C66" s="21"/>
      <c r="D66" s="21" t="s">
        <v>78</v>
      </c>
      <c r="E66" s="21" t="s">
        <v>62</v>
      </c>
      <c r="F66" s="21"/>
      <c r="G66" s="21"/>
      <c r="H66" s="21" t="str">
        <f t="shared" si="0"/>
        <v>QC3-6059TUBE Extruding</v>
      </c>
      <c r="I66" s="21" t="str">
        <f t="shared" si="1"/>
        <v>QC3-6059TUBE Extruding</v>
      </c>
      <c r="J66" s="21" t="s">
        <v>63</v>
      </c>
      <c r="K66" s="22" t="str">
        <f>VLOOKUP($D66,'● Inspection plan (master)'!$I$8:$L$316,4,0)</f>
        <v>Tube</v>
      </c>
      <c r="L66" s="23"/>
      <c r="M66" s="23"/>
      <c r="N66" s="23"/>
      <c r="O66" s="22">
        <v>70584</v>
      </c>
      <c r="P66" s="22">
        <v>44000</v>
      </c>
      <c r="Q66" s="22">
        <v>83920</v>
      </c>
      <c r="R66" s="22">
        <v>36668</v>
      </c>
      <c r="S66" s="22">
        <v>75300</v>
      </c>
      <c r="T66" s="22">
        <v>44000</v>
      </c>
      <c r="U66" s="22">
        <v>126502</v>
      </c>
      <c r="V66" s="22">
        <v>0</v>
      </c>
      <c r="W66" s="22">
        <v>81504</v>
      </c>
      <c r="X66" s="22">
        <v>79000</v>
      </c>
      <c r="Y66" s="22">
        <v>84000</v>
      </c>
      <c r="Z66" s="22">
        <v>83388.888888888876</v>
      </c>
      <c r="AA66" s="22">
        <v>83388.888888888876</v>
      </c>
      <c r="AB66" s="22">
        <v>83388.888888888876</v>
      </c>
      <c r="AC66" s="22">
        <v>0</v>
      </c>
    </row>
    <row r="67" spans="1:29">
      <c r="A67" s="1" t="s">
        <v>59</v>
      </c>
      <c r="B67" s="21" t="s">
        <v>35</v>
      </c>
      <c r="C67" s="21"/>
      <c r="D67" s="21" t="s">
        <v>79</v>
      </c>
      <c r="E67" s="21" t="s">
        <v>37</v>
      </c>
      <c r="F67" s="21" t="s">
        <v>59</v>
      </c>
      <c r="G67" s="21" t="s">
        <v>59</v>
      </c>
      <c r="H67" s="21" t="str">
        <f t="shared" si="0"/>
        <v>QC5-4096Packing</v>
      </c>
      <c r="I67" s="21" t="str">
        <f t="shared" si="1"/>
        <v>QC5-4096PackingCHT</v>
      </c>
      <c r="J67" s="21" t="s">
        <v>39</v>
      </c>
      <c r="K67" s="22" t="str">
        <f>VLOOKUP($D67,'● Inspection plan (master)'!$I$8:$L$316,4,0)</f>
        <v>Tube</v>
      </c>
      <c r="L67" s="23"/>
      <c r="M67" s="23"/>
      <c r="N67" s="23"/>
      <c r="O67" s="22">
        <v>0</v>
      </c>
      <c r="P67" s="22">
        <v>0</v>
      </c>
      <c r="Q67" s="22">
        <v>0</v>
      </c>
      <c r="R67" s="22">
        <v>0</v>
      </c>
      <c r="S67" s="22">
        <v>0</v>
      </c>
      <c r="T67" s="22">
        <v>0</v>
      </c>
      <c r="U67" s="22">
        <v>0</v>
      </c>
      <c r="V67" s="22">
        <v>0</v>
      </c>
      <c r="W67" s="22">
        <v>0</v>
      </c>
      <c r="X67" s="22">
        <v>0</v>
      </c>
      <c r="Y67" s="22">
        <v>0</v>
      </c>
      <c r="Z67" s="22">
        <v>0</v>
      </c>
      <c r="AA67" s="22">
        <v>0</v>
      </c>
      <c r="AB67" s="22">
        <v>0</v>
      </c>
      <c r="AC67" s="22">
        <v>0</v>
      </c>
    </row>
    <row r="68" spans="1:29">
      <c r="A68" s="1" t="s">
        <v>59</v>
      </c>
      <c r="B68" s="21" t="s">
        <v>35</v>
      </c>
      <c r="C68" s="21"/>
      <c r="D68" s="21" t="s">
        <v>79</v>
      </c>
      <c r="E68" s="21" t="s">
        <v>62</v>
      </c>
      <c r="F68" s="21"/>
      <c r="G68" s="21"/>
      <c r="H68" s="21" t="str">
        <f t="shared" si="0"/>
        <v>QC5-4096TUBE Extruding</v>
      </c>
      <c r="I68" s="21" t="str">
        <f t="shared" si="1"/>
        <v>QC5-4096TUBE Extruding</v>
      </c>
      <c r="J68" s="21" t="s">
        <v>63</v>
      </c>
      <c r="K68" s="22" t="str">
        <f>VLOOKUP($D68,'● Inspection plan (master)'!$I$8:$L$316,4,0)</f>
        <v>Tube</v>
      </c>
      <c r="L68" s="23"/>
      <c r="M68" s="23"/>
      <c r="N68" s="23"/>
      <c r="O68" s="22">
        <v>0</v>
      </c>
      <c r="P68" s="22">
        <v>0</v>
      </c>
      <c r="Q68" s="22">
        <v>0</v>
      </c>
      <c r="R68" s="22">
        <v>0</v>
      </c>
      <c r="S68" s="22">
        <v>0</v>
      </c>
      <c r="T68" s="22">
        <v>0</v>
      </c>
      <c r="U68" s="22">
        <v>0</v>
      </c>
      <c r="V68" s="22">
        <v>0</v>
      </c>
      <c r="W68" s="22">
        <v>0</v>
      </c>
      <c r="X68" s="22">
        <v>0</v>
      </c>
      <c r="Y68" s="22">
        <v>0</v>
      </c>
      <c r="Z68" s="22">
        <v>0</v>
      </c>
      <c r="AA68" s="22">
        <v>0</v>
      </c>
      <c r="AB68" s="22">
        <v>0</v>
      </c>
      <c r="AC68" s="22">
        <v>0</v>
      </c>
    </row>
    <row r="69" spans="1:29">
      <c r="A69" s="1" t="s">
        <v>59</v>
      </c>
      <c r="B69" s="21" t="s">
        <v>35</v>
      </c>
      <c r="C69" s="21"/>
      <c r="D69" s="21" t="s">
        <v>80</v>
      </c>
      <c r="E69" s="21" t="s">
        <v>37</v>
      </c>
      <c r="F69" s="21" t="s">
        <v>59</v>
      </c>
      <c r="G69" s="21" t="s">
        <v>59</v>
      </c>
      <c r="H69" s="21" t="str">
        <f t="shared" si="0"/>
        <v>QC5-4097Packing</v>
      </c>
      <c r="I69" s="21" t="str">
        <f t="shared" si="1"/>
        <v>QC5-4097PackingCHT</v>
      </c>
      <c r="J69" s="21" t="s">
        <v>39</v>
      </c>
      <c r="K69" s="22" t="str">
        <f>VLOOKUP($D69,'● Inspection plan (master)'!$I$8:$L$316,4,0)</f>
        <v>Tube</v>
      </c>
      <c r="L69" s="23"/>
      <c r="M69" s="23"/>
      <c r="N69" s="23"/>
      <c r="O69" s="22">
        <v>0</v>
      </c>
      <c r="P69" s="22">
        <v>0</v>
      </c>
      <c r="Q69" s="22">
        <v>0</v>
      </c>
      <c r="R69" s="22">
        <v>0</v>
      </c>
      <c r="S69" s="22">
        <v>0</v>
      </c>
      <c r="T69" s="22">
        <v>0</v>
      </c>
      <c r="U69" s="22">
        <v>0</v>
      </c>
      <c r="V69" s="22">
        <v>0</v>
      </c>
      <c r="W69" s="22">
        <v>0</v>
      </c>
      <c r="X69" s="22">
        <v>0</v>
      </c>
      <c r="Y69" s="22">
        <v>0</v>
      </c>
      <c r="Z69" s="22">
        <v>0</v>
      </c>
      <c r="AA69" s="22">
        <v>0</v>
      </c>
      <c r="AB69" s="22">
        <v>0</v>
      </c>
      <c r="AC69" s="22">
        <v>0</v>
      </c>
    </row>
    <row r="70" spans="1:29">
      <c r="A70" s="1" t="s">
        <v>59</v>
      </c>
      <c r="B70" s="21" t="s">
        <v>35</v>
      </c>
      <c r="C70" s="21"/>
      <c r="D70" s="21" t="s">
        <v>80</v>
      </c>
      <c r="E70" s="21" t="s">
        <v>62</v>
      </c>
      <c r="F70" s="21"/>
      <c r="G70" s="21"/>
      <c r="H70" s="21" t="str">
        <f t="shared" si="0"/>
        <v>QC5-4097TUBE Extruding</v>
      </c>
      <c r="I70" s="21" t="str">
        <f t="shared" si="1"/>
        <v>QC5-4097TUBE Extruding</v>
      </c>
      <c r="J70" s="21" t="s">
        <v>63</v>
      </c>
      <c r="K70" s="22" t="str">
        <f>VLOOKUP($D70,'● Inspection plan (master)'!$I$8:$L$316,4,0)</f>
        <v>Tube</v>
      </c>
      <c r="L70" s="23"/>
      <c r="M70" s="23"/>
      <c r="N70" s="23"/>
      <c r="O70" s="22">
        <v>0</v>
      </c>
      <c r="P70" s="22">
        <v>0</v>
      </c>
      <c r="Q70" s="22">
        <v>0</v>
      </c>
      <c r="R70" s="22">
        <v>0</v>
      </c>
      <c r="S70" s="22">
        <v>0</v>
      </c>
      <c r="T70" s="22">
        <v>0</v>
      </c>
      <c r="U70" s="22">
        <v>0</v>
      </c>
      <c r="V70" s="22">
        <v>0</v>
      </c>
      <c r="W70" s="22">
        <v>0</v>
      </c>
      <c r="X70" s="22">
        <v>0</v>
      </c>
      <c r="Y70" s="22">
        <v>0</v>
      </c>
      <c r="Z70" s="22">
        <v>0</v>
      </c>
      <c r="AA70" s="22">
        <v>0</v>
      </c>
      <c r="AB70" s="22">
        <v>0</v>
      </c>
      <c r="AC70" s="22">
        <v>0</v>
      </c>
    </row>
    <row r="71" spans="1:29">
      <c r="A71" s="1" t="s">
        <v>61</v>
      </c>
      <c r="B71" s="21" t="s">
        <v>35</v>
      </c>
      <c r="C71" s="21"/>
      <c r="D71" s="21" t="s">
        <v>81</v>
      </c>
      <c r="E71" s="21" t="s">
        <v>37</v>
      </c>
      <c r="F71" s="21" t="s">
        <v>61</v>
      </c>
      <c r="G71" s="21" t="s">
        <v>61</v>
      </c>
      <c r="H71" s="21" t="str">
        <f t="shared" si="0"/>
        <v>QC5-4504Packing</v>
      </c>
      <c r="I71" s="21" t="str">
        <f t="shared" si="1"/>
        <v>QC5-4504PackingCVN1</v>
      </c>
      <c r="J71" s="21" t="s">
        <v>39</v>
      </c>
      <c r="K71" s="22" t="str">
        <f>VLOOKUP($D71,'● Inspection plan (master)'!$I$8:$L$316,4,0)</f>
        <v>Tube</v>
      </c>
      <c r="L71" s="23"/>
      <c r="M71" s="23"/>
      <c r="N71" s="23"/>
      <c r="O71" s="22">
        <v>0</v>
      </c>
      <c r="P71" s="22">
        <v>0</v>
      </c>
      <c r="Q71" s="22">
        <v>0</v>
      </c>
      <c r="R71" s="22">
        <v>0</v>
      </c>
      <c r="S71" s="22">
        <v>0</v>
      </c>
      <c r="T71" s="22">
        <v>0</v>
      </c>
      <c r="U71" s="22">
        <v>0</v>
      </c>
      <c r="V71" s="22">
        <v>0</v>
      </c>
      <c r="W71" s="22">
        <v>0</v>
      </c>
      <c r="X71" s="22">
        <v>0</v>
      </c>
      <c r="Y71" s="22">
        <v>0</v>
      </c>
      <c r="Z71" s="22">
        <v>0</v>
      </c>
      <c r="AA71" s="22">
        <v>0</v>
      </c>
      <c r="AB71" s="22">
        <v>0</v>
      </c>
      <c r="AC71" s="22">
        <v>0</v>
      </c>
    </row>
    <row r="72" spans="1:29">
      <c r="A72" s="1" t="s">
        <v>61</v>
      </c>
      <c r="B72" s="21" t="s">
        <v>35</v>
      </c>
      <c r="C72" s="21"/>
      <c r="D72" s="21" t="s">
        <v>81</v>
      </c>
      <c r="E72" s="21" t="s">
        <v>62</v>
      </c>
      <c r="F72" s="21"/>
      <c r="G72" s="21"/>
      <c r="H72" s="21" t="str">
        <f t="shared" si="0"/>
        <v>QC5-4504TUBE Extruding</v>
      </c>
      <c r="I72" s="21" t="str">
        <f t="shared" si="1"/>
        <v>QC5-4504TUBE Extruding</v>
      </c>
      <c r="J72" s="21" t="s">
        <v>63</v>
      </c>
      <c r="K72" s="22" t="str">
        <f>VLOOKUP($D72,'● Inspection plan (master)'!$I$8:$L$316,4,0)</f>
        <v>Tube</v>
      </c>
      <c r="L72" s="23"/>
      <c r="M72" s="23"/>
      <c r="N72" s="23"/>
      <c r="O72" s="22">
        <v>0</v>
      </c>
      <c r="P72" s="22">
        <v>0</v>
      </c>
      <c r="Q72" s="22">
        <v>0</v>
      </c>
      <c r="R72" s="22">
        <v>0</v>
      </c>
      <c r="S72" s="22">
        <v>0</v>
      </c>
      <c r="T72" s="22">
        <v>0</v>
      </c>
      <c r="U72" s="22">
        <v>0</v>
      </c>
      <c r="V72" s="22">
        <v>0</v>
      </c>
      <c r="W72" s="22">
        <v>0</v>
      </c>
      <c r="X72" s="22">
        <v>0</v>
      </c>
      <c r="Y72" s="22">
        <v>0</v>
      </c>
      <c r="Z72" s="22">
        <v>0</v>
      </c>
      <c r="AA72" s="22">
        <v>0</v>
      </c>
      <c r="AB72" s="22">
        <v>0</v>
      </c>
      <c r="AC72" s="22">
        <v>0</v>
      </c>
    </row>
    <row r="73" spans="1:29">
      <c r="A73" s="1" t="s">
        <v>61</v>
      </c>
      <c r="B73" s="21" t="s">
        <v>35</v>
      </c>
      <c r="C73" s="21"/>
      <c r="D73" s="21" t="s">
        <v>82</v>
      </c>
      <c r="E73" s="21" t="s">
        <v>37</v>
      </c>
      <c r="F73" s="21" t="s">
        <v>61</v>
      </c>
      <c r="G73" s="21" t="s">
        <v>61</v>
      </c>
      <c r="H73" s="21" t="str">
        <f t="shared" si="0"/>
        <v>QC5-4506Packing</v>
      </c>
      <c r="I73" s="21" t="str">
        <f t="shared" si="1"/>
        <v>QC5-4506PackingCVN1</v>
      </c>
      <c r="J73" s="21" t="s">
        <v>39</v>
      </c>
      <c r="K73" s="22" t="str">
        <f>VLOOKUP($D73,'● Inspection plan (master)'!$I$8:$L$316,4,0)</f>
        <v>Tube</v>
      </c>
      <c r="L73" s="23"/>
      <c r="M73" s="23"/>
      <c r="N73" s="23"/>
      <c r="O73" s="22">
        <v>0</v>
      </c>
      <c r="P73" s="22">
        <v>0</v>
      </c>
      <c r="Q73" s="22">
        <v>0</v>
      </c>
      <c r="R73" s="22">
        <v>0</v>
      </c>
      <c r="S73" s="22">
        <v>0</v>
      </c>
      <c r="T73" s="22">
        <v>0</v>
      </c>
      <c r="U73" s="22">
        <v>0</v>
      </c>
      <c r="V73" s="22">
        <v>0</v>
      </c>
      <c r="W73" s="22">
        <v>0</v>
      </c>
      <c r="X73" s="22">
        <v>0</v>
      </c>
      <c r="Y73" s="22">
        <v>0</v>
      </c>
      <c r="Z73" s="22">
        <v>0</v>
      </c>
      <c r="AA73" s="22">
        <v>0</v>
      </c>
      <c r="AB73" s="22">
        <v>0</v>
      </c>
      <c r="AC73" s="22">
        <v>0</v>
      </c>
    </row>
    <row r="74" spans="1:29">
      <c r="A74" s="1" t="s">
        <v>61</v>
      </c>
      <c r="B74" s="21" t="s">
        <v>35</v>
      </c>
      <c r="C74" s="21"/>
      <c r="D74" s="21" t="s">
        <v>82</v>
      </c>
      <c r="E74" s="21" t="s">
        <v>62</v>
      </c>
      <c r="F74" s="21"/>
      <c r="G74" s="21"/>
      <c r="H74" s="21" t="str">
        <f t="shared" ref="H74:H137" si="2">D74&amp;E74</f>
        <v>QC5-4506TUBE Extruding</v>
      </c>
      <c r="I74" s="21" t="str">
        <f t="shared" ref="I74:I137" si="3">D74&amp;E74&amp;F74</f>
        <v>QC5-4506TUBE Extruding</v>
      </c>
      <c r="J74" s="21" t="s">
        <v>63</v>
      </c>
      <c r="K74" s="22" t="str">
        <f>VLOOKUP($D74,'● Inspection plan (master)'!$I$8:$L$316,4,0)</f>
        <v>Tube</v>
      </c>
      <c r="L74" s="23"/>
      <c r="M74" s="23"/>
      <c r="N74" s="23"/>
      <c r="O74" s="22">
        <v>0</v>
      </c>
      <c r="P74" s="22">
        <v>0</v>
      </c>
      <c r="Q74" s="22">
        <v>0</v>
      </c>
      <c r="R74" s="22">
        <v>0</v>
      </c>
      <c r="S74" s="22">
        <v>0</v>
      </c>
      <c r="T74" s="22">
        <v>0</v>
      </c>
      <c r="U74" s="22">
        <v>0</v>
      </c>
      <c r="V74" s="22">
        <v>0</v>
      </c>
      <c r="W74" s="22">
        <v>0</v>
      </c>
      <c r="X74" s="22">
        <v>0</v>
      </c>
      <c r="Y74" s="22">
        <v>0</v>
      </c>
      <c r="Z74" s="22">
        <v>0</v>
      </c>
      <c r="AA74" s="22">
        <v>0</v>
      </c>
      <c r="AB74" s="22">
        <v>0</v>
      </c>
      <c r="AC74" s="22">
        <v>0</v>
      </c>
    </row>
    <row r="75" spans="1:29">
      <c r="A75" s="1" t="s">
        <v>61</v>
      </c>
      <c r="B75" s="21" t="s">
        <v>35</v>
      </c>
      <c r="C75" s="21"/>
      <c r="D75" s="21" t="s">
        <v>83</v>
      </c>
      <c r="E75" s="21" t="s">
        <v>37</v>
      </c>
      <c r="F75" s="21" t="s">
        <v>61</v>
      </c>
      <c r="G75" s="21" t="s">
        <v>61</v>
      </c>
      <c r="H75" s="21" t="str">
        <f t="shared" si="2"/>
        <v>QC5-6448Packing</v>
      </c>
      <c r="I75" s="21" t="str">
        <f t="shared" si="3"/>
        <v>QC5-6448PackingCVN1</v>
      </c>
      <c r="J75" s="21" t="s">
        <v>39</v>
      </c>
      <c r="K75" s="22" t="str">
        <f>VLOOKUP($D75,'● Inspection plan (master)'!$I$8:$L$316,4,0)</f>
        <v>Tube</v>
      </c>
      <c r="L75" s="23"/>
      <c r="M75" s="23"/>
      <c r="N75" s="23"/>
      <c r="O75" s="22">
        <v>170000</v>
      </c>
      <c r="P75" s="22">
        <v>140000</v>
      </c>
      <c r="Q75" s="22">
        <v>110000</v>
      </c>
      <c r="R75" s="22">
        <v>190000</v>
      </c>
      <c r="S75" s="22">
        <v>160000</v>
      </c>
      <c r="T75" s="22">
        <v>140000</v>
      </c>
      <c r="U75" s="22">
        <v>155000</v>
      </c>
      <c r="V75" s="22">
        <v>225000</v>
      </c>
      <c r="W75" s="22">
        <v>130000</v>
      </c>
      <c r="X75" s="22">
        <v>145000</v>
      </c>
      <c r="Y75" s="22">
        <v>70000</v>
      </c>
      <c r="Z75" s="22">
        <v>115000</v>
      </c>
      <c r="AA75" s="22">
        <v>120000</v>
      </c>
      <c r="AB75" s="22">
        <v>130000</v>
      </c>
      <c r="AC75" s="22">
        <v>0</v>
      </c>
    </row>
    <row r="76" spans="1:29">
      <c r="A76" s="1" t="s">
        <v>61</v>
      </c>
      <c r="B76" s="21" t="s">
        <v>35</v>
      </c>
      <c r="C76" s="21"/>
      <c r="D76" s="21" t="s">
        <v>83</v>
      </c>
      <c r="E76" s="21" t="s">
        <v>62</v>
      </c>
      <c r="F76" s="21"/>
      <c r="G76" s="21"/>
      <c r="H76" s="21" t="str">
        <f t="shared" si="2"/>
        <v>QC5-6448TUBE Extruding</v>
      </c>
      <c r="I76" s="21" t="str">
        <f t="shared" si="3"/>
        <v>QC5-6448TUBE Extruding</v>
      </c>
      <c r="J76" s="21" t="s">
        <v>63</v>
      </c>
      <c r="K76" s="22" t="str">
        <f>VLOOKUP($D76,'● Inspection plan (master)'!$I$8:$L$316,4,0)</f>
        <v>Tube</v>
      </c>
      <c r="L76" s="23"/>
      <c r="M76" s="23"/>
      <c r="N76" s="23"/>
      <c r="O76" s="22">
        <v>205358</v>
      </c>
      <c r="P76" s="22">
        <v>45834</v>
      </c>
      <c r="Q76" s="22">
        <v>148338</v>
      </c>
      <c r="R76" s="22">
        <v>166502</v>
      </c>
      <c r="S76" s="22">
        <v>201670</v>
      </c>
      <c r="T76" s="22">
        <v>174880</v>
      </c>
      <c r="U76" s="22">
        <v>134750</v>
      </c>
      <c r="V76" s="22">
        <v>201170</v>
      </c>
      <c r="W76" s="22">
        <v>157390</v>
      </c>
      <c r="X76" s="22">
        <v>100000</v>
      </c>
      <c r="Y76" s="22">
        <v>89900</v>
      </c>
      <c r="Z76" s="22">
        <v>118500</v>
      </c>
      <c r="AA76" s="22">
        <v>118500</v>
      </c>
      <c r="AB76" s="22">
        <v>118500</v>
      </c>
      <c r="AC76" s="22">
        <v>0</v>
      </c>
    </row>
    <row r="77" spans="1:29">
      <c r="A77" s="1" t="s">
        <v>84</v>
      </c>
      <c r="B77" s="21" t="s">
        <v>35</v>
      </c>
      <c r="C77" s="21"/>
      <c r="D77" s="21" t="s">
        <v>85</v>
      </c>
      <c r="E77" s="21" t="s">
        <v>37</v>
      </c>
      <c r="F77" s="21" t="s">
        <v>86</v>
      </c>
      <c r="G77" s="21" t="s">
        <v>84</v>
      </c>
      <c r="H77" s="21" t="str">
        <f t="shared" si="2"/>
        <v>QC5-9203Packing</v>
      </c>
      <c r="I77" s="21" t="str">
        <f t="shared" si="3"/>
        <v>QC5-9203PackingFIT1</v>
      </c>
      <c r="J77" s="21" t="s">
        <v>39</v>
      </c>
      <c r="K77" s="22" t="str">
        <f>VLOOKUP($D77,'● Inspection plan (master)'!$I$8:$L$316,4,0)</f>
        <v>Tube</v>
      </c>
      <c r="L77" s="23"/>
      <c r="M77" s="23"/>
      <c r="N77" s="23"/>
      <c r="O77" s="22">
        <v>4800</v>
      </c>
      <c r="P77" s="22">
        <v>0</v>
      </c>
      <c r="Q77" s="22">
        <v>3200</v>
      </c>
      <c r="R77" s="22">
        <v>4000</v>
      </c>
      <c r="S77" s="22">
        <v>1600</v>
      </c>
      <c r="T77" s="22">
        <v>5600</v>
      </c>
      <c r="U77" s="22">
        <v>0</v>
      </c>
      <c r="V77" s="22">
        <v>2400</v>
      </c>
      <c r="W77" s="22">
        <v>3200</v>
      </c>
      <c r="X77" s="22">
        <v>2400</v>
      </c>
      <c r="Y77" s="22">
        <v>1600</v>
      </c>
      <c r="Z77" s="22">
        <v>3000</v>
      </c>
      <c r="AA77" s="22">
        <v>0</v>
      </c>
      <c r="AB77" s="22">
        <v>3000</v>
      </c>
      <c r="AC77" s="22">
        <v>0</v>
      </c>
    </row>
    <row r="78" spans="1:29">
      <c r="A78" s="1" t="s">
        <v>84</v>
      </c>
      <c r="B78" s="21" t="s">
        <v>35</v>
      </c>
      <c r="C78" s="21"/>
      <c r="D78" s="21" t="s">
        <v>85</v>
      </c>
      <c r="E78" s="21" t="s">
        <v>62</v>
      </c>
      <c r="F78" s="21"/>
      <c r="G78" s="21"/>
      <c r="H78" s="21" t="str">
        <f t="shared" si="2"/>
        <v>QC5-9203TUBE Extruding</v>
      </c>
      <c r="I78" s="21" t="str">
        <f t="shared" si="3"/>
        <v>QC5-9203TUBE Extruding</v>
      </c>
      <c r="J78" s="21" t="s">
        <v>63</v>
      </c>
      <c r="K78" s="22" t="str">
        <f>VLOOKUP($D78,'● Inspection plan (master)'!$I$8:$L$316,4,0)</f>
        <v>Tube</v>
      </c>
      <c r="L78" s="23"/>
      <c r="M78" s="23"/>
      <c r="N78" s="23"/>
      <c r="O78" s="22">
        <v>7200</v>
      </c>
      <c r="P78" s="22">
        <v>0</v>
      </c>
      <c r="Q78" s="22">
        <v>2700</v>
      </c>
      <c r="R78" s="22">
        <v>5201</v>
      </c>
      <c r="S78" s="22">
        <v>2500</v>
      </c>
      <c r="T78" s="22">
        <v>5000</v>
      </c>
      <c r="U78" s="22">
        <v>0</v>
      </c>
      <c r="V78" s="22">
        <v>0</v>
      </c>
      <c r="W78" s="22">
        <v>2100</v>
      </c>
      <c r="X78" s="22">
        <v>2400</v>
      </c>
      <c r="Y78" s="22">
        <v>2800</v>
      </c>
      <c r="Z78" s="22">
        <v>2633.333333333333</v>
      </c>
      <c r="AA78" s="22">
        <v>0</v>
      </c>
      <c r="AB78" s="22">
        <v>2633.333333333333</v>
      </c>
      <c r="AC78" s="22">
        <v>0</v>
      </c>
    </row>
    <row r="79" spans="1:29">
      <c r="A79" s="1" t="s">
        <v>87</v>
      </c>
      <c r="B79" s="21" t="s">
        <v>35</v>
      </c>
      <c r="C79" s="21"/>
      <c r="D79" s="21" t="s">
        <v>88</v>
      </c>
      <c r="E79" s="21" t="s">
        <v>37</v>
      </c>
      <c r="F79" s="21" t="s">
        <v>89</v>
      </c>
      <c r="G79" s="21" t="s">
        <v>87</v>
      </c>
      <c r="H79" s="21" t="str">
        <f t="shared" si="2"/>
        <v>D001XW-001Packing</v>
      </c>
      <c r="I79" s="21" t="str">
        <f t="shared" si="3"/>
        <v>D001XW-001Packingb-YONGHAN</v>
      </c>
      <c r="J79" s="21" t="s">
        <v>39</v>
      </c>
      <c r="K79" s="22" t="str">
        <f>VLOOKUP($D79,'● Inspection plan (master)'!$I$8:$L$316,4,0)</f>
        <v>FRP</v>
      </c>
      <c r="L79" s="23"/>
      <c r="M79" s="23"/>
      <c r="N79" s="23"/>
      <c r="O79" s="22">
        <v>0</v>
      </c>
      <c r="P79" s="22">
        <v>0</v>
      </c>
      <c r="Q79" s="22">
        <v>80000</v>
      </c>
      <c r="R79" s="22">
        <v>20000</v>
      </c>
      <c r="S79" s="22">
        <v>100000</v>
      </c>
      <c r="T79" s="22">
        <v>120000</v>
      </c>
      <c r="U79" s="22">
        <v>120000</v>
      </c>
      <c r="V79" s="22">
        <v>160000</v>
      </c>
      <c r="W79" s="22">
        <v>0</v>
      </c>
      <c r="X79" s="22">
        <v>40000</v>
      </c>
      <c r="Y79" s="22">
        <v>100000</v>
      </c>
      <c r="Z79" s="22">
        <v>40000</v>
      </c>
      <c r="AA79" s="22">
        <v>60000</v>
      </c>
      <c r="AB79" s="22">
        <v>60000</v>
      </c>
      <c r="AC79" s="22">
        <v>0</v>
      </c>
    </row>
    <row r="80" spans="1:29">
      <c r="A80" s="1" t="s">
        <v>87</v>
      </c>
      <c r="B80" s="21" t="s">
        <v>35</v>
      </c>
      <c r="C80" s="21"/>
      <c r="D80" s="21" t="s">
        <v>88</v>
      </c>
      <c r="E80" s="21" t="s">
        <v>37</v>
      </c>
      <c r="F80" s="21" t="s">
        <v>87</v>
      </c>
      <c r="G80" s="21" t="s">
        <v>87</v>
      </c>
      <c r="H80" s="21" t="str">
        <f t="shared" si="2"/>
        <v>D001XW-001Packing</v>
      </c>
      <c r="I80" s="21" t="str">
        <f t="shared" si="3"/>
        <v>D001XW-001PackingBIVN</v>
      </c>
      <c r="J80" s="21" t="s">
        <v>39</v>
      </c>
      <c r="K80" s="22" t="str">
        <f>VLOOKUP($D80,'● Inspection plan (master)'!$I$8:$L$316,4,0)</f>
        <v>FRP</v>
      </c>
      <c r="L80" s="23"/>
      <c r="M80" s="23"/>
      <c r="N80" s="23"/>
      <c r="O80" s="22">
        <v>20000</v>
      </c>
      <c r="P80" s="22">
        <v>30000</v>
      </c>
      <c r="Q80" s="22">
        <v>30000</v>
      </c>
      <c r="R80" s="22">
        <v>30000</v>
      </c>
      <c r="S80" s="22">
        <v>50000</v>
      </c>
      <c r="T80" s="22">
        <v>80000</v>
      </c>
      <c r="U80" s="22">
        <v>40000</v>
      </c>
      <c r="V80" s="22">
        <v>70000</v>
      </c>
      <c r="W80" s="22">
        <v>60000</v>
      </c>
      <c r="X80" s="22">
        <v>20000</v>
      </c>
      <c r="Y80" s="22">
        <v>30000</v>
      </c>
      <c r="Z80" s="22">
        <v>80000</v>
      </c>
      <c r="AA80" s="22">
        <v>40000</v>
      </c>
      <c r="AB80" s="22">
        <v>70000</v>
      </c>
      <c r="AC80" s="22">
        <v>0</v>
      </c>
    </row>
    <row r="81" spans="1:29">
      <c r="A81" s="1" t="s">
        <v>87</v>
      </c>
      <c r="B81" s="21" t="s">
        <v>35</v>
      </c>
      <c r="C81" s="21"/>
      <c r="D81" s="21" t="s">
        <v>88</v>
      </c>
      <c r="E81" s="21" t="s">
        <v>40</v>
      </c>
      <c r="F81" s="21"/>
      <c r="G81" s="21"/>
      <c r="H81" s="21" t="str">
        <f t="shared" si="2"/>
        <v>D001XW-001DC Cutting</v>
      </c>
      <c r="I81" s="21" t="str">
        <f t="shared" si="3"/>
        <v>D001XW-001DC Cutting</v>
      </c>
      <c r="J81" s="21" t="s">
        <v>41</v>
      </c>
      <c r="K81" s="22" t="str">
        <f>VLOOKUP($D81,'● Inspection plan (master)'!$I$8:$L$316,4,0)</f>
        <v>FRP</v>
      </c>
      <c r="L81" s="23"/>
      <c r="M81" s="23"/>
      <c r="N81" s="23"/>
      <c r="O81" s="22">
        <v>0</v>
      </c>
      <c r="P81" s="22">
        <v>40080</v>
      </c>
      <c r="Q81" s="22">
        <v>120000</v>
      </c>
      <c r="R81" s="22">
        <v>40000</v>
      </c>
      <c r="S81" s="22">
        <v>201600</v>
      </c>
      <c r="T81" s="22">
        <v>200000</v>
      </c>
      <c r="U81" s="22">
        <v>120000</v>
      </c>
      <c r="V81" s="22">
        <v>280000</v>
      </c>
      <c r="W81" s="22">
        <v>0</v>
      </c>
      <c r="X81" s="22">
        <v>80000</v>
      </c>
      <c r="Y81" s="22">
        <v>119800</v>
      </c>
      <c r="Z81" s="22">
        <v>103785.29032258065</v>
      </c>
      <c r="AA81" s="22">
        <v>104256.6407119021</v>
      </c>
      <c r="AB81" s="22">
        <v>123092.06896551725</v>
      </c>
      <c r="AC81" s="22">
        <v>0</v>
      </c>
    </row>
    <row r="82" spans="1:29">
      <c r="A82" s="1" t="s">
        <v>61</v>
      </c>
      <c r="B82" s="21" t="s">
        <v>35</v>
      </c>
      <c r="C82" s="21"/>
      <c r="D82" s="21" t="s">
        <v>90</v>
      </c>
      <c r="E82" s="21" t="s">
        <v>37</v>
      </c>
      <c r="F82" s="21" t="s">
        <v>61</v>
      </c>
      <c r="G82" s="21" t="s">
        <v>61</v>
      </c>
      <c r="H82" s="21" t="str">
        <f t="shared" si="2"/>
        <v>QC5-3189Packing</v>
      </c>
      <c r="I82" s="21" t="str">
        <f t="shared" si="3"/>
        <v>QC5-3189PackingCVN1</v>
      </c>
      <c r="J82" s="21" t="s">
        <v>39</v>
      </c>
      <c r="K82" s="22" t="str">
        <f>VLOOKUP($D82,'● Inspection plan (master)'!$I$8:$L$316,4,0)</f>
        <v>FR</v>
      </c>
      <c r="L82" s="23"/>
      <c r="M82" s="23"/>
      <c r="N82" s="23"/>
      <c r="O82" s="22">
        <v>235200</v>
      </c>
      <c r="P82" s="22">
        <v>240000</v>
      </c>
      <c r="Q82" s="22">
        <v>312000</v>
      </c>
      <c r="R82" s="22">
        <v>345600</v>
      </c>
      <c r="S82" s="22">
        <v>264000</v>
      </c>
      <c r="T82" s="22">
        <v>244800</v>
      </c>
      <c r="U82" s="22">
        <v>403200</v>
      </c>
      <c r="V82" s="22">
        <v>398400</v>
      </c>
      <c r="W82" s="22">
        <v>297600</v>
      </c>
      <c r="X82" s="22">
        <v>314660</v>
      </c>
      <c r="Y82" s="22">
        <v>187200</v>
      </c>
      <c r="Z82" s="22">
        <v>316800</v>
      </c>
      <c r="AA82" s="22">
        <v>331200</v>
      </c>
      <c r="AB82" s="22">
        <v>436800</v>
      </c>
      <c r="AC82" s="22">
        <v>0</v>
      </c>
    </row>
    <row r="83" spans="1:29">
      <c r="A83" s="1" t="s">
        <v>61</v>
      </c>
      <c r="B83" s="21" t="s">
        <v>35</v>
      </c>
      <c r="C83" s="21"/>
      <c r="D83" s="21" t="s">
        <v>90</v>
      </c>
      <c r="E83" s="21" t="s">
        <v>91</v>
      </c>
      <c r="F83" s="21"/>
      <c r="G83" s="21"/>
      <c r="H83" s="21" t="str">
        <f t="shared" si="2"/>
        <v>QC5-31891st ROTARY Cutting</v>
      </c>
      <c r="I83" s="21" t="str">
        <f t="shared" si="3"/>
        <v>QC5-31891st ROTARY Cutting</v>
      </c>
      <c r="J83" s="21" t="s">
        <v>3</v>
      </c>
      <c r="K83" s="22" t="str">
        <f>VLOOKUP($D83,'● Inspection plan (master)'!$I$8:$L$316,4,0)</f>
        <v>FR</v>
      </c>
      <c r="L83" s="23"/>
      <c r="M83" s="23"/>
      <c r="N83" s="23"/>
      <c r="O83" s="22">
        <v>196870</v>
      </c>
      <c r="P83" s="22">
        <v>277564</v>
      </c>
      <c r="Q83" s="22">
        <v>308806</v>
      </c>
      <c r="R83" s="22">
        <v>370144</v>
      </c>
      <c r="S83" s="22">
        <v>292166</v>
      </c>
      <c r="T83" s="22">
        <v>202089</v>
      </c>
      <c r="U83" s="22">
        <v>380182</v>
      </c>
      <c r="V83" s="22">
        <v>398386</v>
      </c>
      <c r="W83" s="22">
        <v>324757</v>
      </c>
      <c r="X83" s="22">
        <v>326312</v>
      </c>
      <c r="Y83" s="22">
        <v>189856</v>
      </c>
      <c r="Z83" s="22">
        <v>303405.83225806453</v>
      </c>
      <c r="AA83" s="22">
        <v>342166.11256952165</v>
      </c>
      <c r="AB83" s="22">
        <v>409319.25517241383</v>
      </c>
      <c r="AC83" s="22">
        <v>0</v>
      </c>
    </row>
    <row r="84" spans="1:29">
      <c r="A84" s="1" t="s">
        <v>61</v>
      </c>
      <c r="B84" s="21" t="s">
        <v>35</v>
      </c>
      <c r="C84" s="21"/>
      <c r="D84" s="21" t="s">
        <v>90</v>
      </c>
      <c r="E84" s="21" t="s">
        <v>92</v>
      </c>
      <c r="F84" s="21"/>
      <c r="G84" s="21"/>
      <c r="H84" s="21" t="str">
        <f t="shared" si="2"/>
        <v>QC5-31891st Plunge Grinding</v>
      </c>
      <c r="I84" s="21" t="str">
        <f t="shared" si="3"/>
        <v>QC5-31891st Plunge Grinding</v>
      </c>
      <c r="J84" s="21" t="s">
        <v>93</v>
      </c>
      <c r="K84" s="22" t="str">
        <f>VLOOKUP($D84,'● Inspection plan (master)'!$I$8:$L$316,4,0)</f>
        <v>FR</v>
      </c>
      <c r="L84" s="23"/>
      <c r="M84" s="23"/>
      <c r="N84" s="23"/>
      <c r="O84" s="22">
        <v>188186</v>
      </c>
      <c r="P84" s="22">
        <v>312202</v>
      </c>
      <c r="Q84" s="22">
        <v>286143</v>
      </c>
      <c r="R84" s="22">
        <v>400380</v>
      </c>
      <c r="S84" s="22">
        <v>232507</v>
      </c>
      <c r="T84" s="22">
        <v>295395</v>
      </c>
      <c r="U84" s="22">
        <v>336881</v>
      </c>
      <c r="V84" s="22">
        <v>396980</v>
      </c>
      <c r="W84" s="22">
        <v>325266</v>
      </c>
      <c r="X84" s="22">
        <v>325036</v>
      </c>
      <c r="Y84" s="22">
        <v>185610</v>
      </c>
      <c r="Z84" s="22">
        <v>272307.44879256521</v>
      </c>
      <c r="AA84" s="22">
        <v>345242.95310993178</v>
      </c>
      <c r="AB84" s="22">
        <v>395204.79809750302</v>
      </c>
      <c r="AC84" s="22">
        <v>0</v>
      </c>
    </row>
    <row r="85" spans="1:29">
      <c r="A85" s="1" t="s">
        <v>61</v>
      </c>
      <c r="B85" s="21" t="s">
        <v>35</v>
      </c>
      <c r="C85" s="21"/>
      <c r="D85" s="21" t="s">
        <v>90</v>
      </c>
      <c r="E85" s="21" t="s">
        <v>53</v>
      </c>
      <c r="F85" s="21"/>
      <c r="G85" s="21"/>
      <c r="H85" s="21" t="str">
        <f t="shared" si="2"/>
        <v>QC5-3189Heatting</v>
      </c>
      <c r="I85" s="21" t="str">
        <f t="shared" si="3"/>
        <v>QC5-3189Heatting</v>
      </c>
      <c r="J85" s="21" t="s">
        <v>54</v>
      </c>
      <c r="K85" s="22" t="str">
        <f>VLOOKUP($D85,'● Inspection plan (master)'!$I$8:$L$316,4,0)</f>
        <v>FR</v>
      </c>
      <c r="L85" s="23"/>
      <c r="M85" s="23"/>
      <c r="N85" s="23"/>
      <c r="O85" s="22">
        <v>186300</v>
      </c>
      <c r="P85" s="22">
        <v>289800</v>
      </c>
      <c r="Q85" s="22">
        <v>289800</v>
      </c>
      <c r="R85" s="22">
        <v>414000</v>
      </c>
      <c r="S85" s="22">
        <v>248400</v>
      </c>
      <c r="T85" s="22">
        <v>289800</v>
      </c>
      <c r="U85" s="22">
        <v>303576</v>
      </c>
      <c r="V85" s="22">
        <v>414000</v>
      </c>
      <c r="W85" s="22">
        <v>310500</v>
      </c>
      <c r="X85" s="22">
        <v>331200</v>
      </c>
      <c r="Y85" s="22">
        <v>165600</v>
      </c>
      <c r="Z85" s="22">
        <v>299000</v>
      </c>
      <c r="AA85" s="22">
        <v>327762.15356103156</v>
      </c>
      <c r="AB85" s="22">
        <v>381577.04643896845</v>
      </c>
      <c r="AC85" s="22">
        <v>0</v>
      </c>
    </row>
    <row r="86" spans="1:29">
      <c r="A86" s="1" t="s">
        <v>34</v>
      </c>
      <c r="B86" s="21" t="s">
        <v>35</v>
      </c>
      <c r="C86" s="21"/>
      <c r="D86" s="21" t="s">
        <v>94</v>
      </c>
      <c r="E86" s="21" t="s">
        <v>37</v>
      </c>
      <c r="F86" s="21" t="s">
        <v>38</v>
      </c>
      <c r="G86" s="21" t="s">
        <v>34</v>
      </c>
      <c r="H86" s="21" t="str">
        <f t="shared" si="2"/>
        <v>MA2-6772Packing</v>
      </c>
      <c r="I86" s="21" t="str">
        <f t="shared" si="3"/>
        <v>MA2-6772PackingSRI(CANON)</v>
      </c>
      <c r="J86" s="21" t="s">
        <v>39</v>
      </c>
      <c r="K86" s="22" t="str">
        <f>VLOOKUP($D86,'● Inspection plan (master)'!$I$8:$L$316,4,0)</f>
        <v>FRP</v>
      </c>
      <c r="L86" s="23"/>
      <c r="M86" s="23"/>
      <c r="N86" s="23"/>
      <c r="O86" s="22">
        <v>0</v>
      </c>
      <c r="P86" s="22">
        <v>2000</v>
      </c>
      <c r="Q86" s="22">
        <v>200</v>
      </c>
      <c r="R86" s="22">
        <v>1200</v>
      </c>
      <c r="S86" s="22">
        <v>600</v>
      </c>
      <c r="T86" s="22">
        <v>2000</v>
      </c>
      <c r="U86" s="22">
        <v>0</v>
      </c>
      <c r="V86" s="22">
        <v>0</v>
      </c>
      <c r="W86" s="22">
        <v>0</v>
      </c>
      <c r="X86" s="22">
        <v>1200</v>
      </c>
      <c r="Y86" s="22">
        <v>0</v>
      </c>
      <c r="Z86" s="22">
        <v>0</v>
      </c>
      <c r="AA86" s="22">
        <v>0</v>
      </c>
      <c r="AB86" s="22">
        <v>0</v>
      </c>
      <c r="AC86" s="22">
        <v>0</v>
      </c>
    </row>
    <row r="87" spans="1:29">
      <c r="A87" s="1" t="s">
        <v>34</v>
      </c>
      <c r="B87" s="21" t="s">
        <v>35</v>
      </c>
      <c r="C87" s="21"/>
      <c r="D87" s="21" t="s">
        <v>94</v>
      </c>
      <c r="E87" s="21" t="s">
        <v>43</v>
      </c>
      <c r="F87" s="21"/>
      <c r="G87" s="21"/>
      <c r="H87" s="21" t="str">
        <f t="shared" si="2"/>
        <v>MA2-6772FEED Cutting</v>
      </c>
      <c r="I87" s="21" t="str">
        <f t="shared" si="3"/>
        <v>MA2-6772FEED Cutting</v>
      </c>
      <c r="J87" s="21" t="s">
        <v>44</v>
      </c>
      <c r="K87" s="22" t="str">
        <f>VLOOKUP($D87,'● Inspection plan (master)'!$I$8:$L$316,4,0)</f>
        <v>FRP</v>
      </c>
      <c r="L87" s="23"/>
      <c r="M87" s="23"/>
      <c r="N87" s="23"/>
      <c r="O87" s="22">
        <v>0</v>
      </c>
      <c r="P87" s="22">
        <v>0</v>
      </c>
      <c r="Q87" s="22">
        <v>0</v>
      </c>
      <c r="R87" s="22">
        <v>0</v>
      </c>
      <c r="S87" s="22">
        <v>0</v>
      </c>
      <c r="T87" s="22">
        <v>0</v>
      </c>
      <c r="U87" s="22">
        <v>0</v>
      </c>
      <c r="V87" s="22">
        <v>0</v>
      </c>
      <c r="W87" s="22">
        <v>0</v>
      </c>
      <c r="X87" s="22">
        <v>0</v>
      </c>
      <c r="Y87" s="22">
        <v>0</v>
      </c>
      <c r="Z87" s="22">
        <v>0</v>
      </c>
      <c r="AA87" s="22">
        <v>0</v>
      </c>
      <c r="AB87" s="22">
        <v>0</v>
      </c>
      <c r="AC87" s="22">
        <v>0</v>
      </c>
    </row>
    <row r="88" spans="1:29">
      <c r="A88" s="1" t="s">
        <v>34</v>
      </c>
      <c r="B88" s="21" t="s">
        <v>35</v>
      </c>
      <c r="C88" s="21"/>
      <c r="D88" s="21" t="s">
        <v>94</v>
      </c>
      <c r="E88" s="21" t="s">
        <v>45</v>
      </c>
      <c r="F88" s="21"/>
      <c r="G88" s="21"/>
      <c r="H88" s="21" t="str">
        <f t="shared" si="2"/>
        <v>MA2-6772Traverse Grinding</v>
      </c>
      <c r="I88" s="21" t="str">
        <f t="shared" si="3"/>
        <v>MA2-6772Traverse Grinding</v>
      </c>
      <c r="J88" s="21" t="s">
        <v>46</v>
      </c>
      <c r="K88" s="22" t="str">
        <f>VLOOKUP($D88,'● Inspection plan (master)'!$I$8:$L$316,4,0)</f>
        <v>FRP</v>
      </c>
      <c r="L88" s="23"/>
      <c r="M88" s="23"/>
      <c r="N88" s="23"/>
      <c r="O88" s="22">
        <v>0</v>
      </c>
      <c r="P88" s="22">
        <v>0</v>
      </c>
      <c r="Q88" s="22">
        <v>0</v>
      </c>
      <c r="R88" s="22">
        <v>0</v>
      </c>
      <c r="S88" s="22">
        <v>0</v>
      </c>
      <c r="T88" s="22">
        <v>0</v>
      </c>
      <c r="U88" s="22">
        <v>0</v>
      </c>
      <c r="V88" s="22">
        <v>0</v>
      </c>
      <c r="W88" s="22">
        <v>0</v>
      </c>
      <c r="X88" s="22">
        <v>0</v>
      </c>
      <c r="Y88" s="22">
        <v>0</v>
      </c>
      <c r="Z88" s="22">
        <v>0</v>
      </c>
      <c r="AA88" s="22">
        <v>0</v>
      </c>
      <c r="AB88" s="22">
        <v>0</v>
      </c>
      <c r="AC88" s="22">
        <v>0</v>
      </c>
    </row>
    <row r="89" spans="1:29">
      <c r="A89" s="1" t="s">
        <v>34</v>
      </c>
      <c r="B89" s="21" t="s">
        <v>35</v>
      </c>
      <c r="C89" s="21"/>
      <c r="D89" s="21" t="s">
        <v>94</v>
      </c>
      <c r="E89" s="21" t="s">
        <v>53</v>
      </c>
      <c r="F89" s="21"/>
      <c r="G89" s="21"/>
      <c r="H89" s="21" t="str">
        <f t="shared" si="2"/>
        <v>MA2-6772Heatting</v>
      </c>
      <c r="I89" s="21" t="str">
        <f t="shared" si="3"/>
        <v>MA2-6772Heatting</v>
      </c>
      <c r="J89" s="21" t="s">
        <v>54</v>
      </c>
      <c r="K89" s="22" t="str">
        <f>VLOOKUP($D89,'● Inspection plan (master)'!$I$8:$L$316,4,0)</f>
        <v>FRP</v>
      </c>
      <c r="L89" s="23"/>
      <c r="M89" s="23"/>
      <c r="N89" s="23"/>
      <c r="O89" s="22">
        <v>0</v>
      </c>
      <c r="P89" s="22">
        <v>0</v>
      </c>
      <c r="Q89" s="22">
        <v>0</v>
      </c>
      <c r="R89" s="22">
        <v>0</v>
      </c>
      <c r="S89" s="22">
        <v>0</v>
      </c>
      <c r="T89" s="22">
        <v>0</v>
      </c>
      <c r="U89" s="22">
        <v>0</v>
      </c>
      <c r="V89" s="22">
        <v>0</v>
      </c>
      <c r="W89" s="22">
        <v>0</v>
      </c>
      <c r="X89" s="22">
        <v>0</v>
      </c>
      <c r="Y89" s="22">
        <v>0</v>
      </c>
      <c r="Z89" s="22">
        <v>0</v>
      </c>
      <c r="AA89" s="22">
        <v>0</v>
      </c>
      <c r="AB89" s="22">
        <v>0</v>
      </c>
      <c r="AC89" s="22">
        <v>0</v>
      </c>
    </row>
    <row r="90" spans="1:29">
      <c r="A90" s="1" t="s">
        <v>34</v>
      </c>
      <c r="B90" s="21" t="s">
        <v>35</v>
      </c>
      <c r="C90" s="21"/>
      <c r="D90" s="21" t="s">
        <v>95</v>
      </c>
      <c r="E90" s="21" t="s">
        <v>37</v>
      </c>
      <c r="F90" s="21" t="s">
        <v>38</v>
      </c>
      <c r="G90" s="21" t="s">
        <v>34</v>
      </c>
      <c r="H90" s="21" t="str">
        <f t="shared" si="2"/>
        <v>MA2-7071Packing</v>
      </c>
      <c r="I90" s="21" t="str">
        <f t="shared" si="3"/>
        <v>MA2-7071PackingSRI(CANON)</v>
      </c>
      <c r="J90" s="21" t="s">
        <v>39</v>
      </c>
      <c r="K90" s="22" t="str">
        <f>VLOOKUP($D90,'● Inspection plan (master)'!$I$8:$L$316,4,0)</f>
        <v>FRP</v>
      </c>
      <c r="L90" s="23"/>
      <c r="M90" s="23"/>
      <c r="N90" s="23"/>
      <c r="O90" s="22">
        <v>0</v>
      </c>
      <c r="P90" s="22">
        <v>0</v>
      </c>
      <c r="Q90" s="22">
        <v>1400</v>
      </c>
      <c r="R90" s="22">
        <v>1050</v>
      </c>
      <c r="S90" s="22">
        <v>700</v>
      </c>
      <c r="T90" s="22">
        <v>1050</v>
      </c>
      <c r="U90" s="22">
        <v>0</v>
      </c>
      <c r="V90" s="22">
        <v>1400</v>
      </c>
      <c r="W90" s="22">
        <v>350</v>
      </c>
      <c r="X90" s="22">
        <v>3150</v>
      </c>
      <c r="Y90" s="22">
        <v>0</v>
      </c>
      <c r="Z90" s="22">
        <v>1050</v>
      </c>
      <c r="AA90" s="22">
        <v>0</v>
      </c>
      <c r="AB90" s="22">
        <v>2450</v>
      </c>
      <c r="AC90" s="22">
        <v>0</v>
      </c>
    </row>
    <row r="91" spans="1:29">
      <c r="A91" s="1" t="s">
        <v>34</v>
      </c>
      <c r="B91" s="21" t="s">
        <v>35</v>
      </c>
      <c r="C91" s="21"/>
      <c r="D91" s="21" t="s">
        <v>95</v>
      </c>
      <c r="E91" s="21" t="s">
        <v>43</v>
      </c>
      <c r="F91" s="21"/>
      <c r="G91" s="21"/>
      <c r="H91" s="21" t="str">
        <f t="shared" si="2"/>
        <v>MA2-7071FEED Cutting</v>
      </c>
      <c r="I91" s="21" t="str">
        <f t="shared" si="3"/>
        <v>MA2-7071FEED Cutting</v>
      </c>
      <c r="J91" s="21" t="s">
        <v>44</v>
      </c>
      <c r="K91" s="22" t="str">
        <f>VLOOKUP($D91,'● Inspection plan (master)'!$I$8:$L$316,4,0)</f>
        <v>FRP</v>
      </c>
      <c r="L91" s="23"/>
      <c r="M91" s="23"/>
      <c r="N91" s="23"/>
      <c r="O91" s="22">
        <v>0</v>
      </c>
      <c r="P91" s="22">
        <v>4496</v>
      </c>
      <c r="Q91" s="22">
        <v>1776</v>
      </c>
      <c r="R91" s="22">
        <v>8712</v>
      </c>
      <c r="S91" s="22">
        <v>0</v>
      </c>
      <c r="T91" s="22">
        <v>8616</v>
      </c>
      <c r="U91" s="22">
        <v>0</v>
      </c>
      <c r="V91" s="22">
        <v>0</v>
      </c>
      <c r="W91" s="22">
        <v>0</v>
      </c>
      <c r="X91" s="22">
        <v>3080</v>
      </c>
      <c r="Y91" s="22">
        <v>0</v>
      </c>
      <c r="Z91" s="22">
        <v>0</v>
      </c>
      <c r="AA91" s="22">
        <v>0</v>
      </c>
      <c r="AB91" s="22">
        <v>589.5</v>
      </c>
      <c r="AC91" s="22">
        <v>0</v>
      </c>
    </row>
    <row r="92" spans="1:29">
      <c r="A92" s="1" t="s">
        <v>34</v>
      </c>
      <c r="B92" s="21" t="s">
        <v>35</v>
      </c>
      <c r="C92" s="21"/>
      <c r="D92" s="21" t="s">
        <v>95</v>
      </c>
      <c r="E92" s="21" t="s">
        <v>45</v>
      </c>
      <c r="F92" s="21"/>
      <c r="G92" s="21"/>
      <c r="H92" s="21" t="str">
        <f t="shared" si="2"/>
        <v>MA2-7071Traverse Grinding</v>
      </c>
      <c r="I92" s="21" t="str">
        <f t="shared" si="3"/>
        <v>MA2-7071Traverse Grinding</v>
      </c>
      <c r="J92" s="21" t="s">
        <v>46</v>
      </c>
      <c r="K92" s="22" t="str">
        <f>VLOOKUP($D92,'● Inspection plan (master)'!$I$8:$L$316,4,0)</f>
        <v>FRP</v>
      </c>
      <c r="L92" s="23"/>
      <c r="M92" s="23"/>
      <c r="N92" s="23"/>
      <c r="O92" s="22">
        <v>0</v>
      </c>
      <c r="P92" s="22">
        <v>4496</v>
      </c>
      <c r="Q92" s="22">
        <v>1776</v>
      </c>
      <c r="R92" s="22">
        <v>8704</v>
      </c>
      <c r="S92" s="22">
        <v>0</v>
      </c>
      <c r="T92" s="22">
        <v>8616</v>
      </c>
      <c r="U92" s="22">
        <v>0</v>
      </c>
      <c r="V92" s="22">
        <v>0</v>
      </c>
      <c r="W92" s="22">
        <v>0</v>
      </c>
      <c r="X92" s="22">
        <v>3080</v>
      </c>
      <c r="Y92" s="22">
        <v>0</v>
      </c>
      <c r="Z92" s="22">
        <v>0</v>
      </c>
      <c r="AA92" s="22">
        <v>20.327586206896552</v>
      </c>
      <c r="AB92" s="22">
        <v>569.17241379310349</v>
      </c>
      <c r="AC92" s="22">
        <v>0</v>
      </c>
    </row>
    <row r="93" spans="1:29">
      <c r="A93" s="1" t="s">
        <v>34</v>
      </c>
      <c r="B93" s="21" t="s">
        <v>35</v>
      </c>
      <c r="C93" s="21"/>
      <c r="D93" s="21" t="s">
        <v>95</v>
      </c>
      <c r="E93" s="21" t="s">
        <v>53</v>
      </c>
      <c r="F93" s="21"/>
      <c r="G93" s="21"/>
      <c r="H93" s="21" t="str">
        <f t="shared" si="2"/>
        <v>MA2-7071Heatting</v>
      </c>
      <c r="I93" s="21" t="str">
        <f t="shared" si="3"/>
        <v>MA2-7071Heatting</v>
      </c>
      <c r="J93" s="21" t="s">
        <v>54</v>
      </c>
      <c r="K93" s="22" t="str">
        <f>VLOOKUP($D93,'● Inspection plan (master)'!$I$8:$L$316,4,0)</f>
        <v>FRP</v>
      </c>
      <c r="L93" s="23"/>
      <c r="M93" s="23"/>
      <c r="N93" s="23"/>
      <c r="O93" s="22">
        <v>0</v>
      </c>
      <c r="P93" s="22">
        <v>5760</v>
      </c>
      <c r="Q93" s="22">
        <v>0</v>
      </c>
      <c r="R93" s="22">
        <v>8640</v>
      </c>
      <c r="S93" s="22">
        <v>4320</v>
      </c>
      <c r="T93" s="22">
        <v>4320</v>
      </c>
      <c r="U93" s="22">
        <v>0</v>
      </c>
      <c r="V93" s="22">
        <v>0</v>
      </c>
      <c r="W93" s="22">
        <v>0</v>
      </c>
      <c r="X93" s="22">
        <v>3600</v>
      </c>
      <c r="Y93" s="22">
        <v>0</v>
      </c>
      <c r="Z93" s="22">
        <v>0.65572858731924355</v>
      </c>
      <c r="AA93" s="22">
        <v>39.298492577960189</v>
      </c>
      <c r="AB93" s="22">
        <v>549.54577883472064</v>
      </c>
      <c r="AC93" s="22">
        <v>0</v>
      </c>
    </row>
    <row r="94" spans="1:29">
      <c r="A94" s="1" t="s">
        <v>34</v>
      </c>
      <c r="B94" s="21" t="s">
        <v>35</v>
      </c>
      <c r="C94" s="21"/>
      <c r="D94" s="21" t="s">
        <v>96</v>
      </c>
      <c r="E94" s="21" t="s">
        <v>37</v>
      </c>
      <c r="F94" s="21" t="s">
        <v>38</v>
      </c>
      <c r="G94" s="21" t="s">
        <v>34</v>
      </c>
      <c r="H94" s="21" t="str">
        <f t="shared" si="2"/>
        <v>MA2-7802Packing</v>
      </c>
      <c r="I94" s="21" t="str">
        <f t="shared" si="3"/>
        <v>MA2-7802PackingSRI(CANON)</v>
      </c>
      <c r="J94" s="21" t="s">
        <v>39</v>
      </c>
      <c r="K94" s="22" t="str">
        <f>VLOOKUP($D94,'● Inspection plan (master)'!$I$8:$L$316,4,0)</f>
        <v>FRP</v>
      </c>
      <c r="L94" s="23"/>
      <c r="M94" s="23"/>
      <c r="N94" s="23"/>
      <c r="O94" s="22">
        <v>0</v>
      </c>
      <c r="P94" s="22">
        <v>0</v>
      </c>
      <c r="Q94" s="22">
        <v>300</v>
      </c>
      <c r="R94" s="22">
        <v>0</v>
      </c>
      <c r="S94" s="22">
        <v>0</v>
      </c>
      <c r="T94" s="22">
        <v>0</v>
      </c>
      <c r="U94" s="22">
        <v>0</v>
      </c>
      <c r="V94" s="22">
        <v>0</v>
      </c>
      <c r="W94" s="22">
        <v>0</v>
      </c>
      <c r="X94" s="22">
        <v>0</v>
      </c>
      <c r="Y94" s="22">
        <v>0</v>
      </c>
      <c r="Z94" s="22">
        <v>0</v>
      </c>
      <c r="AA94" s="22">
        <v>0</v>
      </c>
      <c r="AB94" s="22">
        <v>0</v>
      </c>
      <c r="AC94" s="22">
        <v>0</v>
      </c>
    </row>
    <row r="95" spans="1:29">
      <c r="A95" s="1" t="s">
        <v>34</v>
      </c>
      <c r="B95" s="21" t="s">
        <v>35</v>
      </c>
      <c r="C95" s="21"/>
      <c r="D95" s="21" t="s">
        <v>96</v>
      </c>
      <c r="E95" s="21" t="s">
        <v>43</v>
      </c>
      <c r="F95" s="21"/>
      <c r="G95" s="21"/>
      <c r="H95" s="21" t="str">
        <f t="shared" si="2"/>
        <v>MA2-7802FEED Cutting</v>
      </c>
      <c r="I95" s="21" t="str">
        <f t="shared" si="3"/>
        <v>MA2-7802FEED Cutting</v>
      </c>
      <c r="J95" s="21" t="s">
        <v>44</v>
      </c>
      <c r="K95" s="22" t="str">
        <f>VLOOKUP($D95,'● Inspection plan (master)'!$I$8:$L$316,4,0)</f>
        <v>FRP</v>
      </c>
      <c r="L95" s="23"/>
      <c r="M95" s="23"/>
      <c r="N95" s="23"/>
      <c r="O95" s="22">
        <v>0</v>
      </c>
      <c r="P95" s="22">
        <v>561</v>
      </c>
      <c r="Q95" s="22">
        <v>222</v>
      </c>
      <c r="R95" s="22">
        <v>1089</v>
      </c>
      <c r="S95" s="22">
        <v>0</v>
      </c>
      <c r="T95" s="22">
        <v>1076</v>
      </c>
      <c r="U95" s="22">
        <v>0</v>
      </c>
      <c r="V95" s="22">
        <v>0</v>
      </c>
      <c r="W95" s="22">
        <v>0</v>
      </c>
      <c r="X95" s="22">
        <v>385</v>
      </c>
      <c r="Y95" s="22">
        <v>0</v>
      </c>
      <c r="Z95" s="22">
        <v>0</v>
      </c>
      <c r="AA95" s="22">
        <v>0</v>
      </c>
      <c r="AB95" s="22">
        <v>0</v>
      </c>
      <c r="AC95" s="22">
        <v>0</v>
      </c>
    </row>
    <row r="96" spans="1:29">
      <c r="A96" s="1" t="s">
        <v>34</v>
      </c>
      <c r="B96" s="21" t="s">
        <v>35</v>
      </c>
      <c r="C96" s="21"/>
      <c r="D96" s="21" t="s">
        <v>96</v>
      </c>
      <c r="E96" s="21" t="s">
        <v>45</v>
      </c>
      <c r="F96" s="21"/>
      <c r="G96" s="21"/>
      <c r="H96" s="21" t="str">
        <f t="shared" si="2"/>
        <v>MA2-7802Traverse Grinding</v>
      </c>
      <c r="I96" s="21" t="str">
        <f t="shared" si="3"/>
        <v>MA2-7802Traverse Grinding</v>
      </c>
      <c r="J96" s="21" t="s">
        <v>46</v>
      </c>
      <c r="K96" s="22" t="str">
        <f>VLOOKUP($D96,'● Inspection plan (master)'!$I$8:$L$316,4,0)</f>
        <v>FRP</v>
      </c>
      <c r="L96" s="23"/>
      <c r="M96" s="23"/>
      <c r="N96" s="23"/>
      <c r="O96" s="22">
        <v>0</v>
      </c>
      <c r="P96" s="22">
        <v>0</v>
      </c>
      <c r="Q96" s="22">
        <v>0</v>
      </c>
      <c r="R96" s="22">
        <v>0</v>
      </c>
      <c r="S96" s="22">
        <v>0</v>
      </c>
      <c r="T96" s="22">
        <v>0</v>
      </c>
      <c r="U96" s="22">
        <v>0</v>
      </c>
      <c r="V96" s="22">
        <v>0</v>
      </c>
      <c r="W96" s="22">
        <v>0</v>
      </c>
      <c r="X96" s="22">
        <v>0</v>
      </c>
      <c r="Y96" s="22">
        <v>0</v>
      </c>
      <c r="Z96" s="22">
        <v>0</v>
      </c>
      <c r="AA96" s="22">
        <v>0</v>
      </c>
      <c r="AB96" s="22">
        <v>0</v>
      </c>
      <c r="AC96" s="22">
        <v>0</v>
      </c>
    </row>
    <row r="97" spans="1:29">
      <c r="A97" s="1" t="s">
        <v>34</v>
      </c>
      <c r="B97" s="21" t="s">
        <v>35</v>
      </c>
      <c r="C97" s="21"/>
      <c r="D97" s="21" t="s">
        <v>96</v>
      </c>
      <c r="E97" s="21" t="s">
        <v>53</v>
      </c>
      <c r="F97" s="21"/>
      <c r="G97" s="21"/>
      <c r="H97" s="21" t="str">
        <f t="shared" si="2"/>
        <v>MA2-7802Heatting</v>
      </c>
      <c r="I97" s="21" t="str">
        <f t="shared" si="3"/>
        <v>MA2-7802Heatting</v>
      </c>
      <c r="J97" s="21" t="s">
        <v>54</v>
      </c>
      <c r="K97" s="22" t="str">
        <f>VLOOKUP($D97,'● Inspection plan (master)'!$I$8:$L$316,4,0)</f>
        <v>FRP</v>
      </c>
      <c r="L97" s="23"/>
      <c r="M97" s="23"/>
      <c r="N97" s="23"/>
      <c r="O97" s="22">
        <v>0</v>
      </c>
      <c r="P97" s="22">
        <v>0</v>
      </c>
      <c r="Q97" s="22">
        <v>0</v>
      </c>
      <c r="R97" s="22">
        <v>0</v>
      </c>
      <c r="S97" s="22">
        <v>0</v>
      </c>
      <c r="T97" s="22">
        <v>0</v>
      </c>
      <c r="U97" s="22">
        <v>0</v>
      </c>
      <c r="V97" s="22">
        <v>0</v>
      </c>
      <c r="W97" s="22">
        <v>0</v>
      </c>
      <c r="X97" s="22">
        <v>0</v>
      </c>
      <c r="Y97" s="22">
        <v>0</v>
      </c>
      <c r="Z97" s="22">
        <v>0</v>
      </c>
      <c r="AA97" s="22">
        <v>0</v>
      </c>
      <c r="AB97" s="22">
        <v>0</v>
      </c>
      <c r="AC97" s="22">
        <v>0</v>
      </c>
    </row>
    <row r="98" spans="1:29">
      <c r="A98" s="1" t="s">
        <v>97</v>
      </c>
      <c r="B98" s="21" t="s">
        <v>35</v>
      </c>
      <c r="C98" s="21"/>
      <c r="D98" s="21" t="s">
        <v>98</v>
      </c>
      <c r="E98" s="21" t="s">
        <v>37</v>
      </c>
      <c r="F98" s="21" t="s">
        <v>97</v>
      </c>
      <c r="G98" s="21" t="s">
        <v>97</v>
      </c>
      <c r="H98" s="21" t="str">
        <f t="shared" si="2"/>
        <v>RL1-1497Packing</v>
      </c>
      <c r="I98" s="21" t="str">
        <f t="shared" si="3"/>
        <v>RL1-1497PackingCKBS</v>
      </c>
      <c r="J98" s="21" t="s">
        <v>39</v>
      </c>
      <c r="K98" s="22" t="str">
        <f>VLOOKUP($D98,'● Inspection plan (master)'!$I$8:$L$316,4,0)</f>
        <v>FRP</v>
      </c>
      <c r="L98" s="23"/>
      <c r="M98" s="23"/>
      <c r="N98" s="23"/>
      <c r="O98" s="22">
        <v>0</v>
      </c>
      <c r="P98" s="22">
        <v>0</v>
      </c>
      <c r="Q98" s="22">
        <v>0</v>
      </c>
      <c r="R98" s="22">
        <v>0</v>
      </c>
      <c r="S98" s="22">
        <v>0</v>
      </c>
      <c r="T98" s="22">
        <v>0</v>
      </c>
      <c r="U98" s="22">
        <v>6400</v>
      </c>
      <c r="V98" s="22">
        <v>0</v>
      </c>
      <c r="W98" s="22">
        <v>0</v>
      </c>
      <c r="X98" s="22">
        <v>0</v>
      </c>
      <c r="Y98" s="22">
        <v>3200</v>
      </c>
      <c r="Z98" s="22">
        <v>3200</v>
      </c>
      <c r="AA98" s="22">
        <v>0</v>
      </c>
      <c r="AB98" s="22">
        <v>2560</v>
      </c>
      <c r="AC98" s="22">
        <v>0</v>
      </c>
    </row>
    <row r="99" spans="1:29">
      <c r="A99" s="1" t="s">
        <v>97</v>
      </c>
      <c r="B99" s="21" t="s">
        <v>35</v>
      </c>
      <c r="C99" s="21"/>
      <c r="D99" s="21" t="s">
        <v>98</v>
      </c>
      <c r="E99" s="21" t="s">
        <v>37</v>
      </c>
      <c r="F99" s="21" t="s">
        <v>70</v>
      </c>
      <c r="G99" s="21" t="s">
        <v>68</v>
      </c>
      <c r="H99" s="21" t="str">
        <f t="shared" si="2"/>
        <v>RL1-1497Packing</v>
      </c>
      <c r="I99" s="21" t="str">
        <f t="shared" si="3"/>
        <v>RL1-1497Packingc-QUEVO</v>
      </c>
      <c r="J99" s="21" t="s">
        <v>39</v>
      </c>
      <c r="K99" s="22" t="str">
        <f>VLOOKUP($D99,'● Inspection plan (master)'!$I$8:$L$316,4,0)</f>
        <v>FRP</v>
      </c>
      <c r="L99" s="23"/>
      <c r="M99" s="23"/>
      <c r="N99" s="23"/>
      <c r="O99" s="22">
        <v>4800</v>
      </c>
      <c r="P99" s="22">
        <v>3200</v>
      </c>
      <c r="Q99" s="22">
        <v>8000</v>
      </c>
      <c r="R99" s="22">
        <v>8000</v>
      </c>
      <c r="S99" s="22">
        <v>4800</v>
      </c>
      <c r="T99" s="22">
        <v>4800</v>
      </c>
      <c r="U99" s="22">
        <v>3200</v>
      </c>
      <c r="V99" s="22">
        <v>0</v>
      </c>
      <c r="W99" s="22">
        <v>4800</v>
      </c>
      <c r="X99" s="22">
        <v>3200</v>
      </c>
      <c r="Y99" s="22">
        <v>3200</v>
      </c>
      <c r="Z99" s="22">
        <v>1600</v>
      </c>
      <c r="AA99" s="22">
        <v>4800</v>
      </c>
      <c r="AB99" s="22">
        <v>0</v>
      </c>
      <c r="AC99" s="22">
        <v>0</v>
      </c>
    </row>
    <row r="100" spans="1:29">
      <c r="A100" s="1" t="s">
        <v>97</v>
      </c>
      <c r="B100" s="21" t="s">
        <v>35</v>
      </c>
      <c r="C100" s="21"/>
      <c r="D100" s="21" t="s">
        <v>98</v>
      </c>
      <c r="E100" s="21" t="s">
        <v>43</v>
      </c>
      <c r="F100" s="21"/>
      <c r="G100" s="21"/>
      <c r="H100" s="21" t="str">
        <f t="shared" si="2"/>
        <v>RL1-1497FEED Cutting</v>
      </c>
      <c r="I100" s="21" t="str">
        <f t="shared" si="3"/>
        <v>RL1-1497FEED Cutting</v>
      </c>
      <c r="J100" s="21" t="s">
        <v>44</v>
      </c>
      <c r="K100" s="22" t="str">
        <f>VLOOKUP($D100,'● Inspection plan (master)'!$I$8:$L$316,4,0)</f>
        <v>FRP</v>
      </c>
      <c r="L100" s="23"/>
      <c r="M100" s="23"/>
      <c r="N100" s="23"/>
      <c r="O100" s="22">
        <v>8520</v>
      </c>
      <c r="P100" s="22">
        <v>5196</v>
      </c>
      <c r="Q100" s="22">
        <v>6000</v>
      </c>
      <c r="R100" s="22">
        <v>5016</v>
      </c>
      <c r="S100" s="22">
        <v>5040</v>
      </c>
      <c r="T100" s="22">
        <v>14640</v>
      </c>
      <c r="U100" s="22">
        <v>4728</v>
      </c>
      <c r="V100" s="22">
        <v>0</v>
      </c>
      <c r="W100" s="22">
        <v>0</v>
      </c>
      <c r="X100" s="22">
        <v>3708</v>
      </c>
      <c r="Y100" s="22">
        <v>5580</v>
      </c>
      <c r="Z100" s="22">
        <v>5157.1032258064515</v>
      </c>
      <c r="AA100" s="22">
        <v>4727.5436707452718</v>
      </c>
      <c r="AB100" s="22">
        <v>2414.4331034482766</v>
      </c>
      <c r="AC100" s="22">
        <v>0</v>
      </c>
    </row>
    <row r="101" spans="1:29">
      <c r="A101" s="1" t="s">
        <v>97</v>
      </c>
      <c r="B101" s="21" t="s">
        <v>35</v>
      </c>
      <c r="C101" s="21"/>
      <c r="D101" s="21" t="s">
        <v>98</v>
      </c>
      <c r="E101" s="21" t="s">
        <v>45</v>
      </c>
      <c r="F101" s="21"/>
      <c r="G101" s="21"/>
      <c r="H101" s="21" t="str">
        <f t="shared" si="2"/>
        <v>RL1-1497Traverse Grinding</v>
      </c>
      <c r="I101" s="21" t="str">
        <f t="shared" si="3"/>
        <v>RL1-1497Traverse Grinding</v>
      </c>
      <c r="J101" s="21" t="s">
        <v>46</v>
      </c>
      <c r="K101" s="22" t="str">
        <f>VLOOKUP($D101,'● Inspection plan (master)'!$I$8:$L$316,4,0)</f>
        <v>FRP</v>
      </c>
      <c r="L101" s="23"/>
      <c r="M101" s="23"/>
      <c r="N101" s="23"/>
      <c r="O101" s="22">
        <v>8520</v>
      </c>
      <c r="P101" s="22">
        <v>5184</v>
      </c>
      <c r="Q101" s="22">
        <v>6000</v>
      </c>
      <c r="R101" s="22">
        <v>5016</v>
      </c>
      <c r="S101" s="22">
        <v>5040</v>
      </c>
      <c r="T101" s="22">
        <v>14640</v>
      </c>
      <c r="U101" s="22">
        <v>4728</v>
      </c>
      <c r="V101" s="22">
        <v>0</v>
      </c>
      <c r="W101" s="22">
        <v>0</v>
      </c>
      <c r="X101" s="22">
        <v>3708</v>
      </c>
      <c r="Y101" s="22">
        <v>5580</v>
      </c>
      <c r="Z101" s="22">
        <v>5309.6046345401701</v>
      </c>
      <c r="AA101" s="22">
        <v>4658.2985759235626</v>
      </c>
      <c r="AB101" s="22">
        <v>2331.1767895362673</v>
      </c>
      <c r="AC101" s="22">
        <v>0</v>
      </c>
    </row>
    <row r="102" spans="1:29">
      <c r="A102" s="1" t="s">
        <v>97</v>
      </c>
      <c r="B102" s="21" t="s">
        <v>35</v>
      </c>
      <c r="C102" s="21"/>
      <c r="D102" s="21" t="s">
        <v>98</v>
      </c>
      <c r="E102" s="21" t="s">
        <v>53</v>
      </c>
      <c r="F102" s="21"/>
      <c r="G102" s="21"/>
      <c r="H102" s="21" t="str">
        <f t="shared" si="2"/>
        <v>RL1-1497Heatting</v>
      </c>
      <c r="I102" s="21" t="str">
        <f t="shared" si="3"/>
        <v>RL1-1497Heatting</v>
      </c>
      <c r="J102" s="21" t="s">
        <v>54</v>
      </c>
      <c r="K102" s="22" t="str">
        <f>VLOOKUP($D102,'● Inspection plan (master)'!$I$8:$L$316,4,0)</f>
        <v>FRP</v>
      </c>
      <c r="L102" s="23"/>
      <c r="M102" s="23"/>
      <c r="N102" s="23"/>
      <c r="O102" s="22">
        <v>11232</v>
      </c>
      <c r="P102" s="22">
        <v>0</v>
      </c>
      <c r="Q102" s="22">
        <v>7488</v>
      </c>
      <c r="R102" s="22">
        <v>5616</v>
      </c>
      <c r="S102" s="22">
        <v>5616</v>
      </c>
      <c r="T102" s="22">
        <v>16848</v>
      </c>
      <c r="U102" s="22">
        <v>0</v>
      </c>
      <c r="V102" s="22">
        <v>0</v>
      </c>
      <c r="W102" s="22">
        <v>0</v>
      </c>
      <c r="X102" s="22">
        <v>7488</v>
      </c>
      <c r="Y102" s="22">
        <v>1872</v>
      </c>
      <c r="Z102" s="22">
        <v>5459.8723305377043</v>
      </c>
      <c r="AA102" s="22">
        <v>4588.416286461762</v>
      </c>
      <c r="AB102" s="22">
        <v>2250.7913830005336</v>
      </c>
      <c r="AC102" s="22">
        <v>0</v>
      </c>
    </row>
    <row r="103" spans="1:29">
      <c r="A103" s="1" t="s">
        <v>68</v>
      </c>
      <c r="B103" s="21" t="s">
        <v>35</v>
      </c>
      <c r="C103" s="21"/>
      <c r="D103" s="21" t="s">
        <v>99</v>
      </c>
      <c r="E103" s="21" t="s">
        <v>37</v>
      </c>
      <c r="F103" s="21" t="s">
        <v>70</v>
      </c>
      <c r="G103" s="21" t="s">
        <v>68</v>
      </c>
      <c r="H103" s="21" t="str">
        <f t="shared" si="2"/>
        <v>RL1-2412Packing</v>
      </c>
      <c r="I103" s="21" t="str">
        <f t="shared" si="3"/>
        <v>RL1-2412Packingc-QUEVO</v>
      </c>
      <c r="J103" s="21" t="s">
        <v>39</v>
      </c>
      <c r="K103" s="22" t="str">
        <f>VLOOKUP($D103,'● Inspection plan (master)'!$I$8:$L$316,4,0)</f>
        <v>FRP</v>
      </c>
      <c r="L103" s="23"/>
      <c r="M103" s="23"/>
      <c r="N103" s="23"/>
      <c r="O103" s="22">
        <v>2000</v>
      </c>
      <c r="P103" s="22">
        <v>0</v>
      </c>
      <c r="Q103" s="22">
        <v>0</v>
      </c>
      <c r="R103" s="22">
        <v>0</v>
      </c>
      <c r="S103" s="22">
        <v>0</v>
      </c>
      <c r="T103" s="22">
        <v>400</v>
      </c>
      <c r="U103" s="22">
        <v>600</v>
      </c>
      <c r="V103" s="22">
        <v>0</v>
      </c>
      <c r="W103" s="22">
        <v>200</v>
      </c>
      <c r="X103" s="22">
        <v>1200</v>
      </c>
      <c r="Y103" s="22">
        <v>1800</v>
      </c>
      <c r="Z103" s="22">
        <v>200</v>
      </c>
      <c r="AA103" s="22">
        <v>0</v>
      </c>
      <c r="AB103" s="22">
        <v>0</v>
      </c>
      <c r="AC103" s="22">
        <v>0</v>
      </c>
    </row>
    <row r="104" spans="1:29">
      <c r="A104" s="1" t="s">
        <v>68</v>
      </c>
      <c r="B104" s="21" t="s">
        <v>35</v>
      </c>
      <c r="C104" s="21"/>
      <c r="D104" s="21" t="s">
        <v>99</v>
      </c>
      <c r="E104" s="21" t="s">
        <v>43</v>
      </c>
      <c r="F104" s="21"/>
      <c r="G104" s="21"/>
      <c r="H104" s="21" t="str">
        <f t="shared" si="2"/>
        <v>RL1-2412FEED Cutting</v>
      </c>
      <c r="I104" s="21" t="str">
        <f t="shared" si="3"/>
        <v>RL1-2412FEED Cutting</v>
      </c>
      <c r="J104" s="21" t="s">
        <v>44</v>
      </c>
      <c r="K104" s="22" t="str">
        <f>VLOOKUP($D104,'● Inspection plan (master)'!$I$8:$L$316,4,0)</f>
        <v>FRP</v>
      </c>
      <c r="L104" s="23"/>
      <c r="M104" s="23"/>
      <c r="N104" s="23"/>
      <c r="O104" s="22">
        <v>1960</v>
      </c>
      <c r="P104" s="22">
        <v>0</v>
      </c>
      <c r="Q104" s="22">
        <v>0</v>
      </c>
      <c r="R104" s="22">
        <v>0</v>
      </c>
      <c r="S104" s="22">
        <v>0</v>
      </c>
      <c r="T104" s="22">
        <v>0</v>
      </c>
      <c r="U104" s="22">
        <v>620</v>
      </c>
      <c r="V104" s="22">
        <v>0</v>
      </c>
      <c r="W104" s="22">
        <v>0</v>
      </c>
      <c r="X104" s="22">
        <v>1330</v>
      </c>
      <c r="Y104" s="22">
        <v>1950</v>
      </c>
      <c r="Z104" s="22">
        <v>0</v>
      </c>
      <c r="AA104" s="22">
        <v>0</v>
      </c>
      <c r="AB104" s="22">
        <v>0</v>
      </c>
      <c r="AC104" s="22">
        <v>0</v>
      </c>
    </row>
    <row r="105" spans="1:29">
      <c r="A105" s="1" t="s">
        <v>68</v>
      </c>
      <c r="B105" s="21" t="s">
        <v>35</v>
      </c>
      <c r="C105" s="21"/>
      <c r="D105" s="21" t="s">
        <v>99</v>
      </c>
      <c r="E105" s="21" t="s">
        <v>45</v>
      </c>
      <c r="F105" s="21"/>
      <c r="G105" s="21"/>
      <c r="H105" s="21" t="str">
        <f t="shared" si="2"/>
        <v>RL1-2412Traverse Grinding</v>
      </c>
      <c r="I105" s="21" t="str">
        <f t="shared" si="3"/>
        <v>RL1-2412Traverse Grinding</v>
      </c>
      <c r="J105" s="21" t="s">
        <v>46</v>
      </c>
      <c r="K105" s="22" t="str">
        <f>VLOOKUP($D105,'● Inspection plan (master)'!$I$8:$L$316,4,0)</f>
        <v>FRP</v>
      </c>
      <c r="L105" s="23"/>
      <c r="M105" s="23"/>
      <c r="N105" s="23"/>
      <c r="O105" s="22">
        <v>1960</v>
      </c>
      <c r="P105" s="22">
        <v>0</v>
      </c>
      <c r="Q105" s="22">
        <v>0</v>
      </c>
      <c r="R105" s="22">
        <v>0</v>
      </c>
      <c r="S105" s="22">
        <v>0</v>
      </c>
      <c r="T105" s="22">
        <v>0</v>
      </c>
      <c r="U105" s="22">
        <v>600</v>
      </c>
      <c r="V105" s="22">
        <v>0</v>
      </c>
      <c r="W105" s="22">
        <v>0</v>
      </c>
      <c r="X105" s="22">
        <v>1330</v>
      </c>
      <c r="Y105" s="22">
        <v>1950</v>
      </c>
      <c r="Z105" s="22">
        <v>0</v>
      </c>
      <c r="AA105" s="22">
        <v>0</v>
      </c>
      <c r="AB105" s="22">
        <v>0</v>
      </c>
      <c r="AC105" s="22">
        <v>0</v>
      </c>
    </row>
    <row r="106" spans="1:29">
      <c r="A106" s="1" t="s">
        <v>68</v>
      </c>
      <c r="B106" s="21" t="s">
        <v>35</v>
      </c>
      <c r="C106" s="21"/>
      <c r="D106" s="21" t="s">
        <v>99</v>
      </c>
      <c r="E106" s="21" t="s">
        <v>53</v>
      </c>
      <c r="F106" s="21"/>
      <c r="G106" s="21"/>
      <c r="H106" s="21" t="str">
        <f t="shared" si="2"/>
        <v>RL1-2412Heatting</v>
      </c>
      <c r="I106" s="21" t="str">
        <f t="shared" si="3"/>
        <v>RL1-2412Heatting</v>
      </c>
      <c r="J106" s="21" t="s">
        <v>54</v>
      </c>
      <c r="K106" s="22" t="str">
        <f>VLOOKUP($D106,'● Inspection plan (master)'!$I$8:$L$316,4,0)</f>
        <v>FRP</v>
      </c>
      <c r="L106" s="23"/>
      <c r="M106" s="23"/>
      <c r="N106" s="23"/>
      <c r="O106" s="22">
        <v>1980</v>
      </c>
      <c r="P106" s="22">
        <v>0</v>
      </c>
      <c r="Q106" s="22">
        <v>0</v>
      </c>
      <c r="R106" s="22">
        <v>0</v>
      </c>
      <c r="S106" s="22">
        <v>0</v>
      </c>
      <c r="T106" s="22">
        <v>0</v>
      </c>
      <c r="U106" s="22">
        <v>990</v>
      </c>
      <c r="V106" s="22">
        <v>0</v>
      </c>
      <c r="W106" s="22">
        <v>0</v>
      </c>
      <c r="X106" s="22">
        <v>990</v>
      </c>
      <c r="Y106" s="22">
        <v>1980</v>
      </c>
      <c r="Z106" s="22">
        <v>0</v>
      </c>
      <c r="AA106" s="22">
        <v>0</v>
      </c>
      <c r="AB106" s="22">
        <v>0</v>
      </c>
      <c r="AC106" s="22">
        <v>0</v>
      </c>
    </row>
    <row r="107" spans="1:29">
      <c r="A107" s="1" t="s">
        <v>100</v>
      </c>
      <c r="B107" s="21" t="s">
        <v>35</v>
      </c>
      <c r="C107" s="21"/>
      <c r="D107" s="21" t="s">
        <v>101</v>
      </c>
      <c r="E107" s="21" t="s">
        <v>37</v>
      </c>
      <c r="F107" s="21" t="s">
        <v>100</v>
      </c>
      <c r="G107" s="21" t="s">
        <v>100</v>
      </c>
      <c r="H107" s="21" t="str">
        <f t="shared" si="2"/>
        <v>RL2-0670Packing</v>
      </c>
      <c r="I107" s="21" t="str">
        <f t="shared" si="3"/>
        <v>RL2-0670PackingCBMP</v>
      </c>
      <c r="J107" s="21" t="s">
        <v>39</v>
      </c>
      <c r="K107" s="22" t="str">
        <f>VLOOKUP($D107,'● Inspection plan (master)'!$I$8:$L$316,4,0)</f>
        <v>FRP</v>
      </c>
      <c r="L107" s="23"/>
      <c r="M107" s="23"/>
      <c r="N107" s="23"/>
      <c r="O107" s="22">
        <v>125400</v>
      </c>
      <c r="P107" s="22">
        <v>41800</v>
      </c>
      <c r="Q107" s="22">
        <v>120450</v>
      </c>
      <c r="R107" s="22">
        <v>36850</v>
      </c>
      <c r="S107" s="22">
        <v>56100</v>
      </c>
      <c r="T107" s="22">
        <v>44550</v>
      </c>
      <c r="U107" s="22">
        <v>84700</v>
      </c>
      <c r="V107" s="22">
        <v>58300</v>
      </c>
      <c r="W107" s="22">
        <v>15950</v>
      </c>
      <c r="X107" s="22">
        <v>3300</v>
      </c>
      <c r="Y107" s="22">
        <v>10450</v>
      </c>
      <c r="Z107" s="22">
        <v>25850</v>
      </c>
      <c r="AA107" s="22">
        <v>26950</v>
      </c>
      <c r="AB107" s="22">
        <v>22550</v>
      </c>
      <c r="AC107" s="22">
        <v>0</v>
      </c>
    </row>
    <row r="108" spans="1:29">
      <c r="A108" s="1" t="s">
        <v>100</v>
      </c>
      <c r="B108" s="21" t="s">
        <v>35</v>
      </c>
      <c r="C108" s="21"/>
      <c r="D108" s="21" t="s">
        <v>101</v>
      </c>
      <c r="E108" s="21" t="s">
        <v>43</v>
      </c>
      <c r="F108" s="21"/>
      <c r="G108" s="21"/>
      <c r="H108" s="21" t="str">
        <f t="shared" si="2"/>
        <v>RL2-0670FEED Cutting</v>
      </c>
      <c r="I108" s="21" t="str">
        <f t="shared" si="3"/>
        <v>RL2-0670FEED Cutting</v>
      </c>
      <c r="J108" s="21" t="s">
        <v>44</v>
      </c>
      <c r="K108" s="22" t="str">
        <f>VLOOKUP($D108,'● Inspection plan (master)'!$I$8:$L$316,4,0)</f>
        <v>FRP</v>
      </c>
      <c r="L108" s="23"/>
      <c r="M108" s="23"/>
      <c r="N108" s="23"/>
      <c r="O108" s="22">
        <v>163028</v>
      </c>
      <c r="P108" s="22">
        <v>53240</v>
      </c>
      <c r="Q108" s="22">
        <v>152064</v>
      </c>
      <c r="R108" s="22">
        <v>89232</v>
      </c>
      <c r="S108" s="22">
        <v>78688</v>
      </c>
      <c r="T108" s="22">
        <v>66336</v>
      </c>
      <c r="U108" s="22">
        <v>121456</v>
      </c>
      <c r="V108" s="22">
        <v>116664</v>
      </c>
      <c r="W108" s="22">
        <v>50984</v>
      </c>
      <c r="X108" s="22">
        <v>12272</v>
      </c>
      <c r="Y108" s="22">
        <v>14024</v>
      </c>
      <c r="Z108" s="22">
        <v>34738.693548387098</v>
      </c>
      <c r="AA108" s="22">
        <v>55820.099555061177</v>
      </c>
      <c r="AB108" s="22">
        <v>59599.706896551725</v>
      </c>
      <c r="AC108" s="22">
        <v>0</v>
      </c>
    </row>
    <row r="109" spans="1:29">
      <c r="A109" s="1" t="s">
        <v>100</v>
      </c>
      <c r="B109" s="21" t="s">
        <v>35</v>
      </c>
      <c r="C109" s="21"/>
      <c r="D109" s="21" t="s">
        <v>101</v>
      </c>
      <c r="E109" s="21" t="s">
        <v>45</v>
      </c>
      <c r="F109" s="21"/>
      <c r="G109" s="21"/>
      <c r="H109" s="21" t="str">
        <f t="shared" si="2"/>
        <v>RL2-0670Traverse Grinding</v>
      </c>
      <c r="I109" s="21" t="str">
        <f t="shared" si="3"/>
        <v>RL2-0670Traverse Grinding</v>
      </c>
      <c r="J109" s="21" t="s">
        <v>46</v>
      </c>
      <c r="K109" s="22" t="str">
        <f>VLOOKUP($D109,'● Inspection plan (master)'!$I$8:$L$316,4,0)</f>
        <v>FRP</v>
      </c>
      <c r="L109" s="23"/>
      <c r="M109" s="23"/>
      <c r="N109" s="23"/>
      <c r="O109" s="22">
        <v>158760</v>
      </c>
      <c r="P109" s="22">
        <v>59712</v>
      </c>
      <c r="Q109" s="22">
        <v>159168</v>
      </c>
      <c r="R109" s="22">
        <v>74640</v>
      </c>
      <c r="S109" s="22">
        <v>103344</v>
      </c>
      <c r="T109" s="22">
        <v>46000</v>
      </c>
      <c r="U109" s="22">
        <v>124528</v>
      </c>
      <c r="V109" s="22">
        <v>122464</v>
      </c>
      <c r="W109" s="22">
        <v>52128</v>
      </c>
      <c r="X109" s="22">
        <v>20944</v>
      </c>
      <c r="Y109" s="22">
        <v>0</v>
      </c>
      <c r="Z109" s="22">
        <v>27067.34192113101</v>
      </c>
      <c r="AA109" s="22">
        <v>56074.613489094911</v>
      </c>
      <c r="AB109" s="22">
        <v>57544.544589774079</v>
      </c>
      <c r="AC109" s="22">
        <v>0</v>
      </c>
    </row>
    <row r="110" spans="1:29">
      <c r="A110" s="1" t="s">
        <v>100</v>
      </c>
      <c r="B110" s="21" t="s">
        <v>35</v>
      </c>
      <c r="C110" s="21"/>
      <c r="D110" s="21" t="s">
        <v>101</v>
      </c>
      <c r="E110" s="21" t="s">
        <v>53</v>
      </c>
      <c r="F110" s="21"/>
      <c r="G110" s="21"/>
      <c r="H110" s="21" t="str">
        <f t="shared" si="2"/>
        <v>RL2-0670Heatting</v>
      </c>
      <c r="I110" s="21" t="str">
        <f t="shared" si="3"/>
        <v>RL2-0670Heatting</v>
      </c>
      <c r="J110" s="21" t="s">
        <v>54</v>
      </c>
      <c r="K110" s="22" t="str">
        <f>VLOOKUP($D110,'● Inspection plan (master)'!$I$8:$L$316,4,0)</f>
        <v>FRP</v>
      </c>
      <c r="L110" s="23"/>
      <c r="M110" s="23"/>
      <c r="N110" s="23"/>
      <c r="O110" s="22">
        <v>153816</v>
      </c>
      <c r="P110" s="22">
        <v>60480</v>
      </c>
      <c r="Q110" s="22">
        <v>155232</v>
      </c>
      <c r="R110" s="22">
        <v>64512</v>
      </c>
      <c r="S110" s="22">
        <v>110880</v>
      </c>
      <c r="T110" s="22">
        <v>44352</v>
      </c>
      <c r="U110" s="22">
        <v>124992</v>
      </c>
      <c r="V110" s="22">
        <v>122976</v>
      </c>
      <c r="W110" s="22">
        <v>48384</v>
      </c>
      <c r="X110" s="22">
        <v>22176</v>
      </c>
      <c r="Y110" s="22">
        <v>0</v>
      </c>
      <c r="Z110" s="22">
        <v>30240</v>
      </c>
      <c r="AA110" s="22">
        <v>54886.250051252617</v>
      </c>
      <c r="AB110" s="22">
        <v>55560.249948747383</v>
      </c>
      <c r="AC110" s="22">
        <v>0</v>
      </c>
    </row>
    <row r="111" spans="1:29">
      <c r="A111" s="1" t="s">
        <v>68</v>
      </c>
      <c r="B111" s="21" t="s">
        <v>35</v>
      </c>
      <c r="C111" s="21"/>
      <c r="D111" s="21" t="s">
        <v>102</v>
      </c>
      <c r="E111" s="21" t="s">
        <v>37</v>
      </c>
      <c r="F111" s="21" t="s">
        <v>103</v>
      </c>
      <c r="G111" s="21" t="s">
        <v>68</v>
      </c>
      <c r="H111" s="21" t="str">
        <f t="shared" si="2"/>
        <v>RC4-3569Packing</v>
      </c>
      <c r="I111" s="21" t="str">
        <f t="shared" si="3"/>
        <v>RC4-3569Packingc-SUNCALL</v>
      </c>
      <c r="J111" s="21" t="s">
        <v>39</v>
      </c>
      <c r="K111" s="22" t="str">
        <f>VLOOKUP($D111,'● Inspection plan (master)'!$I$8:$L$316,4,0)</f>
        <v>FR</v>
      </c>
      <c r="L111" s="23"/>
      <c r="M111" s="23"/>
      <c r="N111" s="23"/>
      <c r="O111" s="22">
        <v>43200</v>
      </c>
      <c r="P111" s="22">
        <v>98400</v>
      </c>
      <c r="Q111" s="22">
        <v>203938</v>
      </c>
      <c r="R111" s="22">
        <v>283262</v>
      </c>
      <c r="S111" s="22">
        <v>88800</v>
      </c>
      <c r="T111" s="22">
        <v>4800</v>
      </c>
      <c r="U111" s="22">
        <v>0</v>
      </c>
      <c r="V111" s="22">
        <v>110400</v>
      </c>
      <c r="W111" s="22">
        <v>194400</v>
      </c>
      <c r="X111" s="22">
        <v>156000</v>
      </c>
      <c r="Y111" s="22">
        <v>91200</v>
      </c>
      <c r="Z111" s="22">
        <v>55200</v>
      </c>
      <c r="AA111" s="22">
        <v>81600</v>
      </c>
      <c r="AB111" s="22">
        <v>103200</v>
      </c>
      <c r="AC111" s="22">
        <v>0</v>
      </c>
    </row>
    <row r="112" spans="1:29">
      <c r="A112" s="1" t="s">
        <v>68</v>
      </c>
      <c r="B112" s="21" t="s">
        <v>35</v>
      </c>
      <c r="C112" s="21"/>
      <c r="D112" s="21" t="s">
        <v>104</v>
      </c>
      <c r="E112" s="21" t="s">
        <v>37</v>
      </c>
      <c r="F112" s="21" t="s">
        <v>105</v>
      </c>
      <c r="G112" s="21" t="s">
        <v>68</v>
      </c>
      <c r="H112" s="21" t="str">
        <f t="shared" si="2"/>
        <v>RM2-5881Packing</v>
      </c>
      <c r="I112" s="21" t="str">
        <f t="shared" si="3"/>
        <v>RM2-5881Packingc-MUTO</v>
      </c>
      <c r="J112" s="21" t="s">
        <v>39</v>
      </c>
      <c r="K112" s="22" t="str">
        <f>VLOOKUP($D112,'● Inspection plan (master)'!$I$8:$L$316,4,0)</f>
        <v>FRP</v>
      </c>
      <c r="L112" s="23"/>
      <c r="M112" s="23"/>
      <c r="N112" s="23"/>
      <c r="O112" s="22">
        <v>0</v>
      </c>
      <c r="P112" s="22">
        <v>9600</v>
      </c>
      <c r="Q112" s="22">
        <v>25800</v>
      </c>
      <c r="R112" s="22">
        <v>16800</v>
      </c>
      <c r="S112" s="22">
        <v>7200</v>
      </c>
      <c r="T112" s="22">
        <v>39600</v>
      </c>
      <c r="U112" s="22">
        <v>21600</v>
      </c>
      <c r="V112" s="22">
        <v>28200</v>
      </c>
      <c r="W112" s="22">
        <v>18000</v>
      </c>
      <c r="X112" s="22">
        <v>30000</v>
      </c>
      <c r="Y112" s="22">
        <v>19800</v>
      </c>
      <c r="Z112" s="22">
        <v>12000</v>
      </c>
      <c r="AA112" s="22">
        <v>4200</v>
      </c>
      <c r="AB112" s="22">
        <v>0</v>
      </c>
      <c r="AC112" s="22">
        <v>0</v>
      </c>
    </row>
    <row r="113" spans="1:29">
      <c r="A113" s="1" t="s">
        <v>68</v>
      </c>
      <c r="B113" s="21" t="s">
        <v>35</v>
      </c>
      <c r="C113" s="21"/>
      <c r="D113" s="21" t="s">
        <v>104</v>
      </c>
      <c r="E113" s="21" t="s">
        <v>37</v>
      </c>
      <c r="F113" s="21" t="s">
        <v>106</v>
      </c>
      <c r="G113" s="21" t="s">
        <v>68</v>
      </c>
      <c r="H113" s="21" t="str">
        <f t="shared" si="2"/>
        <v>RM2-5881Packing</v>
      </c>
      <c r="I113" s="21" t="str">
        <f t="shared" si="3"/>
        <v>RM2-5881Packingc-TENMA</v>
      </c>
      <c r="J113" s="21" t="s">
        <v>39</v>
      </c>
      <c r="K113" s="22" t="str">
        <f>VLOOKUP($D113,'● Inspection plan (master)'!$I$8:$L$316,4,0)</f>
        <v>FRP</v>
      </c>
      <c r="L113" s="23"/>
      <c r="M113" s="23"/>
      <c r="N113" s="23"/>
      <c r="O113" s="22">
        <v>0</v>
      </c>
      <c r="P113" s="22">
        <v>600</v>
      </c>
      <c r="Q113" s="22">
        <v>18000</v>
      </c>
      <c r="R113" s="22">
        <v>44400</v>
      </c>
      <c r="S113" s="22">
        <v>4800</v>
      </c>
      <c r="T113" s="22">
        <v>30000</v>
      </c>
      <c r="U113" s="22">
        <v>2400</v>
      </c>
      <c r="V113" s="22">
        <v>0</v>
      </c>
      <c r="W113" s="22">
        <v>24600</v>
      </c>
      <c r="X113" s="22">
        <v>25800</v>
      </c>
      <c r="Y113" s="22">
        <v>54000</v>
      </c>
      <c r="Z113" s="22">
        <v>32400</v>
      </c>
      <c r="AA113" s="22">
        <v>35400</v>
      </c>
      <c r="AB113" s="22">
        <v>30600</v>
      </c>
      <c r="AC113" s="22">
        <v>0</v>
      </c>
    </row>
    <row r="114" spans="1:29">
      <c r="A114" s="1" t="s">
        <v>68</v>
      </c>
      <c r="B114" s="21" t="s">
        <v>35</v>
      </c>
      <c r="C114" s="21"/>
      <c r="D114" s="21" t="s">
        <v>104</v>
      </c>
      <c r="E114" s="21" t="s">
        <v>37</v>
      </c>
      <c r="F114" s="21" t="s">
        <v>70</v>
      </c>
      <c r="G114" s="21" t="s">
        <v>68</v>
      </c>
      <c r="H114" s="21" t="str">
        <f t="shared" si="2"/>
        <v>RM2-5881Packing</v>
      </c>
      <c r="I114" s="21" t="str">
        <f t="shared" si="3"/>
        <v>RM2-5881Packingc-QUEVO</v>
      </c>
      <c r="J114" s="21" t="s">
        <v>39</v>
      </c>
      <c r="K114" s="22" t="str">
        <f>VLOOKUP($D114,'● Inspection plan (master)'!$I$8:$L$316,4,0)</f>
        <v>FRP</v>
      </c>
      <c r="L114" s="23"/>
      <c r="M114" s="23"/>
      <c r="N114" s="23"/>
      <c r="O114" s="22">
        <v>1800</v>
      </c>
      <c r="P114" s="22">
        <v>600</v>
      </c>
      <c r="Q114" s="22">
        <v>3600</v>
      </c>
      <c r="R114" s="22">
        <v>3600</v>
      </c>
      <c r="S114" s="22">
        <v>6000</v>
      </c>
      <c r="T114" s="22">
        <v>0</v>
      </c>
      <c r="U114" s="22">
        <v>0</v>
      </c>
      <c r="V114" s="22">
        <v>0</v>
      </c>
      <c r="W114" s="22">
        <v>3600</v>
      </c>
      <c r="X114" s="22">
        <v>1200</v>
      </c>
      <c r="Y114" s="22">
        <v>0</v>
      </c>
      <c r="Z114" s="22">
        <v>3600</v>
      </c>
      <c r="AA114" s="22">
        <v>2400</v>
      </c>
      <c r="AB114" s="22">
        <v>0</v>
      </c>
      <c r="AC114" s="22">
        <v>0</v>
      </c>
    </row>
    <row r="115" spans="1:29">
      <c r="A115" s="1" t="s">
        <v>68</v>
      </c>
      <c r="B115" s="21" t="s">
        <v>35</v>
      </c>
      <c r="C115" s="21"/>
      <c r="D115" s="21" t="s">
        <v>104</v>
      </c>
      <c r="E115" s="21" t="s">
        <v>43</v>
      </c>
      <c r="F115" s="21"/>
      <c r="G115" s="21"/>
      <c r="H115" s="21" t="str">
        <f t="shared" si="2"/>
        <v>RM2-5881FEED Cutting</v>
      </c>
      <c r="I115" s="21" t="str">
        <f t="shared" si="3"/>
        <v>RM2-5881FEED Cutting</v>
      </c>
      <c r="J115" s="21" t="s">
        <v>44</v>
      </c>
      <c r="K115" s="22" t="str">
        <f>VLOOKUP($D115,'● Inspection plan (master)'!$I$8:$L$316,4,0)</f>
        <v>FRP</v>
      </c>
      <c r="L115" s="23"/>
      <c r="M115" s="23"/>
      <c r="N115" s="23"/>
      <c r="O115" s="22">
        <v>0</v>
      </c>
      <c r="P115" s="22">
        <v>30468</v>
      </c>
      <c r="Q115" s="22">
        <v>38602</v>
      </c>
      <c r="R115" s="22">
        <v>0</v>
      </c>
      <c r="S115" s="22">
        <v>33648</v>
      </c>
      <c r="T115" s="22">
        <v>60390</v>
      </c>
      <c r="U115" s="22">
        <v>21912</v>
      </c>
      <c r="V115" s="22">
        <v>0</v>
      </c>
      <c r="W115" s="22">
        <v>0</v>
      </c>
      <c r="X115" s="22">
        <v>0</v>
      </c>
      <c r="Y115" s="22">
        <v>12416</v>
      </c>
      <c r="Z115" s="22">
        <v>20149.193548387098</v>
      </c>
      <c r="AA115" s="22">
        <v>35017.166786625661</v>
      </c>
      <c r="AB115" s="22">
        <v>14030.725871883791</v>
      </c>
      <c r="AC115" s="22">
        <v>0</v>
      </c>
    </row>
    <row r="116" spans="1:29">
      <c r="A116" s="1" t="s">
        <v>68</v>
      </c>
      <c r="B116" s="21" t="s">
        <v>35</v>
      </c>
      <c r="C116" s="21"/>
      <c r="D116" s="21" t="s">
        <v>104</v>
      </c>
      <c r="E116" s="21" t="s">
        <v>45</v>
      </c>
      <c r="F116" s="21"/>
      <c r="G116" s="21"/>
      <c r="H116" s="21" t="str">
        <f t="shared" si="2"/>
        <v>RM2-5881Traverse Grinding</v>
      </c>
      <c r="I116" s="21" t="str">
        <f t="shared" si="3"/>
        <v>RM2-5881Traverse Grinding</v>
      </c>
      <c r="J116" s="21" t="s">
        <v>46</v>
      </c>
      <c r="K116" s="22" t="str">
        <f>VLOOKUP($D116,'● Inspection plan (master)'!$I$8:$L$316,4,0)</f>
        <v>FRP</v>
      </c>
      <c r="L116" s="23"/>
      <c r="M116" s="23"/>
      <c r="N116" s="23"/>
      <c r="O116" s="22">
        <v>0</v>
      </c>
      <c r="P116" s="22">
        <v>164304</v>
      </c>
      <c r="Q116" s="22">
        <v>295116</v>
      </c>
      <c r="R116" s="22">
        <v>512472</v>
      </c>
      <c r="S116" s="22">
        <v>159096</v>
      </c>
      <c r="T116" s="22">
        <v>75660</v>
      </c>
      <c r="U116" s="22">
        <v>0</v>
      </c>
      <c r="V116" s="22">
        <v>61248</v>
      </c>
      <c r="W116" s="22">
        <v>262008</v>
      </c>
      <c r="X116" s="22">
        <v>218232</v>
      </c>
      <c r="Y116" s="22">
        <v>153984</v>
      </c>
      <c r="Z116" s="22">
        <v>48147.50711205577</v>
      </c>
      <c r="AA116" s="22">
        <v>136743.73647502653</v>
      </c>
      <c r="AB116" s="22">
        <v>126507.48967863776</v>
      </c>
      <c r="AC116" s="22">
        <v>0</v>
      </c>
    </row>
    <row r="117" spans="1:29">
      <c r="A117" s="1" t="s">
        <v>68</v>
      </c>
      <c r="B117" s="21" t="s">
        <v>35</v>
      </c>
      <c r="C117" s="21"/>
      <c r="D117" s="21" t="s">
        <v>104</v>
      </c>
      <c r="E117" s="21" t="s">
        <v>53</v>
      </c>
      <c r="F117" s="21"/>
      <c r="G117" s="21"/>
      <c r="H117" s="21" t="str">
        <f t="shared" si="2"/>
        <v>RM2-5881Heatting</v>
      </c>
      <c r="I117" s="21" t="str">
        <f t="shared" si="3"/>
        <v>RM2-5881Heatting</v>
      </c>
      <c r="J117" s="21" t="s">
        <v>54</v>
      </c>
      <c r="K117" s="22" t="str">
        <f>VLOOKUP($D117,'● Inspection plan (master)'!$I$8:$L$316,4,0)</f>
        <v>FRP</v>
      </c>
      <c r="L117" s="23"/>
      <c r="M117" s="23"/>
      <c r="N117" s="23"/>
      <c r="O117" s="22">
        <v>0</v>
      </c>
      <c r="P117" s="22">
        <v>172368</v>
      </c>
      <c r="Q117" s="22">
        <v>320544</v>
      </c>
      <c r="R117" s="22">
        <v>486900</v>
      </c>
      <c r="S117" s="22">
        <v>163296</v>
      </c>
      <c r="T117" s="22">
        <v>84672</v>
      </c>
      <c r="U117" s="22">
        <v>0</v>
      </c>
      <c r="V117" s="22">
        <v>42336</v>
      </c>
      <c r="W117" s="22">
        <v>272160</v>
      </c>
      <c r="X117" s="22">
        <v>205632</v>
      </c>
      <c r="Y117" s="22">
        <v>151200</v>
      </c>
      <c r="Z117" s="22">
        <v>54432</v>
      </c>
      <c r="AA117" s="22">
        <v>133777.57081738015</v>
      </c>
      <c r="AB117" s="22">
        <v>122145.16244833992</v>
      </c>
      <c r="AC117" s="22">
        <v>0</v>
      </c>
    </row>
    <row r="118" spans="1:29">
      <c r="A118" s="1" t="s">
        <v>97</v>
      </c>
      <c r="B118" s="21" t="s">
        <v>35</v>
      </c>
      <c r="C118" s="21"/>
      <c r="D118" s="21" t="s">
        <v>107</v>
      </c>
      <c r="E118" s="21" t="s">
        <v>37</v>
      </c>
      <c r="F118" s="21" t="s">
        <v>97</v>
      </c>
      <c r="G118" s="21" t="s">
        <v>97</v>
      </c>
      <c r="H118" s="21" t="str">
        <f t="shared" si="2"/>
        <v>RL1-2593Packing</v>
      </c>
      <c r="I118" s="21" t="str">
        <f t="shared" si="3"/>
        <v>RL1-2593PackingCKBS</v>
      </c>
      <c r="J118" s="21" t="s">
        <v>39</v>
      </c>
      <c r="K118" s="22" t="str">
        <f>VLOOKUP($D118,'● Inspection plan (master)'!$I$8:$L$316,4,0)</f>
        <v>FRP</v>
      </c>
      <c r="L118" s="23"/>
      <c r="M118" s="23"/>
      <c r="N118" s="23"/>
      <c r="O118" s="22">
        <v>72360</v>
      </c>
      <c r="P118" s="22">
        <v>39960</v>
      </c>
      <c r="Q118" s="22">
        <v>86400</v>
      </c>
      <c r="R118" s="22">
        <v>47520</v>
      </c>
      <c r="S118" s="22">
        <v>21600</v>
      </c>
      <c r="T118" s="22">
        <v>44280</v>
      </c>
      <c r="U118" s="22">
        <v>45360</v>
      </c>
      <c r="V118" s="22">
        <v>11880</v>
      </c>
      <c r="W118" s="22">
        <v>49680</v>
      </c>
      <c r="X118" s="22">
        <v>10800</v>
      </c>
      <c r="Y118" s="22">
        <v>24840</v>
      </c>
      <c r="Z118" s="22">
        <v>39960</v>
      </c>
      <c r="AA118" s="22">
        <v>19440</v>
      </c>
      <c r="AB118" s="22">
        <v>24840</v>
      </c>
      <c r="AC118" s="22">
        <v>0</v>
      </c>
    </row>
    <row r="119" spans="1:29">
      <c r="A119" s="1" t="s">
        <v>97</v>
      </c>
      <c r="B119" s="21" t="s">
        <v>35</v>
      </c>
      <c r="C119" s="21"/>
      <c r="D119" s="21" t="s">
        <v>107</v>
      </c>
      <c r="E119" s="21" t="s">
        <v>37</v>
      </c>
      <c r="F119" s="21" t="s">
        <v>70</v>
      </c>
      <c r="G119" s="21" t="s">
        <v>68</v>
      </c>
      <c r="H119" s="21" t="str">
        <f t="shared" si="2"/>
        <v>RL1-2593Packing</v>
      </c>
      <c r="I119" s="21" t="str">
        <f t="shared" si="3"/>
        <v>RL1-2593Packingc-QUEVO</v>
      </c>
      <c r="J119" s="21" t="s">
        <v>39</v>
      </c>
      <c r="K119" s="22" t="str">
        <f>VLOOKUP($D119,'● Inspection plan (master)'!$I$8:$L$316,4,0)</f>
        <v>FRP</v>
      </c>
      <c r="L119" s="23"/>
      <c r="M119" s="23"/>
      <c r="N119" s="23"/>
      <c r="O119" s="22">
        <v>84960</v>
      </c>
      <c r="P119" s="22">
        <v>86400</v>
      </c>
      <c r="Q119" s="22">
        <v>90720</v>
      </c>
      <c r="R119" s="22">
        <v>139680</v>
      </c>
      <c r="S119" s="22">
        <v>46080</v>
      </c>
      <c r="T119" s="22">
        <v>56160</v>
      </c>
      <c r="U119" s="22">
        <v>105120</v>
      </c>
      <c r="V119" s="22">
        <v>148320</v>
      </c>
      <c r="W119" s="22">
        <v>161280</v>
      </c>
      <c r="X119" s="22">
        <v>197280</v>
      </c>
      <c r="Y119" s="22">
        <v>187200</v>
      </c>
      <c r="Z119" s="22">
        <v>165600</v>
      </c>
      <c r="AA119" s="22">
        <v>67680</v>
      </c>
      <c r="AB119" s="22">
        <v>63360</v>
      </c>
      <c r="AC119" s="22">
        <v>0</v>
      </c>
    </row>
    <row r="120" spans="1:29">
      <c r="A120" s="1" t="s">
        <v>97</v>
      </c>
      <c r="B120" s="21" t="s">
        <v>35</v>
      </c>
      <c r="C120" s="21"/>
      <c r="D120" s="21" t="s">
        <v>107</v>
      </c>
      <c r="E120" s="21" t="s">
        <v>43</v>
      </c>
      <c r="F120" s="21"/>
      <c r="G120" s="21"/>
      <c r="H120" s="21" t="str">
        <f t="shared" si="2"/>
        <v>RL1-2593FEED Cutting</v>
      </c>
      <c r="I120" s="21" t="str">
        <f t="shared" si="3"/>
        <v>RL1-2593FEED Cutting</v>
      </c>
      <c r="J120" s="21" t="s">
        <v>44</v>
      </c>
      <c r="K120" s="22" t="str">
        <f>VLOOKUP($D120,'● Inspection plan (master)'!$I$8:$L$316,4,0)</f>
        <v>FRP</v>
      </c>
      <c r="L120" s="23"/>
      <c r="M120" s="23"/>
      <c r="N120" s="23"/>
      <c r="O120" s="22">
        <v>156632</v>
      </c>
      <c r="P120" s="22">
        <v>131856</v>
      </c>
      <c r="Q120" s="22">
        <v>206739</v>
      </c>
      <c r="R120" s="22">
        <v>182634</v>
      </c>
      <c r="S120" s="22">
        <v>48252</v>
      </c>
      <c r="T120" s="22">
        <v>131892</v>
      </c>
      <c r="U120" s="22">
        <v>143004</v>
      </c>
      <c r="V120" s="22">
        <v>167120</v>
      </c>
      <c r="W120" s="22">
        <v>183572</v>
      </c>
      <c r="X120" s="22">
        <v>225416</v>
      </c>
      <c r="Y120" s="22">
        <v>203294</v>
      </c>
      <c r="Z120" s="22">
        <v>214664.25806451615</v>
      </c>
      <c r="AA120" s="22">
        <v>89333.75572858729</v>
      </c>
      <c r="AB120" s="22">
        <v>83759.586206896551</v>
      </c>
      <c r="AC120" s="22">
        <v>0</v>
      </c>
    </row>
    <row r="121" spans="1:29">
      <c r="A121" s="1" t="s">
        <v>97</v>
      </c>
      <c r="B121" s="21" t="s">
        <v>35</v>
      </c>
      <c r="C121" s="21"/>
      <c r="D121" s="21" t="s">
        <v>107</v>
      </c>
      <c r="E121" s="21" t="s">
        <v>45</v>
      </c>
      <c r="F121" s="21"/>
      <c r="G121" s="21"/>
      <c r="H121" s="21" t="str">
        <f t="shared" si="2"/>
        <v>RL1-2593Traverse Grinding</v>
      </c>
      <c r="I121" s="21" t="str">
        <f t="shared" si="3"/>
        <v>RL1-2593Traverse Grinding</v>
      </c>
      <c r="J121" s="21" t="s">
        <v>46</v>
      </c>
      <c r="K121" s="22" t="str">
        <f>VLOOKUP($D121,'● Inspection plan (master)'!$I$8:$L$316,4,0)</f>
        <v>FRP</v>
      </c>
      <c r="L121" s="23"/>
      <c r="M121" s="23"/>
      <c r="N121" s="23"/>
      <c r="O121" s="22">
        <v>148956</v>
      </c>
      <c r="P121" s="22">
        <v>135756</v>
      </c>
      <c r="Q121" s="22">
        <v>201732</v>
      </c>
      <c r="R121" s="22">
        <v>186236</v>
      </c>
      <c r="S121" s="22">
        <v>51565</v>
      </c>
      <c r="T121" s="22">
        <v>120876</v>
      </c>
      <c r="U121" s="22">
        <v>157176</v>
      </c>
      <c r="V121" s="22">
        <v>145428</v>
      </c>
      <c r="W121" s="22">
        <v>204552</v>
      </c>
      <c r="X121" s="22">
        <v>233628</v>
      </c>
      <c r="Y121" s="22">
        <v>229464</v>
      </c>
      <c r="Z121" s="22">
        <v>164097.99212027702</v>
      </c>
      <c r="AA121" s="22">
        <v>89340.28326616768</v>
      </c>
      <c r="AB121" s="22">
        <v>80871.324613555291</v>
      </c>
      <c r="AC121" s="22">
        <v>0</v>
      </c>
    </row>
    <row r="122" spans="1:29">
      <c r="A122" s="1" t="s">
        <v>97</v>
      </c>
      <c r="B122" s="21" t="s">
        <v>35</v>
      </c>
      <c r="C122" s="21"/>
      <c r="D122" s="21" t="s">
        <v>107</v>
      </c>
      <c r="E122" s="21" t="s">
        <v>53</v>
      </c>
      <c r="F122" s="21"/>
      <c r="G122" s="21"/>
      <c r="H122" s="21" t="str">
        <f t="shared" si="2"/>
        <v>RL1-2593Heatting</v>
      </c>
      <c r="I122" s="21" t="str">
        <f t="shared" si="3"/>
        <v>RL1-2593Heatting</v>
      </c>
      <c r="J122" s="21" t="s">
        <v>54</v>
      </c>
      <c r="K122" s="22" t="str">
        <f>VLOOKUP($D122,'● Inspection plan (master)'!$I$8:$L$316,4,0)</f>
        <v>FRP</v>
      </c>
      <c r="L122" s="23"/>
      <c r="M122" s="23"/>
      <c r="N122" s="23"/>
      <c r="O122" s="22">
        <v>151200</v>
      </c>
      <c r="P122" s="22">
        <v>133056</v>
      </c>
      <c r="Q122" s="22">
        <v>205632</v>
      </c>
      <c r="R122" s="22">
        <v>187488</v>
      </c>
      <c r="S122" s="22">
        <v>60480</v>
      </c>
      <c r="T122" s="22">
        <v>118944</v>
      </c>
      <c r="U122" s="22">
        <v>151200</v>
      </c>
      <c r="V122" s="22">
        <v>145152</v>
      </c>
      <c r="W122" s="22">
        <v>205632</v>
      </c>
      <c r="X122" s="22">
        <v>225872</v>
      </c>
      <c r="Y122" s="22">
        <v>229824</v>
      </c>
      <c r="Z122" s="22">
        <v>163296</v>
      </c>
      <c r="AA122" s="22">
        <v>85970.941752429368</v>
      </c>
      <c r="AB122" s="22">
        <v>78082.658247570624</v>
      </c>
      <c r="AC122" s="22">
        <v>0</v>
      </c>
    </row>
    <row r="123" spans="1:29">
      <c r="A123" s="1" t="s">
        <v>68</v>
      </c>
      <c r="B123" s="21" t="s">
        <v>35</v>
      </c>
      <c r="C123" s="21"/>
      <c r="D123" s="21" t="s">
        <v>108</v>
      </c>
      <c r="E123" s="21" t="s">
        <v>37</v>
      </c>
      <c r="F123" s="21" t="s">
        <v>70</v>
      </c>
      <c r="G123" s="21" t="s">
        <v>68</v>
      </c>
      <c r="H123" s="21" t="str">
        <f t="shared" si="2"/>
        <v>RL1-3308Packing</v>
      </c>
      <c r="I123" s="21" t="str">
        <f t="shared" si="3"/>
        <v>RL1-3308Packingc-QUEVO</v>
      </c>
      <c r="J123" s="21" t="s">
        <v>39</v>
      </c>
      <c r="K123" s="22" t="str">
        <f>VLOOKUP($D123,'● Inspection plan (master)'!$I$8:$L$316,4,0)</f>
        <v>FRP</v>
      </c>
      <c r="L123" s="23"/>
      <c r="M123" s="23"/>
      <c r="N123" s="23"/>
      <c r="O123" s="22">
        <v>100</v>
      </c>
      <c r="P123" s="22">
        <v>0</v>
      </c>
      <c r="Q123" s="22">
        <v>400</v>
      </c>
      <c r="R123" s="22">
        <v>300</v>
      </c>
      <c r="S123" s="22">
        <v>500</v>
      </c>
      <c r="T123" s="22">
        <v>0</v>
      </c>
      <c r="U123" s="22">
        <v>700</v>
      </c>
      <c r="V123" s="22">
        <v>0</v>
      </c>
      <c r="W123" s="22">
        <v>0</v>
      </c>
      <c r="X123" s="22">
        <v>0</v>
      </c>
      <c r="Y123" s="22">
        <v>0</v>
      </c>
      <c r="Z123" s="22">
        <v>0</v>
      </c>
      <c r="AA123" s="22">
        <v>0</v>
      </c>
      <c r="AB123" s="22">
        <v>0</v>
      </c>
      <c r="AC123" s="22">
        <v>0</v>
      </c>
    </row>
    <row r="124" spans="1:29">
      <c r="A124" s="1" t="s">
        <v>68</v>
      </c>
      <c r="B124" s="21" t="s">
        <v>35</v>
      </c>
      <c r="C124" s="21"/>
      <c r="D124" s="21" t="s">
        <v>109</v>
      </c>
      <c r="E124" s="21" t="s">
        <v>37</v>
      </c>
      <c r="F124" s="21" t="s">
        <v>70</v>
      </c>
      <c r="G124" s="21" t="s">
        <v>68</v>
      </c>
      <c r="H124" s="21" t="str">
        <f t="shared" si="2"/>
        <v>RL1-2415Packing</v>
      </c>
      <c r="I124" s="21" t="str">
        <f t="shared" si="3"/>
        <v>RL1-2415Packingc-QUEVO</v>
      </c>
      <c r="J124" s="21" t="s">
        <v>39</v>
      </c>
      <c r="K124" s="22" t="str">
        <f>VLOOKUP($D124,'● Inspection plan (master)'!$I$8:$L$316,4,0)</f>
        <v>FRP</v>
      </c>
      <c r="L124" s="23"/>
      <c r="M124" s="23"/>
      <c r="N124" s="23"/>
      <c r="O124" s="22">
        <v>0</v>
      </c>
      <c r="P124" s="22">
        <v>0</v>
      </c>
      <c r="Q124" s="22">
        <v>0</v>
      </c>
      <c r="R124" s="22">
        <v>0</v>
      </c>
      <c r="S124" s="22">
        <v>2630</v>
      </c>
      <c r="T124" s="22">
        <v>7308</v>
      </c>
      <c r="U124" s="22">
        <v>3142</v>
      </c>
      <c r="V124" s="22">
        <v>1918</v>
      </c>
      <c r="W124" s="22">
        <v>132</v>
      </c>
      <c r="X124" s="22">
        <v>2082</v>
      </c>
      <c r="Y124" s="22">
        <v>280</v>
      </c>
      <c r="Z124" s="22">
        <v>47</v>
      </c>
      <c r="AA124" s="22">
        <v>40</v>
      </c>
      <c r="AB124" s="22">
        <v>280</v>
      </c>
      <c r="AC124" s="22">
        <v>0</v>
      </c>
    </row>
    <row r="125" spans="1:29">
      <c r="A125" s="1" t="s">
        <v>68</v>
      </c>
      <c r="B125" s="21" t="s">
        <v>35</v>
      </c>
      <c r="C125" s="21"/>
      <c r="D125" s="21" t="s">
        <v>109</v>
      </c>
      <c r="E125" s="21" t="s">
        <v>43</v>
      </c>
      <c r="F125" s="21"/>
      <c r="G125" s="21"/>
      <c r="H125" s="21" t="str">
        <f t="shared" si="2"/>
        <v>RL1-2415FEED Cutting</v>
      </c>
      <c r="I125" s="21" t="str">
        <f t="shared" si="3"/>
        <v>RL1-2415FEED Cutting</v>
      </c>
      <c r="J125" s="21" t="s">
        <v>44</v>
      </c>
      <c r="K125" s="22" t="str">
        <f>VLOOKUP($D125,'● Inspection plan (master)'!$I$8:$L$316,4,0)</f>
        <v>FRP</v>
      </c>
      <c r="L125" s="23"/>
      <c r="M125" s="23"/>
      <c r="N125" s="23"/>
      <c r="O125" s="22">
        <v>0</v>
      </c>
      <c r="P125" s="22">
        <v>0</v>
      </c>
      <c r="Q125" s="22">
        <v>909</v>
      </c>
      <c r="R125" s="22">
        <v>0</v>
      </c>
      <c r="S125" s="22">
        <v>2925</v>
      </c>
      <c r="T125" s="22">
        <v>10674</v>
      </c>
      <c r="U125" s="22">
        <v>3924</v>
      </c>
      <c r="V125" s="22">
        <v>981</v>
      </c>
      <c r="W125" s="22">
        <v>0</v>
      </c>
      <c r="X125" s="22">
        <v>2151</v>
      </c>
      <c r="Y125" s="22">
        <v>0</v>
      </c>
      <c r="Z125" s="22">
        <v>0</v>
      </c>
      <c r="AA125" s="22">
        <v>0</v>
      </c>
      <c r="AB125" s="22">
        <v>158.69</v>
      </c>
      <c r="AC125" s="22">
        <v>0</v>
      </c>
    </row>
    <row r="126" spans="1:29">
      <c r="A126" s="1" t="s">
        <v>68</v>
      </c>
      <c r="B126" s="21" t="s">
        <v>35</v>
      </c>
      <c r="C126" s="21"/>
      <c r="D126" s="21" t="s">
        <v>109</v>
      </c>
      <c r="E126" s="21" t="s">
        <v>45</v>
      </c>
      <c r="F126" s="21"/>
      <c r="G126" s="21"/>
      <c r="H126" s="21" t="str">
        <f t="shared" si="2"/>
        <v>RL1-2415Traverse Grinding</v>
      </c>
      <c r="I126" s="21" t="str">
        <f t="shared" si="3"/>
        <v>RL1-2415Traverse Grinding</v>
      </c>
      <c r="J126" s="21" t="s">
        <v>46</v>
      </c>
      <c r="K126" s="22" t="str">
        <f>VLOOKUP($D126,'● Inspection plan (master)'!$I$8:$L$316,4,0)</f>
        <v>FRP</v>
      </c>
      <c r="L126" s="23"/>
      <c r="M126" s="23"/>
      <c r="N126" s="23"/>
      <c r="O126" s="22">
        <v>0</v>
      </c>
      <c r="P126" s="22">
        <v>0</v>
      </c>
      <c r="Q126" s="22">
        <v>909</v>
      </c>
      <c r="R126" s="22">
        <v>972</v>
      </c>
      <c r="S126" s="22">
        <v>6867</v>
      </c>
      <c r="T126" s="22">
        <v>5769</v>
      </c>
      <c r="U126" s="22">
        <v>3924</v>
      </c>
      <c r="V126" s="22">
        <v>981</v>
      </c>
      <c r="W126" s="22">
        <v>0</v>
      </c>
      <c r="X126" s="22">
        <v>2160</v>
      </c>
      <c r="Y126" s="22">
        <v>0</v>
      </c>
      <c r="Z126" s="22">
        <v>0</v>
      </c>
      <c r="AA126" s="22">
        <v>5.4720689655172414</v>
      </c>
      <c r="AB126" s="22">
        <v>153.21793103448275</v>
      </c>
      <c r="AC126" s="22">
        <v>0</v>
      </c>
    </row>
    <row r="127" spans="1:29">
      <c r="A127" s="1" t="s">
        <v>68</v>
      </c>
      <c r="B127" s="21" t="s">
        <v>35</v>
      </c>
      <c r="C127" s="21"/>
      <c r="D127" s="21" t="s">
        <v>109</v>
      </c>
      <c r="E127" s="21" t="s">
        <v>53</v>
      </c>
      <c r="F127" s="21"/>
      <c r="G127" s="21"/>
      <c r="H127" s="21" t="str">
        <f t="shared" si="2"/>
        <v>RL1-2415Heatting</v>
      </c>
      <c r="I127" s="21" t="str">
        <f t="shared" si="3"/>
        <v>RL1-2415Heatting</v>
      </c>
      <c r="J127" s="21" t="s">
        <v>54</v>
      </c>
      <c r="K127" s="22" t="str">
        <f>VLOOKUP($D127,'● Inspection plan (master)'!$I$8:$L$316,4,0)</f>
        <v>FRP</v>
      </c>
      <c r="L127" s="23"/>
      <c r="M127" s="23"/>
      <c r="N127" s="23"/>
      <c r="O127" s="22">
        <v>0</v>
      </c>
      <c r="P127" s="22">
        <v>0</v>
      </c>
      <c r="Q127" s="22">
        <v>990</v>
      </c>
      <c r="R127" s="22">
        <v>990</v>
      </c>
      <c r="S127" s="22">
        <v>6930</v>
      </c>
      <c r="T127" s="22">
        <v>5940</v>
      </c>
      <c r="U127" s="22">
        <v>3960</v>
      </c>
      <c r="V127" s="22">
        <v>990</v>
      </c>
      <c r="W127" s="22">
        <v>0</v>
      </c>
      <c r="X127" s="22">
        <v>2970</v>
      </c>
      <c r="Y127" s="22">
        <v>0</v>
      </c>
      <c r="Z127" s="22">
        <v>0</v>
      </c>
      <c r="AA127" s="22">
        <v>0</v>
      </c>
      <c r="AB127" s="22">
        <v>0</v>
      </c>
      <c r="AC127" s="22">
        <v>0</v>
      </c>
    </row>
    <row r="128" spans="1:29">
      <c r="A128" s="1" t="s">
        <v>68</v>
      </c>
      <c r="B128" s="21" t="s">
        <v>35</v>
      </c>
      <c r="C128" s="21"/>
      <c r="D128" s="21" t="s">
        <v>110</v>
      </c>
      <c r="E128" s="21" t="s">
        <v>37</v>
      </c>
      <c r="F128" s="21" t="s">
        <v>70</v>
      </c>
      <c r="G128" s="21" t="s">
        <v>68</v>
      </c>
      <c r="H128" s="21" t="str">
        <f t="shared" si="2"/>
        <v>RL1-3307Packing</v>
      </c>
      <c r="I128" s="21" t="str">
        <f t="shared" si="3"/>
        <v>RL1-3307Packingc-QUEVO</v>
      </c>
      <c r="J128" s="21" t="s">
        <v>39</v>
      </c>
      <c r="K128" s="22" t="str">
        <f>VLOOKUP($D128,'● Inspection plan (master)'!$I$8:$L$316,4,0)</f>
        <v>FRP</v>
      </c>
      <c r="L128" s="23"/>
      <c r="M128" s="23"/>
      <c r="N128" s="23"/>
      <c r="O128" s="22">
        <v>0</v>
      </c>
      <c r="P128" s="22">
        <v>0</v>
      </c>
      <c r="Q128" s="22">
        <v>0</v>
      </c>
      <c r="R128" s="22">
        <v>0</v>
      </c>
      <c r="S128" s="22">
        <v>0</v>
      </c>
      <c r="T128" s="22">
        <v>0</v>
      </c>
      <c r="U128" s="22">
        <v>0</v>
      </c>
      <c r="V128" s="22">
        <v>0</v>
      </c>
      <c r="W128" s="22">
        <v>0</v>
      </c>
      <c r="X128" s="22">
        <v>0</v>
      </c>
      <c r="Y128" s="22">
        <v>0</v>
      </c>
      <c r="Z128" s="22">
        <v>0</v>
      </c>
      <c r="AA128" s="22">
        <v>0</v>
      </c>
      <c r="AB128" s="22">
        <v>0</v>
      </c>
      <c r="AC128" s="22">
        <v>0</v>
      </c>
    </row>
    <row r="129" spans="1:29">
      <c r="A129" s="1" t="s">
        <v>68</v>
      </c>
      <c r="B129" s="21" t="s">
        <v>35</v>
      </c>
      <c r="C129" s="21"/>
      <c r="D129" s="21" t="s">
        <v>110</v>
      </c>
      <c r="E129" s="21" t="s">
        <v>43</v>
      </c>
      <c r="F129" s="21"/>
      <c r="G129" s="21"/>
      <c r="H129" s="21" t="str">
        <f t="shared" si="2"/>
        <v>RL1-3307FEED Cutting</v>
      </c>
      <c r="I129" s="21" t="str">
        <f t="shared" si="3"/>
        <v>RL1-3307FEED Cutting</v>
      </c>
      <c r="J129" s="21" t="s">
        <v>44</v>
      </c>
      <c r="K129" s="22" t="str">
        <f>VLOOKUP($D129,'● Inspection plan (master)'!$I$8:$L$316,4,0)</f>
        <v>FRP</v>
      </c>
      <c r="L129" s="23"/>
      <c r="M129" s="23"/>
      <c r="N129" s="23"/>
      <c r="O129" s="22">
        <v>0</v>
      </c>
      <c r="P129" s="22">
        <v>0</v>
      </c>
      <c r="Q129" s="22">
        <v>0</v>
      </c>
      <c r="R129" s="22">
        <v>0</v>
      </c>
      <c r="S129" s="22">
        <v>0</v>
      </c>
      <c r="T129" s="22">
        <v>0</v>
      </c>
      <c r="U129" s="22">
        <v>0</v>
      </c>
      <c r="V129" s="22">
        <v>0</v>
      </c>
      <c r="W129" s="22">
        <v>0</v>
      </c>
      <c r="X129" s="22">
        <v>0</v>
      </c>
      <c r="Y129" s="22">
        <v>0</v>
      </c>
      <c r="Z129" s="22">
        <v>0</v>
      </c>
      <c r="AA129" s="22">
        <v>0</v>
      </c>
      <c r="AB129" s="22">
        <v>0</v>
      </c>
      <c r="AC129" s="22">
        <v>0</v>
      </c>
    </row>
    <row r="130" spans="1:29">
      <c r="A130" s="1" t="s">
        <v>68</v>
      </c>
      <c r="B130" s="21" t="s">
        <v>35</v>
      </c>
      <c r="C130" s="21"/>
      <c r="D130" s="21" t="s">
        <v>110</v>
      </c>
      <c r="E130" s="21" t="s">
        <v>45</v>
      </c>
      <c r="F130" s="21"/>
      <c r="G130" s="21"/>
      <c r="H130" s="21" t="str">
        <f t="shared" si="2"/>
        <v>RL1-3307Traverse Grinding</v>
      </c>
      <c r="I130" s="21" t="str">
        <f t="shared" si="3"/>
        <v>RL1-3307Traverse Grinding</v>
      </c>
      <c r="J130" s="21" t="s">
        <v>46</v>
      </c>
      <c r="K130" s="22" t="str">
        <f>VLOOKUP($D130,'● Inspection plan (master)'!$I$8:$L$316,4,0)</f>
        <v>FRP</v>
      </c>
      <c r="L130" s="23"/>
      <c r="M130" s="23"/>
      <c r="N130" s="23"/>
      <c r="O130" s="22">
        <v>0</v>
      </c>
      <c r="P130" s="22">
        <v>0</v>
      </c>
      <c r="Q130" s="22">
        <v>0</v>
      </c>
      <c r="R130" s="22">
        <v>0</v>
      </c>
      <c r="S130" s="22">
        <v>0</v>
      </c>
      <c r="T130" s="22">
        <v>0</v>
      </c>
      <c r="U130" s="22">
        <v>0</v>
      </c>
      <c r="V130" s="22">
        <v>0</v>
      </c>
      <c r="W130" s="22">
        <v>0</v>
      </c>
      <c r="X130" s="22">
        <v>0</v>
      </c>
      <c r="Y130" s="22">
        <v>0</v>
      </c>
      <c r="Z130" s="22">
        <v>0</v>
      </c>
      <c r="AA130" s="22">
        <v>0</v>
      </c>
      <c r="AB130" s="22">
        <v>0</v>
      </c>
      <c r="AC130" s="22">
        <v>0</v>
      </c>
    </row>
    <row r="131" spans="1:29">
      <c r="A131" s="1" t="s">
        <v>68</v>
      </c>
      <c r="B131" s="21" t="s">
        <v>35</v>
      </c>
      <c r="C131" s="21"/>
      <c r="D131" s="21" t="s">
        <v>110</v>
      </c>
      <c r="E131" s="21" t="s">
        <v>53</v>
      </c>
      <c r="F131" s="21"/>
      <c r="G131" s="21"/>
      <c r="H131" s="21" t="str">
        <f t="shared" si="2"/>
        <v>RL1-3307Heatting</v>
      </c>
      <c r="I131" s="21" t="str">
        <f t="shared" si="3"/>
        <v>RL1-3307Heatting</v>
      </c>
      <c r="J131" s="21" t="s">
        <v>54</v>
      </c>
      <c r="K131" s="22" t="str">
        <f>VLOOKUP($D131,'● Inspection plan (master)'!$I$8:$L$316,4,0)</f>
        <v>FRP</v>
      </c>
      <c r="L131" s="23"/>
      <c r="M131" s="23"/>
      <c r="N131" s="23"/>
      <c r="O131" s="22">
        <v>0</v>
      </c>
      <c r="P131" s="22">
        <v>0</v>
      </c>
      <c r="Q131" s="22">
        <v>0</v>
      </c>
      <c r="R131" s="22">
        <v>0</v>
      </c>
      <c r="S131" s="22">
        <v>0</v>
      </c>
      <c r="T131" s="22">
        <v>0</v>
      </c>
      <c r="U131" s="22">
        <v>0</v>
      </c>
      <c r="V131" s="22">
        <v>0</v>
      </c>
      <c r="W131" s="22">
        <v>0</v>
      </c>
      <c r="X131" s="22">
        <v>0</v>
      </c>
      <c r="Y131" s="22">
        <v>0</v>
      </c>
      <c r="Z131" s="22">
        <v>0</v>
      </c>
      <c r="AA131" s="22">
        <v>0</v>
      </c>
      <c r="AB131" s="22">
        <v>0</v>
      </c>
      <c r="AC131" s="22">
        <v>0</v>
      </c>
    </row>
    <row r="132" spans="1:29">
      <c r="A132" s="1" t="s">
        <v>111</v>
      </c>
      <c r="B132" s="21" t="s">
        <v>35</v>
      </c>
      <c r="C132" s="21"/>
      <c r="D132" s="21" t="s">
        <v>112</v>
      </c>
      <c r="E132" s="21" t="s">
        <v>37</v>
      </c>
      <c r="F132" s="21" t="s">
        <v>111</v>
      </c>
      <c r="G132" s="21" t="s">
        <v>111</v>
      </c>
      <c r="H132" s="21" t="str">
        <f t="shared" si="2"/>
        <v>3V2M518720Packing</v>
      </c>
      <c r="I132" s="21" t="str">
        <f t="shared" si="3"/>
        <v>3V2M518720PackingKDTVN</v>
      </c>
      <c r="J132" s="21" t="s">
        <v>39</v>
      </c>
      <c r="K132" s="22" t="str">
        <f>VLOOKUP($D132,'● Inspection plan (master)'!$I$8:$L$316,4,0)</f>
        <v>FRP</v>
      </c>
      <c r="L132" s="23"/>
      <c r="M132" s="23"/>
      <c r="N132" s="23"/>
      <c r="O132" s="22">
        <v>0</v>
      </c>
      <c r="P132" s="22">
        <v>0</v>
      </c>
      <c r="Q132" s="22">
        <v>0</v>
      </c>
      <c r="R132" s="22">
        <v>0</v>
      </c>
      <c r="S132" s="22">
        <v>0</v>
      </c>
      <c r="T132" s="22">
        <v>0</v>
      </c>
      <c r="U132" s="22">
        <v>0</v>
      </c>
      <c r="V132" s="22">
        <v>0</v>
      </c>
      <c r="W132" s="22">
        <v>0</v>
      </c>
      <c r="X132" s="22">
        <v>0</v>
      </c>
      <c r="Y132" s="22">
        <v>0</v>
      </c>
      <c r="Z132" s="22">
        <v>0</v>
      </c>
      <c r="AA132" s="22">
        <v>0</v>
      </c>
      <c r="AB132" s="22">
        <v>0</v>
      </c>
      <c r="AC132" s="22">
        <v>0</v>
      </c>
    </row>
    <row r="133" spans="1:29">
      <c r="A133" s="1" t="s">
        <v>113</v>
      </c>
      <c r="B133" s="21" t="s">
        <v>35</v>
      </c>
      <c r="C133" s="21"/>
      <c r="D133" s="21" t="s">
        <v>114</v>
      </c>
      <c r="E133" s="21" t="s">
        <v>37</v>
      </c>
      <c r="F133" s="21" t="s">
        <v>113</v>
      </c>
      <c r="G133" s="21" t="s">
        <v>113</v>
      </c>
      <c r="H133" s="21" t="str">
        <f t="shared" si="2"/>
        <v>3V2M518770Packing</v>
      </c>
      <c r="I133" s="21" t="str">
        <f t="shared" si="3"/>
        <v>3V2M518770PackingKDTHK</v>
      </c>
      <c r="J133" s="21" t="s">
        <v>39</v>
      </c>
      <c r="K133" s="22" t="str">
        <f>VLOOKUP($D133,'● Inspection plan (master)'!$I$8:$L$316,4,0)</f>
        <v>FRP</v>
      </c>
      <c r="L133" s="23"/>
      <c r="M133" s="23"/>
      <c r="N133" s="23"/>
      <c r="O133" s="22">
        <v>0</v>
      </c>
      <c r="P133" s="22">
        <v>0</v>
      </c>
      <c r="Q133" s="22">
        <v>0</v>
      </c>
      <c r="R133" s="22">
        <v>0</v>
      </c>
      <c r="S133" s="22">
        <v>0</v>
      </c>
      <c r="T133" s="22">
        <v>2700</v>
      </c>
      <c r="U133" s="22">
        <v>900</v>
      </c>
      <c r="V133" s="22">
        <v>0</v>
      </c>
      <c r="W133" s="22">
        <v>0</v>
      </c>
      <c r="X133" s="22">
        <v>0</v>
      </c>
      <c r="Y133" s="22">
        <v>0</v>
      </c>
      <c r="Z133" s="22">
        <v>0</v>
      </c>
      <c r="AA133" s="22">
        <v>0</v>
      </c>
      <c r="AB133" s="22">
        <v>0</v>
      </c>
      <c r="AC133" s="22">
        <v>0</v>
      </c>
    </row>
    <row r="134" spans="1:29">
      <c r="A134" s="1" t="s">
        <v>111</v>
      </c>
      <c r="B134" s="21" t="s">
        <v>35</v>
      </c>
      <c r="C134" s="21"/>
      <c r="D134" s="30" t="s">
        <v>112</v>
      </c>
      <c r="E134" s="30" t="s">
        <v>40</v>
      </c>
      <c r="F134" s="30"/>
      <c r="G134" s="30"/>
      <c r="H134" s="30" t="str">
        <f t="shared" si="2"/>
        <v>3V2M518720DC Cutting</v>
      </c>
      <c r="I134" s="30" t="str">
        <f t="shared" si="3"/>
        <v>3V2M518720DC Cutting</v>
      </c>
      <c r="J134" s="30" t="s">
        <v>41</v>
      </c>
      <c r="K134" s="23" t="str">
        <f>VLOOKUP($D134,'● Inspection plan (master)'!$I$8:$L$316,4,0)</f>
        <v>FRP</v>
      </c>
      <c r="L134" s="23"/>
      <c r="M134" s="23"/>
      <c r="N134" s="23"/>
      <c r="O134" s="22">
        <v>0</v>
      </c>
      <c r="P134" s="22">
        <v>0</v>
      </c>
      <c r="Q134" s="22">
        <v>0</v>
      </c>
      <c r="R134" s="22">
        <v>0</v>
      </c>
      <c r="S134" s="22">
        <v>0</v>
      </c>
      <c r="T134" s="22">
        <v>0</v>
      </c>
      <c r="U134" s="22">
        <v>0</v>
      </c>
      <c r="V134" s="22">
        <v>0</v>
      </c>
      <c r="W134" s="22">
        <v>0</v>
      </c>
      <c r="X134" s="22">
        <v>0</v>
      </c>
      <c r="Y134" s="22">
        <v>0</v>
      </c>
      <c r="Z134" s="22">
        <v>0</v>
      </c>
      <c r="AA134" s="22">
        <v>0</v>
      </c>
      <c r="AB134" s="22">
        <v>0</v>
      </c>
      <c r="AC134" s="22">
        <v>0</v>
      </c>
    </row>
    <row r="135" spans="1:29">
      <c r="A135" s="1" t="s">
        <v>111</v>
      </c>
      <c r="B135" s="21" t="s">
        <v>35</v>
      </c>
      <c r="C135" s="21"/>
      <c r="D135" s="30" t="s">
        <v>112</v>
      </c>
      <c r="E135" s="30" t="s">
        <v>45</v>
      </c>
      <c r="F135" s="30"/>
      <c r="G135" s="30"/>
      <c r="H135" s="30" t="str">
        <f t="shared" si="2"/>
        <v>3V2M518720Traverse Grinding</v>
      </c>
      <c r="I135" s="30" t="str">
        <f t="shared" si="3"/>
        <v>3V2M518720Traverse Grinding</v>
      </c>
      <c r="J135" s="30" t="s">
        <v>46</v>
      </c>
      <c r="K135" s="23" t="str">
        <f>VLOOKUP($D135,'● Inspection plan (master)'!$I$8:$L$316,4,0)</f>
        <v>FRP</v>
      </c>
      <c r="L135" s="23"/>
      <c r="M135" s="23"/>
      <c r="N135" s="23"/>
      <c r="O135" s="22">
        <v>0</v>
      </c>
      <c r="P135" s="22">
        <v>0</v>
      </c>
      <c r="Q135" s="22">
        <v>0</v>
      </c>
      <c r="R135" s="22">
        <v>0</v>
      </c>
      <c r="S135" s="22">
        <v>0</v>
      </c>
      <c r="T135" s="22">
        <v>0</v>
      </c>
      <c r="U135" s="22">
        <v>0</v>
      </c>
      <c r="V135" s="22">
        <v>0</v>
      </c>
      <c r="W135" s="22">
        <v>0</v>
      </c>
      <c r="X135" s="22">
        <v>0</v>
      </c>
      <c r="Y135" s="22">
        <v>0</v>
      </c>
      <c r="Z135" s="22">
        <v>0</v>
      </c>
      <c r="AA135" s="22">
        <v>0</v>
      </c>
      <c r="AB135" s="22">
        <v>0</v>
      </c>
      <c r="AC135" s="22">
        <v>0</v>
      </c>
    </row>
    <row r="136" spans="1:29">
      <c r="A136" s="1" t="s">
        <v>111</v>
      </c>
      <c r="B136" s="21" t="s">
        <v>35</v>
      </c>
      <c r="C136" s="21"/>
      <c r="D136" s="30" t="s">
        <v>112</v>
      </c>
      <c r="E136" s="30" t="s">
        <v>53</v>
      </c>
      <c r="F136" s="30"/>
      <c r="G136" s="30"/>
      <c r="H136" s="30" t="str">
        <f t="shared" si="2"/>
        <v>3V2M518720Heatting</v>
      </c>
      <c r="I136" s="30" t="str">
        <f t="shared" si="3"/>
        <v>3V2M518720Heatting</v>
      </c>
      <c r="J136" s="30" t="s">
        <v>54</v>
      </c>
      <c r="K136" s="23" t="str">
        <f>VLOOKUP($D136,'● Inspection plan (master)'!$I$8:$L$316,4,0)</f>
        <v>FRP</v>
      </c>
      <c r="L136" s="23"/>
      <c r="M136" s="23"/>
      <c r="N136" s="23"/>
      <c r="O136" s="22">
        <v>0</v>
      </c>
      <c r="P136" s="22">
        <v>0</v>
      </c>
      <c r="Q136" s="22">
        <v>0</v>
      </c>
      <c r="R136" s="22">
        <v>0</v>
      </c>
      <c r="S136" s="22">
        <v>0</v>
      </c>
      <c r="T136" s="22">
        <v>0</v>
      </c>
      <c r="U136" s="22">
        <v>0</v>
      </c>
      <c r="V136" s="22">
        <v>0</v>
      </c>
      <c r="W136" s="22">
        <v>0</v>
      </c>
      <c r="X136" s="22">
        <v>0</v>
      </c>
      <c r="Y136" s="22">
        <v>0</v>
      </c>
      <c r="Z136" s="22">
        <v>0</v>
      </c>
      <c r="AA136" s="22">
        <v>0</v>
      </c>
      <c r="AB136" s="22">
        <v>0</v>
      </c>
      <c r="AC136" s="22">
        <v>0</v>
      </c>
    </row>
    <row r="137" spans="1:29">
      <c r="A137" s="1" t="s">
        <v>68</v>
      </c>
      <c r="B137" s="21" t="s">
        <v>35</v>
      </c>
      <c r="C137" s="21"/>
      <c r="D137" s="21" t="s">
        <v>115</v>
      </c>
      <c r="E137" s="21" t="s">
        <v>37</v>
      </c>
      <c r="F137" s="21" t="s">
        <v>70</v>
      </c>
      <c r="G137" s="21" t="s">
        <v>68</v>
      </c>
      <c r="H137" s="21" t="str">
        <f t="shared" si="2"/>
        <v>RL1-3642Packing</v>
      </c>
      <c r="I137" s="21" t="str">
        <f t="shared" si="3"/>
        <v>RL1-3642Packingc-QUEVO</v>
      </c>
      <c r="J137" s="21" t="s">
        <v>39</v>
      </c>
      <c r="K137" s="22" t="str">
        <f>VLOOKUP($D137,'● Inspection plan (master)'!$I$8:$L$316,4,0)</f>
        <v>FRP</v>
      </c>
      <c r="L137" s="23"/>
      <c r="M137" s="23"/>
      <c r="N137" s="23"/>
      <c r="O137" s="22">
        <v>1600</v>
      </c>
      <c r="P137" s="22">
        <v>1600</v>
      </c>
      <c r="Q137" s="22">
        <v>22</v>
      </c>
      <c r="R137" s="22">
        <v>50</v>
      </c>
      <c r="S137" s="22">
        <v>0</v>
      </c>
      <c r="T137" s="22">
        <v>150</v>
      </c>
      <c r="U137" s="22">
        <v>0</v>
      </c>
      <c r="V137" s="22">
        <v>0</v>
      </c>
      <c r="W137" s="22">
        <v>0</v>
      </c>
      <c r="X137" s="22">
        <v>570</v>
      </c>
      <c r="Y137" s="22">
        <v>0</v>
      </c>
      <c r="Z137" s="22">
        <v>0</v>
      </c>
      <c r="AA137" s="22">
        <v>0</v>
      </c>
      <c r="AB137" s="22">
        <v>0</v>
      </c>
      <c r="AC137" s="22">
        <v>0</v>
      </c>
    </row>
    <row r="138" spans="1:29">
      <c r="A138" s="1" t="s">
        <v>68</v>
      </c>
      <c r="B138" s="21" t="s">
        <v>35</v>
      </c>
      <c r="C138" s="21"/>
      <c r="D138" s="21" t="s">
        <v>115</v>
      </c>
      <c r="E138" s="21" t="s">
        <v>43</v>
      </c>
      <c r="F138" s="21"/>
      <c r="G138" s="21"/>
      <c r="H138" s="21" t="str">
        <f t="shared" ref="H138:H201" si="4">D138&amp;E138</f>
        <v>RL1-3642FEED Cutting</v>
      </c>
      <c r="I138" s="21" t="str">
        <f t="shared" ref="I138:I201" si="5">D138&amp;E138&amp;F138</f>
        <v>RL1-3642FEED Cutting</v>
      </c>
      <c r="J138" s="21" t="s">
        <v>44</v>
      </c>
      <c r="K138" s="22" t="str">
        <f>VLOOKUP($D138,'● Inspection plan (master)'!$I$8:$L$316,4,0)</f>
        <v>FRP</v>
      </c>
      <c r="L138" s="23"/>
      <c r="M138" s="23"/>
      <c r="N138" s="23"/>
      <c r="O138" s="22">
        <v>1548</v>
      </c>
      <c r="P138" s="22">
        <v>3060</v>
      </c>
      <c r="Q138" s="22">
        <v>0</v>
      </c>
      <c r="R138" s="22">
        <v>0</v>
      </c>
      <c r="S138" s="22">
        <v>0</v>
      </c>
      <c r="T138" s="22">
        <v>0</v>
      </c>
      <c r="U138" s="22">
        <v>0</v>
      </c>
      <c r="V138" s="22">
        <v>0</v>
      </c>
      <c r="W138" s="22">
        <v>0</v>
      </c>
      <c r="X138" s="22">
        <v>0</v>
      </c>
      <c r="Y138" s="22">
        <v>0</v>
      </c>
      <c r="Z138" s="22">
        <v>0</v>
      </c>
      <c r="AA138" s="22">
        <v>0</v>
      </c>
      <c r="AB138" s="22">
        <v>0</v>
      </c>
      <c r="AC138" s="22">
        <v>0</v>
      </c>
    </row>
    <row r="139" spans="1:29">
      <c r="A139" s="1" t="s">
        <v>68</v>
      </c>
      <c r="B139" s="21" t="s">
        <v>35</v>
      </c>
      <c r="C139" s="21"/>
      <c r="D139" s="21" t="s">
        <v>115</v>
      </c>
      <c r="E139" s="21" t="s">
        <v>45</v>
      </c>
      <c r="F139" s="21"/>
      <c r="G139" s="21"/>
      <c r="H139" s="21" t="str">
        <f t="shared" si="4"/>
        <v>RL1-3642Traverse Grinding</v>
      </c>
      <c r="I139" s="21" t="str">
        <f t="shared" si="5"/>
        <v>RL1-3642Traverse Grinding</v>
      </c>
      <c r="J139" s="21" t="s">
        <v>46</v>
      </c>
      <c r="K139" s="22" t="str">
        <f>VLOOKUP($D139,'● Inspection plan (master)'!$I$8:$L$316,4,0)</f>
        <v>FRP</v>
      </c>
      <c r="L139" s="23"/>
      <c r="M139" s="23"/>
      <c r="N139" s="23"/>
      <c r="O139" s="22">
        <v>1548</v>
      </c>
      <c r="P139" s="22">
        <v>3120</v>
      </c>
      <c r="Q139" s="22">
        <v>0</v>
      </c>
      <c r="R139" s="22">
        <v>0</v>
      </c>
      <c r="S139" s="22">
        <v>0</v>
      </c>
      <c r="T139" s="22">
        <v>0</v>
      </c>
      <c r="U139" s="22">
        <v>0</v>
      </c>
      <c r="V139" s="22">
        <v>0</v>
      </c>
      <c r="W139" s="22">
        <v>0</v>
      </c>
      <c r="X139" s="22">
        <v>0</v>
      </c>
      <c r="Y139" s="22">
        <v>0</v>
      </c>
      <c r="Z139" s="22">
        <v>0</v>
      </c>
      <c r="AA139" s="22">
        <v>0</v>
      </c>
      <c r="AB139" s="22">
        <v>0</v>
      </c>
      <c r="AC139" s="22">
        <v>0</v>
      </c>
    </row>
    <row r="140" spans="1:29">
      <c r="A140" s="1" t="s">
        <v>68</v>
      </c>
      <c r="B140" s="21" t="s">
        <v>35</v>
      </c>
      <c r="C140" s="21"/>
      <c r="D140" s="21" t="s">
        <v>115</v>
      </c>
      <c r="E140" s="21" t="s">
        <v>53</v>
      </c>
      <c r="F140" s="21"/>
      <c r="G140" s="21"/>
      <c r="H140" s="21" t="str">
        <f t="shared" si="4"/>
        <v>RL1-3642Heatting</v>
      </c>
      <c r="I140" s="21" t="str">
        <f t="shared" si="5"/>
        <v>RL1-3642Heatting</v>
      </c>
      <c r="J140" s="21" t="s">
        <v>54</v>
      </c>
      <c r="K140" s="22" t="str">
        <f>VLOOKUP($D140,'● Inspection plan (master)'!$I$8:$L$316,4,0)</f>
        <v>FRP</v>
      </c>
      <c r="L140" s="23"/>
      <c r="M140" s="23"/>
      <c r="N140" s="23"/>
      <c r="O140" s="22">
        <v>1560</v>
      </c>
      <c r="P140" s="22">
        <v>3120</v>
      </c>
      <c r="Q140" s="22">
        <v>0</v>
      </c>
      <c r="R140" s="22">
        <v>0</v>
      </c>
      <c r="S140" s="22">
        <v>0</v>
      </c>
      <c r="T140" s="22">
        <v>0</v>
      </c>
      <c r="U140" s="22">
        <v>0</v>
      </c>
      <c r="V140" s="22">
        <v>0</v>
      </c>
      <c r="W140" s="22">
        <v>0</v>
      </c>
      <c r="X140" s="22">
        <v>0</v>
      </c>
      <c r="Y140" s="22">
        <v>0</v>
      </c>
      <c r="Z140" s="22">
        <v>0</v>
      </c>
      <c r="AA140" s="22">
        <v>0</v>
      </c>
      <c r="AB140" s="22">
        <v>0</v>
      </c>
      <c r="AC140" s="22">
        <v>0</v>
      </c>
    </row>
    <row r="141" spans="1:29">
      <c r="A141" s="1" t="s">
        <v>68</v>
      </c>
      <c r="B141" s="21" t="s">
        <v>35</v>
      </c>
      <c r="C141" s="21"/>
      <c r="D141" s="21" t="s">
        <v>116</v>
      </c>
      <c r="E141" s="21" t="s">
        <v>37</v>
      </c>
      <c r="F141" s="21" t="s">
        <v>117</v>
      </c>
      <c r="G141" s="21" t="s">
        <v>68</v>
      </c>
      <c r="H141" s="21" t="str">
        <f t="shared" si="4"/>
        <v>RM2-5576Packing</v>
      </c>
      <c r="I141" s="21" t="str">
        <f t="shared" si="5"/>
        <v>RM2-5576Packingc-SANKYO</v>
      </c>
      <c r="J141" s="21" t="s">
        <v>39</v>
      </c>
      <c r="K141" s="22" t="str">
        <f>VLOOKUP($D141,'● Inspection plan (master)'!$I$8:$L$316,4,0)</f>
        <v>FRP</v>
      </c>
      <c r="L141" s="23"/>
      <c r="M141" s="23"/>
      <c r="N141" s="23"/>
      <c r="O141" s="22">
        <v>0</v>
      </c>
      <c r="P141" s="22">
        <v>0</v>
      </c>
      <c r="Q141" s="22">
        <v>0</v>
      </c>
      <c r="R141" s="22">
        <v>0</v>
      </c>
      <c r="S141" s="22">
        <v>0</v>
      </c>
      <c r="T141" s="22">
        <v>0</v>
      </c>
      <c r="U141" s="22">
        <v>0</v>
      </c>
      <c r="V141" s="22">
        <v>0</v>
      </c>
      <c r="W141" s="22">
        <v>0</v>
      </c>
      <c r="X141" s="22">
        <v>0</v>
      </c>
      <c r="Y141" s="22">
        <v>0</v>
      </c>
      <c r="Z141" s="22">
        <v>0</v>
      </c>
      <c r="AA141" s="22">
        <v>0</v>
      </c>
      <c r="AB141" s="22">
        <v>0</v>
      </c>
      <c r="AC141" s="22">
        <v>0</v>
      </c>
    </row>
    <row r="142" spans="1:29">
      <c r="A142" s="1" t="s">
        <v>68</v>
      </c>
      <c r="B142" s="21" t="s">
        <v>35</v>
      </c>
      <c r="C142" s="21"/>
      <c r="D142" s="21" t="s">
        <v>116</v>
      </c>
      <c r="E142" s="21" t="s">
        <v>37</v>
      </c>
      <c r="F142" s="21" t="s">
        <v>70</v>
      </c>
      <c r="G142" s="21" t="s">
        <v>68</v>
      </c>
      <c r="H142" s="21" t="str">
        <f t="shared" si="4"/>
        <v>RM2-5576Packing</v>
      </c>
      <c r="I142" s="21" t="str">
        <f t="shared" si="5"/>
        <v>RM2-5576Packingc-QUEVO</v>
      </c>
      <c r="J142" s="21" t="s">
        <v>39</v>
      </c>
      <c r="K142" s="22" t="str">
        <f>VLOOKUP($D142,'● Inspection plan (master)'!$I$8:$L$316,4,0)</f>
        <v>FRP</v>
      </c>
      <c r="L142" s="23"/>
      <c r="M142" s="23"/>
      <c r="N142" s="23"/>
      <c r="O142" s="22">
        <v>88800</v>
      </c>
      <c r="P142" s="22">
        <v>74400</v>
      </c>
      <c r="Q142" s="22">
        <v>110400</v>
      </c>
      <c r="R142" s="22">
        <v>199200</v>
      </c>
      <c r="S142" s="22">
        <v>40800</v>
      </c>
      <c r="T142" s="22">
        <v>7200</v>
      </c>
      <c r="U142" s="22">
        <v>76800</v>
      </c>
      <c r="V142" s="22">
        <v>192000</v>
      </c>
      <c r="W142" s="22">
        <v>184800</v>
      </c>
      <c r="X142" s="22">
        <v>268800</v>
      </c>
      <c r="Y142" s="22">
        <v>249600</v>
      </c>
      <c r="Z142" s="22">
        <v>228000</v>
      </c>
      <c r="AA142" s="22">
        <v>159600</v>
      </c>
      <c r="AB142" s="22">
        <v>150000</v>
      </c>
      <c r="AC142" s="22">
        <v>0</v>
      </c>
    </row>
    <row r="143" spans="1:29">
      <c r="A143" s="1" t="s">
        <v>68</v>
      </c>
      <c r="B143" s="21" t="s">
        <v>35</v>
      </c>
      <c r="C143" s="21"/>
      <c r="D143" s="21" t="s">
        <v>116</v>
      </c>
      <c r="E143" s="21" t="s">
        <v>43</v>
      </c>
      <c r="F143" s="21"/>
      <c r="G143" s="21"/>
      <c r="H143" s="21" t="str">
        <f t="shared" si="4"/>
        <v>RM2-5576FEED Cutting</v>
      </c>
      <c r="I143" s="21" t="str">
        <f t="shared" si="5"/>
        <v>RM2-5576FEED Cutting</v>
      </c>
      <c r="J143" s="21" t="s">
        <v>44</v>
      </c>
      <c r="K143" s="22" t="str">
        <f>VLOOKUP($D143,'● Inspection plan (master)'!$I$8:$L$316,4,0)</f>
        <v>FRP</v>
      </c>
      <c r="L143" s="23"/>
      <c r="M143" s="23"/>
      <c r="N143" s="23"/>
      <c r="O143" s="22">
        <v>115408</v>
      </c>
      <c r="P143" s="22">
        <v>89182</v>
      </c>
      <c r="Q143" s="22">
        <v>133773</v>
      </c>
      <c r="R143" s="22">
        <v>217150</v>
      </c>
      <c r="S143" s="22">
        <v>56754</v>
      </c>
      <c r="T143" s="22">
        <v>27285</v>
      </c>
      <c r="U143" s="22">
        <v>88725</v>
      </c>
      <c r="V143" s="22">
        <v>223566</v>
      </c>
      <c r="W143" s="22">
        <v>265609</v>
      </c>
      <c r="X143" s="22">
        <v>287873</v>
      </c>
      <c r="Y143" s="22">
        <v>290466</v>
      </c>
      <c r="Z143" s="22">
        <v>261710.16129032258</v>
      </c>
      <c r="AA143" s="22">
        <v>191242.70077864296</v>
      </c>
      <c r="AB143" s="22">
        <v>151900.13793103449</v>
      </c>
      <c r="AC143" s="22">
        <v>0</v>
      </c>
    </row>
    <row r="144" spans="1:29">
      <c r="A144" s="1" t="s">
        <v>68</v>
      </c>
      <c r="B144" s="21" t="s">
        <v>35</v>
      </c>
      <c r="C144" s="21"/>
      <c r="D144" s="21" t="s">
        <v>116</v>
      </c>
      <c r="E144" s="21" t="s">
        <v>45</v>
      </c>
      <c r="F144" s="21"/>
      <c r="G144" s="21"/>
      <c r="H144" s="21" t="str">
        <f t="shared" si="4"/>
        <v>RM2-5576Traverse Grinding</v>
      </c>
      <c r="I144" s="21" t="str">
        <f t="shared" si="5"/>
        <v>RM2-5576Traverse Grinding</v>
      </c>
      <c r="J144" s="21" t="s">
        <v>46</v>
      </c>
      <c r="K144" s="22" t="str">
        <f>VLOOKUP($D144,'● Inspection plan (master)'!$I$8:$L$316,4,0)</f>
        <v>FRP</v>
      </c>
      <c r="L144" s="23"/>
      <c r="M144" s="23"/>
      <c r="N144" s="23"/>
      <c r="O144" s="22">
        <v>127838</v>
      </c>
      <c r="P144" s="22">
        <v>102170</v>
      </c>
      <c r="Q144" s="22">
        <v>123165</v>
      </c>
      <c r="R144" s="22">
        <v>275674</v>
      </c>
      <c r="S144" s="22">
        <v>41446</v>
      </c>
      <c r="T144" s="22">
        <v>0</v>
      </c>
      <c r="U144" s="22">
        <v>64634</v>
      </c>
      <c r="V144" s="22">
        <v>251396</v>
      </c>
      <c r="W144" s="22">
        <v>255544</v>
      </c>
      <c r="X144" s="22">
        <v>301444</v>
      </c>
      <c r="Y144" s="22">
        <v>302158</v>
      </c>
      <c r="Z144" s="22">
        <v>211269.28067027882</v>
      </c>
      <c r="AA144" s="22">
        <v>190311.51718941203</v>
      </c>
      <c r="AB144" s="22">
        <v>146662.20214030918</v>
      </c>
      <c r="AC144" s="22">
        <v>0</v>
      </c>
    </row>
    <row r="145" spans="1:29">
      <c r="A145" s="1" t="s">
        <v>68</v>
      </c>
      <c r="B145" s="21" t="s">
        <v>35</v>
      </c>
      <c r="C145" s="21"/>
      <c r="D145" s="21" t="s">
        <v>116</v>
      </c>
      <c r="E145" s="21" t="s">
        <v>53</v>
      </c>
      <c r="F145" s="21"/>
      <c r="G145" s="21"/>
      <c r="H145" s="21" t="str">
        <f t="shared" si="4"/>
        <v>RM2-5576Heatting</v>
      </c>
      <c r="I145" s="21" t="str">
        <f t="shared" si="5"/>
        <v>RM2-5576Heatting</v>
      </c>
      <c r="J145" s="21" t="s">
        <v>54</v>
      </c>
      <c r="K145" s="22" t="str">
        <f>VLOOKUP($D145,'● Inspection plan (master)'!$I$8:$L$316,4,0)</f>
        <v>FRP</v>
      </c>
      <c r="L145" s="23"/>
      <c r="M145" s="23"/>
      <c r="N145" s="23"/>
      <c r="O145" s="22">
        <v>122400</v>
      </c>
      <c r="P145" s="22">
        <v>104652</v>
      </c>
      <c r="Q145" s="22">
        <v>153000</v>
      </c>
      <c r="R145" s="22">
        <v>249900</v>
      </c>
      <c r="S145" s="22">
        <v>35700</v>
      </c>
      <c r="T145" s="22">
        <v>0</v>
      </c>
      <c r="U145" s="22">
        <v>76500</v>
      </c>
      <c r="V145" s="22">
        <v>244800</v>
      </c>
      <c r="W145" s="22">
        <v>260100</v>
      </c>
      <c r="X145" s="22">
        <v>339300</v>
      </c>
      <c r="Y145" s="22">
        <v>275400</v>
      </c>
      <c r="Z145" s="22">
        <v>214200</v>
      </c>
      <c r="AA145" s="22">
        <v>174945.11517487394</v>
      </c>
      <c r="AB145" s="22">
        <v>141604.88482512609</v>
      </c>
      <c r="AC145" s="22">
        <v>0</v>
      </c>
    </row>
    <row r="146" spans="1:29">
      <c r="A146" s="1" t="s">
        <v>100</v>
      </c>
      <c r="B146" s="21" t="s">
        <v>35</v>
      </c>
      <c r="C146" s="21"/>
      <c r="D146" s="21" t="s">
        <v>118</v>
      </c>
      <c r="E146" s="21" t="s">
        <v>37</v>
      </c>
      <c r="F146" s="21" t="s">
        <v>100</v>
      </c>
      <c r="G146" s="21" t="s">
        <v>100</v>
      </c>
      <c r="H146" s="21" t="str">
        <f t="shared" si="4"/>
        <v>RL2-0892Packing</v>
      </c>
      <c r="I146" s="21" t="str">
        <f t="shared" si="5"/>
        <v>RL2-0892PackingCBMP</v>
      </c>
      <c r="J146" s="21" t="s">
        <v>39</v>
      </c>
      <c r="K146" s="22" t="str">
        <f>VLOOKUP($D146,'● Inspection plan (master)'!$I$8:$L$316,4,0)</f>
        <v>FRP</v>
      </c>
      <c r="L146" s="23"/>
      <c r="M146" s="23"/>
      <c r="N146" s="23"/>
      <c r="O146" s="22">
        <v>70000</v>
      </c>
      <c r="P146" s="22">
        <v>36000</v>
      </c>
      <c r="Q146" s="22">
        <v>51000</v>
      </c>
      <c r="R146" s="22">
        <v>70000</v>
      </c>
      <c r="S146" s="22">
        <v>29000</v>
      </c>
      <c r="T146" s="22">
        <v>0</v>
      </c>
      <c r="U146" s="22">
        <v>11000</v>
      </c>
      <c r="V146" s="22">
        <v>43000</v>
      </c>
      <c r="W146" s="22">
        <v>8000</v>
      </c>
      <c r="X146" s="22">
        <v>8000</v>
      </c>
      <c r="Y146" s="22">
        <v>12000</v>
      </c>
      <c r="Z146" s="22">
        <v>19000</v>
      </c>
      <c r="AA146" s="22">
        <v>15000</v>
      </c>
      <c r="AB146" s="22">
        <v>10000</v>
      </c>
      <c r="AC146" s="22">
        <v>0</v>
      </c>
    </row>
    <row r="147" spans="1:29">
      <c r="A147" s="1" t="s">
        <v>100</v>
      </c>
      <c r="B147" s="21" t="s">
        <v>35</v>
      </c>
      <c r="C147" s="21"/>
      <c r="D147" s="21" t="s">
        <v>119</v>
      </c>
      <c r="E147" s="21" t="s">
        <v>37</v>
      </c>
      <c r="F147" s="21" t="s">
        <v>100</v>
      </c>
      <c r="G147" s="21" t="s">
        <v>100</v>
      </c>
      <c r="H147" s="21" t="str">
        <f t="shared" si="4"/>
        <v>RL2-0669Packing</v>
      </c>
      <c r="I147" s="21" t="str">
        <f t="shared" si="5"/>
        <v>RL2-0669PackingCBMP</v>
      </c>
      <c r="J147" s="21" t="s">
        <v>39</v>
      </c>
      <c r="K147" s="22" t="str">
        <f>VLOOKUP($D147,'● Inspection plan (master)'!$I$8:$L$316,4,0)</f>
        <v>FRP</v>
      </c>
      <c r="L147" s="23"/>
      <c r="M147" s="23"/>
      <c r="N147" s="23"/>
      <c r="O147" s="22">
        <v>235000</v>
      </c>
      <c r="P147" s="22">
        <v>81000</v>
      </c>
      <c r="Q147" s="22">
        <v>143000</v>
      </c>
      <c r="R147" s="22">
        <v>105000</v>
      </c>
      <c r="S147" s="22">
        <v>68000</v>
      </c>
      <c r="T147" s="22">
        <v>0</v>
      </c>
      <c r="U147" s="22">
        <v>28000</v>
      </c>
      <c r="V147" s="22">
        <v>76000</v>
      </c>
      <c r="W147" s="22">
        <v>19000</v>
      </c>
      <c r="X147" s="22">
        <v>3000</v>
      </c>
      <c r="Y147" s="22">
        <v>18000</v>
      </c>
      <c r="Z147" s="22">
        <v>19000</v>
      </c>
      <c r="AA147" s="22">
        <v>18000</v>
      </c>
      <c r="AB147" s="22">
        <v>15000</v>
      </c>
      <c r="AC147" s="22">
        <v>0</v>
      </c>
    </row>
    <row r="148" spans="1:29">
      <c r="A148" s="1" t="s">
        <v>100</v>
      </c>
      <c r="B148" s="21" t="s">
        <v>35</v>
      </c>
      <c r="C148" s="21"/>
      <c r="D148" s="21" t="s">
        <v>120</v>
      </c>
      <c r="E148" s="21" t="s">
        <v>37</v>
      </c>
      <c r="F148" s="21" t="s">
        <v>100</v>
      </c>
      <c r="G148" s="21" t="s">
        <v>100</v>
      </c>
      <c r="H148" s="21" t="str">
        <f t="shared" si="4"/>
        <v>RL2-0666Packing</v>
      </c>
      <c r="I148" s="21" t="str">
        <f t="shared" si="5"/>
        <v>RL2-0666PackingCBMP</v>
      </c>
      <c r="J148" s="21" t="s">
        <v>39</v>
      </c>
      <c r="K148" s="22" t="str">
        <f>VLOOKUP($D148,'● Inspection plan (master)'!$I$8:$L$316,4,0)</f>
        <v>FRP</v>
      </c>
      <c r="L148" s="23"/>
      <c r="M148" s="23"/>
      <c r="N148" s="23"/>
      <c r="O148" s="22">
        <v>64000</v>
      </c>
      <c r="P148" s="22">
        <v>45000</v>
      </c>
      <c r="Q148" s="22">
        <v>50000</v>
      </c>
      <c r="R148" s="22">
        <v>34000</v>
      </c>
      <c r="S148" s="22">
        <v>37000</v>
      </c>
      <c r="T148" s="22">
        <v>13000</v>
      </c>
      <c r="U148" s="22">
        <v>24000</v>
      </c>
      <c r="V148" s="22">
        <v>43000</v>
      </c>
      <c r="W148" s="22">
        <v>12000</v>
      </c>
      <c r="X148" s="22">
        <v>5000</v>
      </c>
      <c r="Y148" s="22">
        <v>9000</v>
      </c>
      <c r="Z148" s="22">
        <v>12000</v>
      </c>
      <c r="AA148" s="22">
        <v>17000</v>
      </c>
      <c r="AB148" s="22">
        <v>23000</v>
      </c>
      <c r="AC148" s="22">
        <v>0</v>
      </c>
    </row>
    <row r="149" spans="1:29">
      <c r="A149" s="1" t="s">
        <v>100</v>
      </c>
      <c r="B149" s="21" t="s">
        <v>35</v>
      </c>
      <c r="C149" s="21"/>
      <c r="D149" s="21" t="s">
        <v>120</v>
      </c>
      <c r="E149" s="21" t="s">
        <v>43</v>
      </c>
      <c r="F149" s="21"/>
      <c r="G149" s="21"/>
      <c r="H149" s="21" t="str">
        <f t="shared" si="4"/>
        <v>RL2-0666FEED Cutting</v>
      </c>
      <c r="I149" s="21" t="str">
        <f t="shared" si="5"/>
        <v>RL2-0666FEED Cutting</v>
      </c>
      <c r="J149" s="21" t="s">
        <v>44</v>
      </c>
      <c r="K149" s="22" t="str">
        <f>VLOOKUP($D149,'● Inspection plan (master)'!$I$8:$L$316,4,0)</f>
        <v>FRP</v>
      </c>
      <c r="L149" s="23"/>
      <c r="M149" s="23"/>
      <c r="N149" s="23"/>
      <c r="O149" s="22">
        <v>714500</v>
      </c>
      <c r="P149" s="22">
        <v>331890</v>
      </c>
      <c r="Q149" s="22">
        <v>573420</v>
      </c>
      <c r="R149" s="22">
        <v>428040</v>
      </c>
      <c r="S149" s="22">
        <v>612252</v>
      </c>
      <c r="T149" s="22">
        <v>402920</v>
      </c>
      <c r="U149" s="22">
        <v>392710</v>
      </c>
      <c r="V149" s="22">
        <v>637320</v>
      </c>
      <c r="W149" s="22">
        <v>311370</v>
      </c>
      <c r="X149" s="22">
        <v>162420</v>
      </c>
      <c r="Y149" s="22">
        <v>231270</v>
      </c>
      <c r="Z149" s="22">
        <v>288706.48387096776</v>
      </c>
      <c r="AA149" s="22">
        <v>282320.1850945495</v>
      </c>
      <c r="AB149" s="22">
        <v>211032.93103448275</v>
      </c>
      <c r="AC149" s="22">
        <v>0</v>
      </c>
    </row>
    <row r="150" spans="1:29">
      <c r="A150" s="1" t="s">
        <v>100</v>
      </c>
      <c r="B150" s="21" t="s">
        <v>35</v>
      </c>
      <c r="C150" s="21"/>
      <c r="D150" s="21" t="s">
        <v>120</v>
      </c>
      <c r="E150" s="21" t="s">
        <v>45</v>
      </c>
      <c r="F150" s="21"/>
      <c r="G150" s="21"/>
      <c r="H150" s="21" t="str">
        <f t="shared" si="4"/>
        <v>RL2-0666Traverse Grinding</v>
      </c>
      <c r="I150" s="21" t="str">
        <f t="shared" si="5"/>
        <v>RL2-0666Traverse Grinding</v>
      </c>
      <c r="J150" s="21" t="s">
        <v>46</v>
      </c>
      <c r="K150" s="22" t="str">
        <f>VLOOKUP($D150,'● Inspection plan (master)'!$I$8:$L$316,4,0)</f>
        <v>FRP</v>
      </c>
      <c r="L150" s="23"/>
      <c r="M150" s="23"/>
      <c r="N150" s="23"/>
      <c r="O150" s="22">
        <v>926834</v>
      </c>
      <c r="P150" s="22">
        <v>484390</v>
      </c>
      <c r="Q150" s="22">
        <v>787110</v>
      </c>
      <c r="R150" s="22">
        <v>589540</v>
      </c>
      <c r="S150" s="22">
        <v>929640</v>
      </c>
      <c r="T150" s="22">
        <v>163780</v>
      </c>
      <c r="U150" s="22">
        <v>502180</v>
      </c>
      <c r="V150" s="22">
        <v>559130</v>
      </c>
      <c r="W150" s="22">
        <v>354570</v>
      </c>
      <c r="X150" s="22">
        <v>126180</v>
      </c>
      <c r="Y150" s="22">
        <v>255920</v>
      </c>
      <c r="Z150" s="22">
        <v>250383.58661595325</v>
      </c>
      <c r="AA150" s="22">
        <v>280490.0799714427</v>
      </c>
      <c r="AB150" s="22">
        <v>203755.93341260406</v>
      </c>
      <c r="AC150" s="22">
        <v>0</v>
      </c>
    </row>
    <row r="151" spans="1:29">
      <c r="A151" s="1" t="s">
        <v>100</v>
      </c>
      <c r="B151" s="21" t="s">
        <v>35</v>
      </c>
      <c r="C151" s="21"/>
      <c r="D151" s="21" t="s">
        <v>120</v>
      </c>
      <c r="E151" s="21" t="s">
        <v>53</v>
      </c>
      <c r="F151" s="21"/>
      <c r="G151" s="21"/>
      <c r="H151" s="21" t="str">
        <f t="shared" si="4"/>
        <v>RL2-0666Heatting</v>
      </c>
      <c r="I151" s="21" t="str">
        <f t="shared" si="5"/>
        <v>RL2-0666Heatting</v>
      </c>
      <c r="J151" s="21" t="s">
        <v>54</v>
      </c>
      <c r="K151" s="22" t="str">
        <f>VLOOKUP($D151,'● Inspection plan (master)'!$I$8:$L$316,4,0)</f>
        <v>FRP</v>
      </c>
      <c r="L151" s="23"/>
      <c r="M151" s="23"/>
      <c r="N151" s="23"/>
      <c r="O151" s="22">
        <v>934926</v>
      </c>
      <c r="P151" s="22">
        <v>468720</v>
      </c>
      <c r="Q151" s="22">
        <v>789760</v>
      </c>
      <c r="R151" s="22">
        <v>574560</v>
      </c>
      <c r="S151" s="22">
        <v>929880</v>
      </c>
      <c r="T151" s="22">
        <v>166320</v>
      </c>
      <c r="U151" s="22">
        <v>476280</v>
      </c>
      <c r="V151" s="22">
        <v>556920</v>
      </c>
      <c r="W151" s="22">
        <v>356328</v>
      </c>
      <c r="X151" s="22">
        <v>113400</v>
      </c>
      <c r="Y151" s="22">
        <v>254520</v>
      </c>
      <c r="Z151" s="22">
        <v>252000</v>
      </c>
      <c r="AA151" s="22">
        <v>275819.73325679608</v>
      </c>
      <c r="AB151" s="22">
        <v>196729.86674320392</v>
      </c>
      <c r="AC151" s="22">
        <v>0</v>
      </c>
    </row>
    <row r="152" spans="1:29">
      <c r="A152" s="1" t="s">
        <v>68</v>
      </c>
      <c r="B152" s="21" t="s">
        <v>35</v>
      </c>
      <c r="C152" s="21"/>
      <c r="D152" s="21" t="s">
        <v>121</v>
      </c>
      <c r="E152" s="21" t="s">
        <v>37</v>
      </c>
      <c r="F152" s="21" t="s">
        <v>117</v>
      </c>
      <c r="G152" s="21" t="s">
        <v>68</v>
      </c>
      <c r="H152" s="21" t="str">
        <f t="shared" si="4"/>
        <v>RM2-5577Packing</v>
      </c>
      <c r="I152" s="21" t="str">
        <f t="shared" si="5"/>
        <v>RM2-5577Packingc-SANKYO</v>
      </c>
      <c r="J152" s="21" t="s">
        <v>39</v>
      </c>
      <c r="K152" s="22" t="str">
        <f>VLOOKUP($D152,'● Inspection plan (master)'!$I$8:$L$316,4,0)</f>
        <v>FRP</v>
      </c>
      <c r="L152" s="23"/>
      <c r="M152" s="23"/>
      <c r="N152" s="23"/>
      <c r="O152" s="22">
        <v>0</v>
      </c>
      <c r="P152" s="22">
        <v>0</v>
      </c>
      <c r="Q152" s="22">
        <v>0</v>
      </c>
      <c r="R152" s="22">
        <v>0</v>
      </c>
      <c r="S152" s="22">
        <v>0</v>
      </c>
      <c r="T152" s="22">
        <v>0</v>
      </c>
      <c r="U152" s="22">
        <v>0</v>
      </c>
      <c r="V152" s="22">
        <v>0</v>
      </c>
      <c r="W152" s="22">
        <v>0</v>
      </c>
      <c r="X152" s="22">
        <v>0</v>
      </c>
      <c r="Y152" s="22">
        <v>0</v>
      </c>
      <c r="Z152" s="22">
        <v>0</v>
      </c>
      <c r="AA152" s="22">
        <v>0</v>
      </c>
      <c r="AB152" s="22">
        <v>0</v>
      </c>
      <c r="AC152" s="22">
        <v>0</v>
      </c>
    </row>
    <row r="153" spans="1:29">
      <c r="A153" s="1" t="s">
        <v>68</v>
      </c>
      <c r="B153" s="21" t="s">
        <v>35</v>
      </c>
      <c r="C153" s="21"/>
      <c r="D153" s="21" t="s">
        <v>121</v>
      </c>
      <c r="E153" s="21" t="s">
        <v>37</v>
      </c>
      <c r="F153" s="21" t="s">
        <v>70</v>
      </c>
      <c r="G153" s="21" t="s">
        <v>68</v>
      </c>
      <c r="H153" s="21" t="str">
        <f t="shared" si="4"/>
        <v>RM2-5577Packing</v>
      </c>
      <c r="I153" s="21" t="str">
        <f t="shared" si="5"/>
        <v>RM2-5577Packingc-QUEVO</v>
      </c>
      <c r="J153" s="21" t="s">
        <v>39</v>
      </c>
      <c r="K153" s="22" t="str">
        <f>VLOOKUP($D153,'● Inspection plan (master)'!$I$8:$L$316,4,0)</f>
        <v>FRP</v>
      </c>
      <c r="L153" s="23"/>
      <c r="M153" s="23"/>
      <c r="N153" s="23"/>
      <c r="O153" s="22">
        <v>69600</v>
      </c>
      <c r="P153" s="22">
        <v>81600</v>
      </c>
      <c r="Q153" s="22">
        <v>122400</v>
      </c>
      <c r="R153" s="22">
        <v>156000</v>
      </c>
      <c r="S153" s="22">
        <v>36000</v>
      </c>
      <c r="T153" s="22">
        <v>33600</v>
      </c>
      <c r="U153" s="22">
        <v>91200</v>
      </c>
      <c r="V153" s="22">
        <v>182400</v>
      </c>
      <c r="W153" s="22">
        <v>194400</v>
      </c>
      <c r="X153" s="22">
        <v>247200</v>
      </c>
      <c r="Y153" s="22">
        <v>273600</v>
      </c>
      <c r="Z153" s="22">
        <v>216000</v>
      </c>
      <c r="AA153" s="22">
        <v>157200</v>
      </c>
      <c r="AB153" s="22">
        <v>150000</v>
      </c>
      <c r="AC153" s="22">
        <v>0</v>
      </c>
    </row>
    <row r="154" spans="1:29">
      <c r="A154" s="1" t="s">
        <v>68</v>
      </c>
      <c r="B154" s="21" t="s">
        <v>35</v>
      </c>
      <c r="C154" s="21"/>
      <c r="D154" s="21" t="s">
        <v>121</v>
      </c>
      <c r="E154" s="21" t="s">
        <v>43</v>
      </c>
      <c r="F154" s="21"/>
      <c r="G154" s="21"/>
      <c r="H154" s="21" t="str">
        <f t="shared" si="4"/>
        <v>RM2-5577FEED Cutting</v>
      </c>
      <c r="I154" s="21" t="str">
        <f t="shared" si="5"/>
        <v>RM2-5577FEED Cutting</v>
      </c>
      <c r="J154" s="21" t="s">
        <v>44</v>
      </c>
      <c r="K154" s="22" t="str">
        <f>VLOOKUP($D154,'● Inspection plan (master)'!$I$8:$L$316,4,0)</f>
        <v>FRP</v>
      </c>
      <c r="L154" s="23"/>
      <c r="M154" s="23"/>
      <c r="N154" s="23"/>
      <c r="O154" s="22">
        <v>80648</v>
      </c>
      <c r="P154" s="22">
        <v>118524</v>
      </c>
      <c r="Q154" s="22">
        <v>161582</v>
      </c>
      <c r="R154" s="22">
        <v>189975</v>
      </c>
      <c r="S154" s="22">
        <v>36465</v>
      </c>
      <c r="T154" s="22">
        <v>60673</v>
      </c>
      <c r="U154" s="22">
        <v>89320</v>
      </c>
      <c r="V154" s="22">
        <v>219850</v>
      </c>
      <c r="W154" s="22">
        <v>239170</v>
      </c>
      <c r="X154" s="22">
        <v>278230</v>
      </c>
      <c r="Y154" s="22">
        <v>314540</v>
      </c>
      <c r="Z154" s="22">
        <v>240367.65322580645</v>
      </c>
      <c r="AA154" s="22">
        <v>188912.91573971079</v>
      </c>
      <c r="AB154" s="22">
        <v>152307.93103448275</v>
      </c>
      <c r="AC154" s="22">
        <v>0</v>
      </c>
    </row>
    <row r="155" spans="1:29">
      <c r="A155" s="1" t="s">
        <v>68</v>
      </c>
      <c r="B155" s="21" t="s">
        <v>35</v>
      </c>
      <c r="C155" s="21"/>
      <c r="D155" s="21" t="s">
        <v>121</v>
      </c>
      <c r="E155" s="21" t="s">
        <v>45</v>
      </c>
      <c r="F155" s="21"/>
      <c r="G155" s="21"/>
      <c r="H155" s="21" t="str">
        <f t="shared" si="4"/>
        <v>RM2-5577Traverse Grinding</v>
      </c>
      <c r="I155" s="21" t="str">
        <f t="shared" si="5"/>
        <v>RM2-5577Traverse Grinding</v>
      </c>
      <c r="J155" s="21" t="s">
        <v>46</v>
      </c>
      <c r="K155" s="22" t="str">
        <f>VLOOKUP($D155,'● Inspection plan (master)'!$I$8:$L$316,4,0)</f>
        <v>FRP</v>
      </c>
      <c r="L155" s="23"/>
      <c r="M155" s="23"/>
      <c r="N155" s="23"/>
      <c r="O155" s="22">
        <v>98546</v>
      </c>
      <c r="P155" s="22">
        <v>104040</v>
      </c>
      <c r="Q155" s="22">
        <v>167416</v>
      </c>
      <c r="R155" s="22">
        <v>171428</v>
      </c>
      <c r="S155" s="22">
        <v>41990</v>
      </c>
      <c r="T155" s="22">
        <v>43690</v>
      </c>
      <c r="U155" s="22">
        <v>99645</v>
      </c>
      <c r="V155" s="22">
        <v>230220</v>
      </c>
      <c r="W155" s="22">
        <v>247065</v>
      </c>
      <c r="X155" s="22">
        <v>325635</v>
      </c>
      <c r="Y155" s="22">
        <v>258585</v>
      </c>
      <c r="Z155" s="22">
        <v>228346.6182496681</v>
      </c>
      <c r="AA155" s="22">
        <v>188070.94833772787</v>
      </c>
      <c r="AB155" s="22">
        <v>147055.93341260403</v>
      </c>
      <c r="AC155" s="22">
        <v>0</v>
      </c>
    </row>
    <row r="156" spans="1:29">
      <c r="A156" s="1" t="s">
        <v>68</v>
      </c>
      <c r="B156" s="21" t="s">
        <v>35</v>
      </c>
      <c r="C156" s="21"/>
      <c r="D156" s="21" t="s">
        <v>121</v>
      </c>
      <c r="E156" s="21" t="s">
        <v>53</v>
      </c>
      <c r="F156" s="21"/>
      <c r="G156" s="21"/>
      <c r="H156" s="21" t="str">
        <f t="shared" si="4"/>
        <v>RM2-5577Heatting</v>
      </c>
      <c r="I156" s="21" t="str">
        <f t="shared" si="5"/>
        <v>RM2-5577Heatting</v>
      </c>
      <c r="J156" s="21" t="s">
        <v>54</v>
      </c>
      <c r="K156" s="22" t="str">
        <f>VLOOKUP($D156,'● Inspection plan (master)'!$I$8:$L$316,4,0)</f>
        <v>FRP</v>
      </c>
      <c r="L156" s="23"/>
      <c r="M156" s="23"/>
      <c r="N156" s="23"/>
      <c r="O156" s="22">
        <v>85680</v>
      </c>
      <c r="P156" s="22">
        <v>107100</v>
      </c>
      <c r="Q156" s="22">
        <v>167076</v>
      </c>
      <c r="R156" s="22">
        <v>175644</v>
      </c>
      <c r="S156" s="22">
        <v>64260</v>
      </c>
      <c r="T156" s="22">
        <v>47124</v>
      </c>
      <c r="U156" s="22">
        <v>330000</v>
      </c>
      <c r="V156" s="22">
        <v>210000</v>
      </c>
      <c r="W156" s="22">
        <v>252000</v>
      </c>
      <c r="X156" s="22">
        <v>294000</v>
      </c>
      <c r="Y156" s="22">
        <v>279300</v>
      </c>
      <c r="Z156" s="22">
        <v>308448</v>
      </c>
      <c r="AA156" s="22">
        <v>337935.55699905695</v>
      </c>
      <c r="AB156" s="22">
        <v>287946.29300094303</v>
      </c>
      <c r="AC156" s="22">
        <v>0</v>
      </c>
    </row>
    <row r="157" spans="1:29">
      <c r="A157" s="1" t="s">
        <v>100</v>
      </c>
      <c r="B157" s="21" t="s">
        <v>35</v>
      </c>
      <c r="C157" s="21"/>
      <c r="D157" s="21" t="s">
        <v>122</v>
      </c>
      <c r="E157" s="21" t="s">
        <v>37</v>
      </c>
      <c r="F157" s="21" t="s">
        <v>100</v>
      </c>
      <c r="G157" s="21" t="s">
        <v>100</v>
      </c>
      <c r="H157" s="21" t="str">
        <f t="shared" si="4"/>
        <v>RL2-0656Packing</v>
      </c>
      <c r="I157" s="21" t="str">
        <f t="shared" si="5"/>
        <v>RL2-0656PackingCBMP</v>
      </c>
      <c r="J157" s="21" t="s">
        <v>39</v>
      </c>
      <c r="K157" s="22" t="str">
        <f>VLOOKUP($D157,'● Inspection plan (master)'!$I$8:$L$316,4,0)</f>
        <v>FRP</v>
      </c>
      <c r="L157" s="23"/>
      <c r="M157" s="23"/>
      <c r="N157" s="23"/>
      <c r="O157" s="22">
        <v>97920</v>
      </c>
      <c r="P157" s="22">
        <v>31680</v>
      </c>
      <c r="Q157" s="22">
        <v>60480</v>
      </c>
      <c r="R157" s="22">
        <v>48960</v>
      </c>
      <c r="S157" s="22">
        <v>42720</v>
      </c>
      <c r="T157" s="22">
        <v>39360</v>
      </c>
      <c r="U157" s="22">
        <v>41280</v>
      </c>
      <c r="V157" s="22">
        <v>54240</v>
      </c>
      <c r="W157" s="22">
        <v>11520</v>
      </c>
      <c r="X157" s="22">
        <v>10080</v>
      </c>
      <c r="Y157" s="22">
        <v>14400</v>
      </c>
      <c r="Z157" s="22">
        <v>22560</v>
      </c>
      <c r="AA157" s="22">
        <v>22560</v>
      </c>
      <c r="AB157" s="22">
        <v>14400</v>
      </c>
      <c r="AC157" s="22">
        <v>0</v>
      </c>
    </row>
    <row r="158" spans="1:29">
      <c r="A158" s="1" t="s">
        <v>100</v>
      </c>
      <c r="B158" s="21" t="s">
        <v>35</v>
      </c>
      <c r="C158" s="21"/>
      <c r="D158" s="21" t="s">
        <v>122</v>
      </c>
      <c r="E158" s="21" t="s">
        <v>43</v>
      </c>
      <c r="F158" s="21"/>
      <c r="G158" s="21"/>
      <c r="H158" s="21" t="str">
        <f t="shared" si="4"/>
        <v>RL2-0656FEED Cutting</v>
      </c>
      <c r="I158" s="21" t="str">
        <f t="shared" si="5"/>
        <v>RL2-0656FEED Cutting</v>
      </c>
      <c r="J158" s="21" t="s">
        <v>44</v>
      </c>
      <c r="K158" s="22" t="str">
        <f>VLOOKUP($D158,'● Inspection plan (master)'!$I$8:$L$316,4,0)</f>
        <v>FRP</v>
      </c>
      <c r="L158" s="23"/>
      <c r="M158" s="23"/>
      <c r="N158" s="23"/>
      <c r="O158" s="22">
        <v>139256</v>
      </c>
      <c r="P158" s="22">
        <v>50340</v>
      </c>
      <c r="Q158" s="22">
        <v>97112</v>
      </c>
      <c r="R158" s="22">
        <v>67424</v>
      </c>
      <c r="S158" s="22">
        <v>85709</v>
      </c>
      <c r="T158" s="22">
        <v>50960</v>
      </c>
      <c r="U158" s="22">
        <v>58487</v>
      </c>
      <c r="V158" s="22">
        <v>98260</v>
      </c>
      <c r="W158" s="22">
        <v>17329</v>
      </c>
      <c r="X158" s="22">
        <v>27365</v>
      </c>
      <c r="Y158" s="22">
        <v>14040</v>
      </c>
      <c r="Z158" s="22">
        <v>25178.419354838712</v>
      </c>
      <c r="AA158" s="22">
        <v>35276.235817575078</v>
      </c>
      <c r="AB158" s="22">
        <v>28858.34482758621</v>
      </c>
      <c r="AC158" s="22">
        <v>0</v>
      </c>
    </row>
    <row r="159" spans="1:29">
      <c r="A159" s="1" t="s">
        <v>100</v>
      </c>
      <c r="B159" s="21" t="s">
        <v>35</v>
      </c>
      <c r="C159" s="21"/>
      <c r="D159" s="21" t="s">
        <v>122</v>
      </c>
      <c r="E159" s="21" t="s">
        <v>45</v>
      </c>
      <c r="F159" s="21"/>
      <c r="G159" s="21"/>
      <c r="H159" s="21" t="str">
        <f t="shared" si="4"/>
        <v>RL2-0656Traverse Grinding</v>
      </c>
      <c r="I159" s="21" t="str">
        <f t="shared" si="5"/>
        <v>RL2-0656Traverse Grinding</v>
      </c>
      <c r="J159" s="21" t="s">
        <v>46</v>
      </c>
      <c r="K159" s="22" t="str">
        <f>VLOOKUP($D159,'● Inspection plan (master)'!$I$8:$L$316,4,0)</f>
        <v>FRP</v>
      </c>
      <c r="L159" s="23"/>
      <c r="M159" s="23"/>
      <c r="N159" s="23"/>
      <c r="O159" s="22">
        <v>140192</v>
      </c>
      <c r="P159" s="22">
        <v>50349</v>
      </c>
      <c r="Q159" s="22">
        <v>96772</v>
      </c>
      <c r="R159" s="22">
        <v>77103</v>
      </c>
      <c r="S159" s="22">
        <v>80782</v>
      </c>
      <c r="T159" s="22">
        <v>56680</v>
      </c>
      <c r="U159" s="22">
        <v>65104</v>
      </c>
      <c r="V159" s="22">
        <v>100464</v>
      </c>
      <c r="W159" s="22">
        <v>15145</v>
      </c>
      <c r="X159" s="22">
        <v>15756</v>
      </c>
      <c r="Y159" s="22">
        <v>19136</v>
      </c>
      <c r="Z159" s="22">
        <v>15643.362445728231</v>
      </c>
      <c r="AA159" s="22">
        <v>35133.408065567841</v>
      </c>
      <c r="AB159" s="22">
        <v>27863.229488703932</v>
      </c>
      <c r="AC159" s="22">
        <v>0</v>
      </c>
    </row>
    <row r="160" spans="1:29">
      <c r="A160" s="1" t="s">
        <v>100</v>
      </c>
      <c r="B160" s="21" t="s">
        <v>35</v>
      </c>
      <c r="C160" s="21"/>
      <c r="D160" s="21" t="s">
        <v>122</v>
      </c>
      <c r="E160" s="21" t="s">
        <v>53</v>
      </c>
      <c r="F160" s="21"/>
      <c r="G160" s="21"/>
      <c r="H160" s="21" t="str">
        <f t="shared" si="4"/>
        <v>RL2-0656Heatting</v>
      </c>
      <c r="I160" s="21" t="str">
        <f t="shared" si="5"/>
        <v>RL2-0656Heatting</v>
      </c>
      <c r="J160" s="21" t="s">
        <v>54</v>
      </c>
      <c r="K160" s="22" t="str">
        <f>VLOOKUP($D160,'● Inspection plan (master)'!$I$8:$L$316,4,0)</f>
        <v>FRP</v>
      </c>
      <c r="L160" s="23"/>
      <c r="M160" s="23"/>
      <c r="N160" s="23"/>
      <c r="O160" s="22">
        <v>127920</v>
      </c>
      <c r="P160" s="22">
        <v>46800</v>
      </c>
      <c r="Q160" s="22">
        <v>102960</v>
      </c>
      <c r="R160" s="22">
        <v>72800</v>
      </c>
      <c r="S160" s="22">
        <v>76800</v>
      </c>
      <c r="T160" s="22">
        <v>57200</v>
      </c>
      <c r="U160" s="22">
        <v>72800</v>
      </c>
      <c r="V160" s="22">
        <v>94640</v>
      </c>
      <c r="W160" s="22">
        <v>20800</v>
      </c>
      <c r="X160" s="22">
        <v>5200</v>
      </c>
      <c r="Y160" s="22">
        <v>20800</v>
      </c>
      <c r="Z160" s="22">
        <v>15600</v>
      </c>
      <c r="AA160" s="22">
        <v>34486.571528147935</v>
      </c>
      <c r="AB160" s="22">
        <v>26902.428471852065</v>
      </c>
      <c r="AC160" s="22">
        <v>0</v>
      </c>
    </row>
    <row r="161" spans="1:29">
      <c r="A161" s="1" t="s">
        <v>59</v>
      </c>
      <c r="B161" s="21" t="s">
        <v>35</v>
      </c>
      <c r="C161" s="21"/>
      <c r="D161" s="21" t="s">
        <v>123</v>
      </c>
      <c r="E161" s="21" t="s">
        <v>37</v>
      </c>
      <c r="F161" s="21" t="s">
        <v>59</v>
      </c>
      <c r="G161" s="21" t="s">
        <v>59</v>
      </c>
      <c r="H161" s="21" t="str">
        <f t="shared" si="4"/>
        <v>QC5-3901Packing</v>
      </c>
      <c r="I161" s="21" t="str">
        <f t="shared" si="5"/>
        <v>QC5-3901PackingCHT</v>
      </c>
      <c r="J161" s="21" t="s">
        <v>39</v>
      </c>
      <c r="K161" s="22" t="str">
        <f>VLOOKUP($D161,'● Inspection plan (master)'!$I$8:$L$316,4,0)</f>
        <v>FR</v>
      </c>
      <c r="L161" s="23"/>
      <c r="M161" s="23"/>
      <c r="N161" s="23"/>
      <c r="O161" s="22">
        <v>855600</v>
      </c>
      <c r="P161" s="22">
        <v>422400</v>
      </c>
      <c r="Q161" s="22">
        <v>97200</v>
      </c>
      <c r="R161" s="22">
        <v>108000</v>
      </c>
      <c r="S161" s="22">
        <v>274800</v>
      </c>
      <c r="T161" s="22">
        <v>334800</v>
      </c>
      <c r="U161" s="22">
        <v>404400</v>
      </c>
      <c r="V161" s="22">
        <v>424800</v>
      </c>
      <c r="W161" s="22">
        <v>439200</v>
      </c>
      <c r="X161" s="22">
        <v>92400</v>
      </c>
      <c r="Y161" s="22">
        <v>176400</v>
      </c>
      <c r="Z161" s="22">
        <v>424800</v>
      </c>
      <c r="AA161" s="22">
        <v>234000</v>
      </c>
      <c r="AB161" s="22">
        <v>199200</v>
      </c>
      <c r="AC161" s="22">
        <v>0</v>
      </c>
    </row>
    <row r="162" spans="1:29">
      <c r="A162" s="1" t="s">
        <v>59</v>
      </c>
      <c r="B162" s="21" t="s">
        <v>35</v>
      </c>
      <c r="C162" s="21"/>
      <c r="D162" s="21" t="s">
        <v>123</v>
      </c>
      <c r="E162" s="21" t="s">
        <v>37</v>
      </c>
      <c r="F162" s="21" t="s">
        <v>61</v>
      </c>
      <c r="G162" s="21" t="s">
        <v>61</v>
      </c>
      <c r="H162" s="21" t="str">
        <f t="shared" si="4"/>
        <v>QC5-3901Packing</v>
      </c>
      <c r="I162" s="21" t="str">
        <f t="shared" si="5"/>
        <v>QC5-3901PackingCVN1</v>
      </c>
      <c r="J162" s="21" t="s">
        <v>39</v>
      </c>
      <c r="K162" s="22" t="str">
        <f>VLOOKUP($D162,'● Inspection plan (master)'!$I$8:$L$316,4,0)</f>
        <v>FR</v>
      </c>
      <c r="L162" s="23"/>
      <c r="M162" s="23"/>
      <c r="N162" s="23"/>
      <c r="O162" s="22">
        <v>520000</v>
      </c>
      <c r="P162" s="22">
        <v>560000</v>
      </c>
      <c r="Q162" s="22">
        <v>485000</v>
      </c>
      <c r="R162" s="22">
        <v>850000</v>
      </c>
      <c r="S162" s="22">
        <v>605000</v>
      </c>
      <c r="T162" s="22">
        <v>570000</v>
      </c>
      <c r="U162" s="22">
        <v>575000</v>
      </c>
      <c r="V162" s="22">
        <v>845000</v>
      </c>
      <c r="W162" s="22">
        <v>510000</v>
      </c>
      <c r="X162" s="22">
        <v>580000</v>
      </c>
      <c r="Y162" s="22">
        <v>315000</v>
      </c>
      <c r="Z162" s="22">
        <v>450000</v>
      </c>
      <c r="AA162" s="22">
        <v>430000</v>
      </c>
      <c r="AB162" s="22">
        <v>495000</v>
      </c>
      <c r="AC162" s="22">
        <v>0</v>
      </c>
    </row>
    <row r="163" spans="1:29">
      <c r="A163" s="1" t="s">
        <v>59</v>
      </c>
      <c r="B163" s="21" t="s">
        <v>35</v>
      </c>
      <c r="C163" s="21"/>
      <c r="D163" s="21" t="s">
        <v>123</v>
      </c>
      <c r="E163" s="21" t="s">
        <v>91</v>
      </c>
      <c r="F163" s="21"/>
      <c r="G163" s="21"/>
      <c r="H163" s="21" t="str">
        <f t="shared" si="4"/>
        <v>QC5-39011st ROTARY Cutting</v>
      </c>
      <c r="I163" s="21" t="str">
        <f t="shared" si="5"/>
        <v>QC5-39011st ROTARY Cutting</v>
      </c>
      <c r="J163" s="21" t="s">
        <v>3</v>
      </c>
      <c r="K163" s="22" t="str">
        <f>VLOOKUP($D163,'● Inspection plan (master)'!$I$8:$L$316,4,0)</f>
        <v>FR</v>
      </c>
      <c r="L163" s="23"/>
      <c r="M163" s="23"/>
      <c r="N163" s="23"/>
      <c r="O163" s="22">
        <v>1359694</v>
      </c>
      <c r="P163" s="22">
        <v>970877</v>
      </c>
      <c r="Q163" s="22">
        <v>752182</v>
      </c>
      <c r="R163" s="22">
        <v>851354</v>
      </c>
      <c r="S163" s="22">
        <v>955263</v>
      </c>
      <c r="T163" s="22">
        <v>919807</v>
      </c>
      <c r="U163" s="22">
        <v>1093233</v>
      </c>
      <c r="V163" s="22">
        <v>1133687</v>
      </c>
      <c r="W163" s="22">
        <v>1063961</v>
      </c>
      <c r="X163" s="22">
        <v>702132</v>
      </c>
      <c r="Y163" s="22">
        <v>432195</v>
      </c>
      <c r="Z163" s="22">
        <v>854539.20645161287</v>
      </c>
      <c r="AA163" s="22">
        <v>681079.82113459404</v>
      </c>
      <c r="AB163" s="22">
        <v>657957.97241379309</v>
      </c>
      <c r="AC163" s="22">
        <v>0</v>
      </c>
    </row>
    <row r="164" spans="1:29">
      <c r="A164" s="1" t="s">
        <v>59</v>
      </c>
      <c r="B164" s="21" t="s">
        <v>35</v>
      </c>
      <c r="C164" s="21"/>
      <c r="D164" s="21" t="s">
        <v>123</v>
      </c>
      <c r="E164" s="21" t="s">
        <v>92</v>
      </c>
      <c r="F164" s="21"/>
      <c r="G164" s="21"/>
      <c r="H164" s="21" t="str">
        <f t="shared" si="4"/>
        <v>QC5-39011st Plunge Grinding</v>
      </c>
      <c r="I164" s="21" t="str">
        <f t="shared" si="5"/>
        <v>QC5-39011st Plunge Grinding</v>
      </c>
      <c r="J164" s="21" t="s">
        <v>93</v>
      </c>
      <c r="K164" s="22" t="str">
        <f>VLOOKUP($D164,'● Inspection plan (master)'!$I$8:$L$316,4,0)</f>
        <v>FR</v>
      </c>
      <c r="L164" s="23"/>
      <c r="M164" s="23"/>
      <c r="N164" s="23"/>
      <c r="O164" s="22">
        <v>1371646</v>
      </c>
      <c r="P164" s="22">
        <v>977620</v>
      </c>
      <c r="Q164" s="22">
        <v>722212</v>
      </c>
      <c r="R164" s="22">
        <v>962178</v>
      </c>
      <c r="S164" s="22">
        <v>959924</v>
      </c>
      <c r="T164" s="22">
        <v>868224</v>
      </c>
      <c r="U164" s="22">
        <v>1056468</v>
      </c>
      <c r="V164" s="22">
        <v>1130396</v>
      </c>
      <c r="W164" s="22">
        <v>1058214</v>
      </c>
      <c r="X164" s="22">
        <v>698661</v>
      </c>
      <c r="Y164" s="22">
        <v>413792</v>
      </c>
      <c r="Z164" s="22">
        <v>876509.52326240623</v>
      </c>
      <c r="AA164" s="22">
        <v>681797.71026910387</v>
      </c>
      <c r="AB164" s="22">
        <v>635269.76646848989</v>
      </c>
      <c r="AC164" s="22">
        <v>0</v>
      </c>
    </row>
    <row r="165" spans="1:29">
      <c r="A165" s="1" t="s">
        <v>59</v>
      </c>
      <c r="B165" s="21" t="s">
        <v>35</v>
      </c>
      <c r="C165" s="21"/>
      <c r="D165" s="21" t="s">
        <v>123</v>
      </c>
      <c r="E165" s="21" t="s">
        <v>53</v>
      </c>
      <c r="F165" s="21"/>
      <c r="G165" s="21"/>
      <c r="H165" s="21" t="str">
        <f t="shared" si="4"/>
        <v>QC5-3901Heatting</v>
      </c>
      <c r="I165" s="21" t="str">
        <f t="shared" si="5"/>
        <v>QC5-3901Heatting</v>
      </c>
      <c r="J165" s="21" t="s">
        <v>54</v>
      </c>
      <c r="K165" s="22" t="str">
        <f>VLOOKUP($D165,'● Inspection plan (master)'!$I$8:$L$316,4,0)</f>
        <v>FR</v>
      </c>
      <c r="L165" s="23"/>
      <c r="M165" s="23"/>
      <c r="N165" s="23"/>
      <c r="O165" s="22">
        <v>1364933</v>
      </c>
      <c r="P165" s="22">
        <v>986601</v>
      </c>
      <c r="Q165" s="22">
        <v>691754</v>
      </c>
      <c r="R165" s="22">
        <v>1011724</v>
      </c>
      <c r="S165" s="22">
        <v>930860</v>
      </c>
      <c r="T165" s="22">
        <v>890758</v>
      </c>
      <c r="U165" s="22">
        <v>1049299</v>
      </c>
      <c r="V165" s="22">
        <v>1126195</v>
      </c>
      <c r="W165" s="22">
        <v>1035440</v>
      </c>
      <c r="X165" s="22">
        <v>721364</v>
      </c>
      <c r="Y165" s="22">
        <v>399784</v>
      </c>
      <c r="Z165" s="22">
        <v>896000</v>
      </c>
      <c r="AA165" s="22">
        <v>660539.08754766488</v>
      </c>
      <c r="AB165" s="22">
        <v>613363.91245233512</v>
      </c>
      <c r="AC165" s="22">
        <v>0</v>
      </c>
    </row>
    <row r="166" spans="1:29">
      <c r="A166" s="1" t="s">
        <v>59</v>
      </c>
      <c r="B166" s="21" t="s">
        <v>35</v>
      </c>
      <c r="C166" s="21">
        <v>7</v>
      </c>
      <c r="D166" s="21" t="s">
        <v>123</v>
      </c>
      <c r="E166" s="21" t="s">
        <v>124</v>
      </c>
      <c r="F166" s="21"/>
      <c r="G166" s="21"/>
      <c r="H166" s="21" t="str">
        <f t="shared" si="4"/>
        <v>QC5-3901Pressing</v>
      </c>
      <c r="I166" s="21" t="str">
        <f t="shared" si="5"/>
        <v>QC5-3901Pressing</v>
      </c>
      <c r="J166" s="21" t="s">
        <v>125</v>
      </c>
      <c r="K166" s="22" t="str">
        <f>VLOOKUP($D166,'● Inspection plan (master)'!$I$8:$L$316,4,0)</f>
        <v>FR</v>
      </c>
      <c r="L166" s="23"/>
      <c r="M166" s="23"/>
      <c r="N166" s="23"/>
      <c r="O166" s="22">
        <v>1787779</v>
      </c>
      <c r="P166" s="22">
        <v>930223</v>
      </c>
      <c r="Q166" s="22">
        <v>766752</v>
      </c>
      <c r="R166" s="22">
        <v>568015</v>
      </c>
      <c r="S166" s="22">
        <v>894649</v>
      </c>
      <c r="T166" s="22">
        <v>958916</v>
      </c>
      <c r="U166" s="22">
        <v>1288196</v>
      </c>
      <c r="V166" s="22">
        <v>1206401</v>
      </c>
      <c r="W166" s="22">
        <v>1860796</v>
      </c>
      <c r="X166" s="22">
        <v>0</v>
      </c>
      <c r="Y166" s="22">
        <v>352142</v>
      </c>
      <c r="Z166" s="22">
        <v>563692.30978260876</v>
      </c>
      <c r="AA166" s="22">
        <v>657641.0280797102</v>
      </c>
      <c r="AB166" s="22">
        <v>469743.59148550726</v>
      </c>
      <c r="AC166" s="22">
        <v>0</v>
      </c>
    </row>
    <row r="167" spans="1:29">
      <c r="A167" s="1" t="s">
        <v>59</v>
      </c>
      <c r="B167" s="21" t="s">
        <v>35</v>
      </c>
      <c r="C167" s="21"/>
      <c r="D167" s="21" t="s">
        <v>126</v>
      </c>
      <c r="E167" s="21" t="s">
        <v>37</v>
      </c>
      <c r="F167" s="21" t="s">
        <v>59</v>
      </c>
      <c r="G167" s="21" t="s">
        <v>59</v>
      </c>
      <c r="H167" s="21" t="str">
        <f t="shared" si="4"/>
        <v>QC3-6182Packing</v>
      </c>
      <c r="I167" s="21" t="str">
        <f t="shared" si="5"/>
        <v>QC3-6182PackingCHT</v>
      </c>
      <c r="J167" s="21" t="s">
        <v>39</v>
      </c>
      <c r="K167" s="22" t="str">
        <f>VLOOKUP($D167,'● Inspection plan (master)'!$I$8:$L$316,4,0)</f>
        <v>FR</v>
      </c>
      <c r="L167" s="23"/>
      <c r="M167" s="23"/>
      <c r="N167" s="23"/>
      <c r="O167" s="22">
        <v>9000</v>
      </c>
      <c r="P167" s="22">
        <v>1910</v>
      </c>
      <c r="Q167" s="22">
        <v>0</v>
      </c>
      <c r="R167" s="22">
        <v>0</v>
      </c>
      <c r="S167" s="22">
        <v>1064</v>
      </c>
      <c r="T167" s="22">
        <v>800</v>
      </c>
      <c r="U167" s="22">
        <v>1000</v>
      </c>
      <c r="V167" s="22">
        <v>10000</v>
      </c>
      <c r="W167" s="22">
        <v>1000</v>
      </c>
      <c r="X167" s="22">
        <v>0</v>
      </c>
      <c r="Y167" s="22">
        <v>0</v>
      </c>
      <c r="Z167" s="22">
        <v>0</v>
      </c>
      <c r="AA167" s="22">
        <v>9000</v>
      </c>
      <c r="AB167" s="22">
        <v>0</v>
      </c>
      <c r="AC167" s="22">
        <v>0</v>
      </c>
    </row>
    <row r="168" spans="1:29">
      <c r="A168" s="1" t="s">
        <v>59</v>
      </c>
      <c r="B168" s="21" t="s">
        <v>35</v>
      </c>
      <c r="C168" s="21"/>
      <c r="D168" s="21" t="s">
        <v>126</v>
      </c>
      <c r="E168" s="21" t="s">
        <v>37</v>
      </c>
      <c r="F168" s="21" t="s">
        <v>61</v>
      </c>
      <c r="G168" s="21" t="s">
        <v>61</v>
      </c>
      <c r="H168" s="21" t="str">
        <f t="shared" si="4"/>
        <v>QC3-6182Packing</v>
      </c>
      <c r="I168" s="21" t="str">
        <f t="shared" si="5"/>
        <v>QC3-6182PackingCVN1</v>
      </c>
      <c r="J168" s="21" t="s">
        <v>39</v>
      </c>
      <c r="K168" s="22" t="str">
        <f>VLOOKUP($D168,'● Inspection plan (master)'!$I$8:$L$316,4,0)</f>
        <v>FR</v>
      </c>
      <c r="L168" s="23"/>
      <c r="M168" s="23"/>
      <c r="N168" s="23"/>
      <c r="O168" s="22">
        <v>5400</v>
      </c>
      <c r="P168" s="22">
        <v>5400</v>
      </c>
      <c r="Q168" s="22">
        <v>14200</v>
      </c>
      <c r="R168" s="22">
        <v>2000</v>
      </c>
      <c r="S168" s="22">
        <v>0</v>
      </c>
      <c r="T168" s="22">
        <v>0</v>
      </c>
      <c r="U168" s="22">
        <v>0</v>
      </c>
      <c r="V168" s="22">
        <v>0</v>
      </c>
      <c r="W168" s="22">
        <v>0</v>
      </c>
      <c r="X168" s="22">
        <v>0</v>
      </c>
      <c r="Y168" s="22">
        <v>0</v>
      </c>
      <c r="Z168" s="22">
        <v>0</v>
      </c>
      <c r="AA168" s="22">
        <v>0</v>
      </c>
      <c r="AB168" s="22">
        <v>0</v>
      </c>
      <c r="AC168" s="22">
        <v>0</v>
      </c>
    </row>
    <row r="169" spans="1:29">
      <c r="A169" s="1" t="s">
        <v>59</v>
      </c>
      <c r="B169" s="21" t="s">
        <v>35</v>
      </c>
      <c r="C169" s="21"/>
      <c r="D169" s="21" t="s">
        <v>126</v>
      </c>
      <c r="E169" s="21" t="s">
        <v>40</v>
      </c>
      <c r="F169" s="21"/>
      <c r="G169" s="21"/>
      <c r="H169" s="21" t="str">
        <f t="shared" si="4"/>
        <v>QC3-6182DC Cutting</v>
      </c>
      <c r="I169" s="21" t="str">
        <f t="shared" si="5"/>
        <v>QC3-6182DC Cutting</v>
      </c>
      <c r="J169" s="21" t="s">
        <v>41</v>
      </c>
      <c r="K169" s="22" t="str">
        <f>VLOOKUP($D169,'● Inspection plan (master)'!$I$8:$L$316,4,0)</f>
        <v>FR</v>
      </c>
      <c r="L169" s="23"/>
      <c r="M169" s="23"/>
      <c r="N169" s="23"/>
      <c r="O169" s="22">
        <v>11800</v>
      </c>
      <c r="P169" s="22">
        <v>14960</v>
      </c>
      <c r="Q169" s="22">
        <v>7700</v>
      </c>
      <c r="R169" s="22">
        <v>8118</v>
      </c>
      <c r="S169" s="22">
        <v>0</v>
      </c>
      <c r="T169" s="22">
        <v>0</v>
      </c>
      <c r="U169" s="22">
        <v>0</v>
      </c>
      <c r="V169" s="22">
        <v>9372</v>
      </c>
      <c r="W169" s="22">
        <v>0</v>
      </c>
      <c r="X169" s="22">
        <v>0</v>
      </c>
      <c r="Y169" s="22">
        <v>0</v>
      </c>
      <c r="Z169" s="22">
        <v>0</v>
      </c>
      <c r="AA169" s="22">
        <v>7186</v>
      </c>
      <c r="AB169" s="22">
        <v>0</v>
      </c>
      <c r="AC169" s="22">
        <v>0</v>
      </c>
    </row>
    <row r="170" spans="1:29">
      <c r="A170" s="1" t="s">
        <v>59</v>
      </c>
      <c r="B170" s="21" t="s">
        <v>35</v>
      </c>
      <c r="C170" s="21"/>
      <c r="D170" s="21" t="s">
        <v>126</v>
      </c>
      <c r="E170" s="21" t="s">
        <v>45</v>
      </c>
      <c r="F170" s="21"/>
      <c r="G170" s="21"/>
      <c r="H170" s="21" t="str">
        <f t="shared" si="4"/>
        <v>QC3-6182Traverse Grinding</v>
      </c>
      <c r="I170" s="21" t="str">
        <f t="shared" si="5"/>
        <v>QC3-6182Traverse Grinding</v>
      </c>
      <c r="J170" s="21" t="s">
        <v>46</v>
      </c>
      <c r="K170" s="22" t="str">
        <f>VLOOKUP($D170,'● Inspection plan (master)'!$I$8:$L$316,4,0)</f>
        <v>FR</v>
      </c>
      <c r="L170" s="23"/>
      <c r="M170" s="23"/>
      <c r="N170" s="23"/>
      <c r="O170" s="22">
        <v>11880</v>
      </c>
      <c r="P170" s="22">
        <v>15048</v>
      </c>
      <c r="Q170" s="22">
        <v>7788</v>
      </c>
      <c r="R170" s="22">
        <v>8118</v>
      </c>
      <c r="S170" s="22">
        <v>0</v>
      </c>
      <c r="T170" s="22">
        <v>0</v>
      </c>
      <c r="U170" s="22">
        <v>0</v>
      </c>
      <c r="V170" s="22">
        <v>9405</v>
      </c>
      <c r="W170" s="22">
        <v>0</v>
      </c>
      <c r="X170" s="22">
        <v>0</v>
      </c>
      <c r="Y170" s="22">
        <v>0</v>
      </c>
      <c r="Z170" s="22">
        <v>231.80645161290323</v>
      </c>
      <c r="AA170" s="22">
        <v>6954.1935483870966</v>
      </c>
      <c r="AB170" s="22">
        <v>0</v>
      </c>
      <c r="AC170" s="22">
        <v>0</v>
      </c>
    </row>
    <row r="171" spans="1:29">
      <c r="A171" s="1" t="s">
        <v>59</v>
      </c>
      <c r="B171" s="21" t="s">
        <v>35</v>
      </c>
      <c r="C171" s="21"/>
      <c r="D171" s="21" t="s">
        <v>126</v>
      </c>
      <c r="E171" s="21" t="s">
        <v>53</v>
      </c>
      <c r="F171" s="21"/>
      <c r="G171" s="21"/>
      <c r="H171" s="21" t="str">
        <f t="shared" si="4"/>
        <v>QC3-6182Heatting</v>
      </c>
      <c r="I171" s="21" t="str">
        <f t="shared" si="5"/>
        <v>QC3-6182Heatting</v>
      </c>
      <c r="J171" s="21" t="s">
        <v>54</v>
      </c>
      <c r="K171" s="22" t="str">
        <f>VLOOKUP($D171,'● Inspection plan (master)'!$I$8:$L$316,4,0)</f>
        <v>FR</v>
      </c>
      <c r="L171" s="23"/>
      <c r="M171" s="23"/>
      <c r="N171" s="23"/>
      <c r="O171" s="22">
        <v>12045</v>
      </c>
      <c r="P171" s="22">
        <v>23045</v>
      </c>
      <c r="Q171" s="22">
        <v>0</v>
      </c>
      <c r="R171" s="22">
        <v>24200</v>
      </c>
      <c r="S171" s="22">
        <v>0</v>
      </c>
      <c r="T171" s="22">
        <v>0</v>
      </c>
      <c r="U171" s="22">
        <v>0</v>
      </c>
      <c r="V171" s="22">
        <v>0</v>
      </c>
      <c r="W171" s="22">
        <v>0</v>
      </c>
      <c r="X171" s="22">
        <v>0</v>
      </c>
      <c r="Y171" s="22">
        <v>0</v>
      </c>
      <c r="Z171" s="22">
        <v>0</v>
      </c>
      <c r="AA171" s="22">
        <v>861</v>
      </c>
      <c r="AB171" s="22">
        <v>0</v>
      </c>
      <c r="AC171" s="22">
        <v>0</v>
      </c>
    </row>
    <row r="172" spans="1:29">
      <c r="A172" s="1" t="s">
        <v>59</v>
      </c>
      <c r="B172" s="21" t="s">
        <v>35</v>
      </c>
      <c r="C172" s="21">
        <v>11</v>
      </c>
      <c r="D172" s="21" t="s">
        <v>126</v>
      </c>
      <c r="E172" s="21" t="s">
        <v>124</v>
      </c>
      <c r="F172" s="21"/>
      <c r="G172" s="21"/>
      <c r="H172" s="21" t="str">
        <f t="shared" si="4"/>
        <v>QC3-6182Pressing</v>
      </c>
      <c r="I172" s="21" t="str">
        <f t="shared" si="5"/>
        <v>QC3-6182Pressing</v>
      </c>
      <c r="J172" s="21" t="s">
        <v>125</v>
      </c>
      <c r="K172" s="22" t="str">
        <f>VLOOKUP($D172,'● Inspection plan (master)'!$I$8:$L$316,4,0)</f>
        <v>FR</v>
      </c>
      <c r="L172" s="23"/>
      <c r="M172" s="23"/>
      <c r="N172" s="23"/>
      <c r="O172" s="22">
        <v>12045</v>
      </c>
      <c r="P172" s="22">
        <v>24145</v>
      </c>
      <c r="Q172" s="22">
        <v>0</v>
      </c>
      <c r="R172" s="22">
        <v>24145</v>
      </c>
      <c r="S172" s="22">
        <v>0</v>
      </c>
      <c r="T172" s="22">
        <v>0</v>
      </c>
      <c r="U172" s="22">
        <v>0</v>
      </c>
      <c r="V172" s="22">
        <v>0</v>
      </c>
      <c r="W172" s="22">
        <v>0</v>
      </c>
      <c r="X172" s="22">
        <v>0</v>
      </c>
      <c r="Y172" s="22">
        <v>0</v>
      </c>
      <c r="Z172" s="22">
        <v>111.09677419354838</v>
      </c>
      <c r="AA172" s="22">
        <v>749.90322580645159</v>
      </c>
      <c r="AB172" s="22">
        <v>0</v>
      </c>
      <c r="AC172" s="22">
        <v>0</v>
      </c>
    </row>
    <row r="173" spans="1:29">
      <c r="A173" s="1" t="s">
        <v>59</v>
      </c>
      <c r="B173" s="21" t="s">
        <v>35</v>
      </c>
      <c r="C173" s="21"/>
      <c r="D173" s="21" t="s">
        <v>127</v>
      </c>
      <c r="E173" s="21" t="s">
        <v>37</v>
      </c>
      <c r="F173" s="21" t="s">
        <v>59</v>
      </c>
      <c r="G173" s="21" t="s">
        <v>59</v>
      </c>
      <c r="H173" s="21" t="str">
        <f t="shared" si="4"/>
        <v>QC4-7181Packing</v>
      </c>
      <c r="I173" s="21" t="str">
        <f t="shared" si="5"/>
        <v>QC4-7181PackingCHT</v>
      </c>
      <c r="J173" s="21" t="s">
        <v>39</v>
      </c>
      <c r="K173" s="22" t="str">
        <f>VLOOKUP($D173,'● Inspection plan (master)'!$I$8:$L$316,4,0)</f>
        <v>FR</v>
      </c>
      <c r="L173" s="23"/>
      <c r="M173" s="23"/>
      <c r="N173" s="23"/>
      <c r="O173" s="22">
        <v>48000</v>
      </c>
      <c r="P173" s="22">
        <v>48000</v>
      </c>
      <c r="Q173" s="22">
        <v>32000</v>
      </c>
      <c r="R173" s="22">
        <v>64000</v>
      </c>
      <c r="S173" s="22">
        <v>64000</v>
      </c>
      <c r="T173" s="22">
        <v>64000</v>
      </c>
      <c r="U173" s="22">
        <v>64000</v>
      </c>
      <c r="V173" s="22">
        <v>72000</v>
      </c>
      <c r="W173" s="22">
        <v>72000</v>
      </c>
      <c r="X173" s="22">
        <v>0</v>
      </c>
      <c r="Y173" s="22">
        <v>0</v>
      </c>
      <c r="Z173" s="22">
        <v>96000</v>
      </c>
      <c r="AA173" s="22">
        <v>104000</v>
      </c>
      <c r="AB173" s="22">
        <v>64000</v>
      </c>
      <c r="AC173" s="22">
        <v>0</v>
      </c>
    </row>
    <row r="174" spans="1:29">
      <c r="A174" s="1" t="s">
        <v>59</v>
      </c>
      <c r="B174" s="21" t="s">
        <v>35</v>
      </c>
      <c r="C174" s="21"/>
      <c r="D174" s="21" t="s">
        <v>127</v>
      </c>
      <c r="E174" s="21" t="s">
        <v>37</v>
      </c>
      <c r="F174" s="21" t="s">
        <v>61</v>
      </c>
      <c r="G174" s="21" t="s">
        <v>61</v>
      </c>
      <c r="H174" s="21" t="str">
        <f t="shared" si="4"/>
        <v>QC4-7181Packing</v>
      </c>
      <c r="I174" s="21" t="str">
        <f t="shared" si="5"/>
        <v>QC4-7181PackingCVN1</v>
      </c>
      <c r="J174" s="21" t="s">
        <v>39</v>
      </c>
      <c r="K174" s="22" t="str">
        <f>VLOOKUP($D174,'● Inspection plan (master)'!$I$8:$L$316,4,0)</f>
        <v>FR</v>
      </c>
      <c r="L174" s="23"/>
      <c r="M174" s="23"/>
      <c r="N174" s="23"/>
      <c r="O174" s="22">
        <v>0</v>
      </c>
      <c r="P174" s="22">
        <v>0</v>
      </c>
      <c r="Q174" s="22">
        <v>0</v>
      </c>
      <c r="R174" s="22">
        <v>0</v>
      </c>
      <c r="S174" s="22">
        <v>0</v>
      </c>
      <c r="T174" s="22">
        <v>0</v>
      </c>
      <c r="U174" s="22">
        <v>0</v>
      </c>
      <c r="V174" s="22">
        <v>0</v>
      </c>
      <c r="W174" s="22">
        <v>0</v>
      </c>
      <c r="X174" s="22">
        <v>0</v>
      </c>
      <c r="Y174" s="22">
        <v>0</v>
      </c>
      <c r="Z174" s="22">
        <v>0</v>
      </c>
      <c r="AA174" s="22">
        <v>0</v>
      </c>
      <c r="AB174" s="22">
        <v>0</v>
      </c>
      <c r="AC174" s="22">
        <v>0</v>
      </c>
    </row>
    <row r="175" spans="1:29">
      <c r="A175" s="1" t="s">
        <v>59</v>
      </c>
      <c r="B175" s="21" t="s">
        <v>35</v>
      </c>
      <c r="C175" s="21"/>
      <c r="D175" s="21" t="s">
        <v>127</v>
      </c>
      <c r="E175" s="21" t="s">
        <v>40</v>
      </c>
      <c r="F175" s="21"/>
      <c r="G175" s="21"/>
      <c r="H175" s="21" t="str">
        <f t="shared" si="4"/>
        <v>QC4-7181DC Cutting</v>
      </c>
      <c r="I175" s="21" t="str">
        <f t="shared" si="5"/>
        <v>QC4-7181DC Cutting</v>
      </c>
      <c r="J175" s="21" t="s">
        <v>41</v>
      </c>
      <c r="K175" s="22" t="str">
        <f>VLOOKUP($D175,'● Inspection plan (master)'!$I$8:$L$316,4,0)</f>
        <v>FR</v>
      </c>
      <c r="L175" s="23"/>
      <c r="M175" s="23"/>
      <c r="N175" s="23"/>
      <c r="O175" s="22">
        <v>46332</v>
      </c>
      <c r="P175" s="22">
        <v>52404</v>
      </c>
      <c r="Q175" s="22">
        <v>39512</v>
      </c>
      <c r="R175" s="22">
        <v>64768</v>
      </c>
      <c r="S175" s="22">
        <v>57244</v>
      </c>
      <c r="T175" s="22">
        <v>90244</v>
      </c>
      <c r="U175" s="22">
        <v>65340</v>
      </c>
      <c r="V175" s="22">
        <v>53812</v>
      </c>
      <c r="W175" s="22">
        <v>70532</v>
      </c>
      <c r="X175" s="22">
        <v>0</v>
      </c>
      <c r="Y175" s="22">
        <v>0</v>
      </c>
      <c r="Z175" s="22">
        <v>98634.709677419349</v>
      </c>
      <c r="AA175" s="22">
        <v>104145.01446051168</v>
      </c>
      <c r="AB175" s="22">
        <v>61016.275862068971</v>
      </c>
      <c r="AC175" s="22">
        <v>0</v>
      </c>
    </row>
    <row r="176" spans="1:29">
      <c r="A176" s="1" t="s">
        <v>59</v>
      </c>
      <c r="B176" s="21" t="s">
        <v>35</v>
      </c>
      <c r="C176" s="21"/>
      <c r="D176" s="21" t="s">
        <v>127</v>
      </c>
      <c r="E176" s="21" t="s">
        <v>53</v>
      </c>
      <c r="F176" s="21"/>
      <c r="G176" s="21"/>
      <c r="H176" s="21" t="str">
        <f t="shared" si="4"/>
        <v>QC4-7181Heatting</v>
      </c>
      <c r="I176" s="21" t="str">
        <f t="shared" si="5"/>
        <v>QC4-7181Heatting</v>
      </c>
      <c r="J176" s="21" t="s">
        <v>54</v>
      </c>
      <c r="K176" s="22" t="str">
        <f>VLOOKUP($D176,'● Inspection plan (master)'!$I$8:$L$316,4,0)</f>
        <v>FR</v>
      </c>
      <c r="L176" s="23"/>
      <c r="M176" s="23"/>
      <c r="N176" s="23"/>
      <c r="O176" s="22">
        <v>61545</v>
      </c>
      <c r="P176" s="22">
        <v>16445</v>
      </c>
      <c r="Q176" s="22">
        <v>77000</v>
      </c>
      <c r="R176" s="22">
        <v>61435</v>
      </c>
      <c r="S176" s="22">
        <v>31900</v>
      </c>
      <c r="T176" s="22">
        <v>123200</v>
      </c>
      <c r="U176" s="22">
        <v>30800</v>
      </c>
      <c r="V176" s="22">
        <v>84414</v>
      </c>
      <c r="W176" s="22">
        <v>60500</v>
      </c>
      <c r="X176" s="22">
        <v>0</v>
      </c>
      <c r="Y176" s="22">
        <v>25300</v>
      </c>
      <c r="Z176" s="22">
        <v>79200</v>
      </c>
      <c r="AA176" s="22">
        <v>84378.733650416165</v>
      </c>
      <c r="AB176" s="22">
        <v>58912.266349583835</v>
      </c>
      <c r="AC176" s="22">
        <v>0</v>
      </c>
    </row>
    <row r="177" spans="1:29">
      <c r="A177" s="1" t="s">
        <v>59</v>
      </c>
      <c r="B177" s="21" t="s">
        <v>35</v>
      </c>
      <c r="C177" s="21">
        <v>11</v>
      </c>
      <c r="D177" s="21" t="s">
        <v>127</v>
      </c>
      <c r="E177" s="21" t="s">
        <v>124</v>
      </c>
      <c r="F177" s="21"/>
      <c r="G177" s="21"/>
      <c r="H177" s="21" t="str">
        <f t="shared" si="4"/>
        <v>QC4-7181Pressing</v>
      </c>
      <c r="I177" s="21" t="str">
        <f t="shared" si="5"/>
        <v>QC4-7181Pressing</v>
      </c>
      <c r="J177" s="21" t="s">
        <v>125</v>
      </c>
      <c r="K177" s="22" t="str">
        <f>VLOOKUP($D177,'● Inspection plan (master)'!$I$8:$L$316,4,0)</f>
        <v>FR</v>
      </c>
      <c r="L177" s="23"/>
      <c r="M177" s="23"/>
      <c r="N177" s="23"/>
      <c r="O177" s="22">
        <v>0</v>
      </c>
      <c r="P177" s="22">
        <v>62590</v>
      </c>
      <c r="Q177" s="22">
        <v>92345</v>
      </c>
      <c r="R177" s="22">
        <v>31845</v>
      </c>
      <c r="S177" s="22">
        <v>30745</v>
      </c>
      <c r="T177" s="22">
        <v>92290</v>
      </c>
      <c r="U177" s="22">
        <v>76945</v>
      </c>
      <c r="V177" s="22">
        <v>61545</v>
      </c>
      <c r="W177" s="22">
        <v>61545</v>
      </c>
      <c r="X177" s="22">
        <v>0</v>
      </c>
      <c r="Y177" s="22">
        <v>0</v>
      </c>
      <c r="Z177" s="22">
        <v>122011.32246376813</v>
      </c>
      <c r="AA177" s="22">
        <v>61005.661231884063</v>
      </c>
      <c r="AB177" s="22">
        <v>20335.220410628022</v>
      </c>
      <c r="AC177" s="22">
        <v>0</v>
      </c>
    </row>
    <row r="178" spans="1:29">
      <c r="A178" s="1" t="s">
        <v>87</v>
      </c>
      <c r="B178" s="21" t="s">
        <v>35</v>
      </c>
      <c r="C178" s="21"/>
      <c r="D178" s="21" t="s">
        <v>128</v>
      </c>
      <c r="E178" s="21" t="s">
        <v>37</v>
      </c>
      <c r="F178" s="21" t="s">
        <v>87</v>
      </c>
      <c r="G178" s="21" t="s">
        <v>87</v>
      </c>
      <c r="H178" s="21" t="str">
        <f t="shared" si="4"/>
        <v>D0006H-001Packing</v>
      </c>
      <c r="I178" s="21" t="str">
        <f t="shared" si="5"/>
        <v>D0006H-001PackingBIVN</v>
      </c>
      <c r="J178" s="21" t="s">
        <v>39</v>
      </c>
      <c r="K178" s="22" t="str">
        <f>VLOOKUP($D178,'● Inspection plan (master)'!$I$8:$L$316,4,0)</f>
        <v>FRP</v>
      </c>
      <c r="L178" s="23"/>
      <c r="M178" s="23"/>
      <c r="N178" s="23"/>
      <c r="O178" s="22">
        <v>42600</v>
      </c>
      <c r="P178" s="22">
        <v>22200</v>
      </c>
      <c r="Q178" s="22">
        <v>47400</v>
      </c>
      <c r="R178" s="22">
        <v>57000</v>
      </c>
      <c r="S178" s="22">
        <v>76800</v>
      </c>
      <c r="T178" s="22">
        <v>126000</v>
      </c>
      <c r="U178" s="22">
        <v>103800</v>
      </c>
      <c r="V178" s="22">
        <v>41400</v>
      </c>
      <c r="W178" s="22">
        <v>108600</v>
      </c>
      <c r="X178" s="22">
        <v>98400</v>
      </c>
      <c r="Y178" s="22">
        <v>119400</v>
      </c>
      <c r="Z178" s="22">
        <v>48600</v>
      </c>
      <c r="AA178" s="22">
        <v>45600</v>
      </c>
      <c r="AB178" s="22">
        <v>55800</v>
      </c>
      <c r="AC178" s="22">
        <v>0</v>
      </c>
    </row>
    <row r="179" spans="1:29">
      <c r="A179" s="1" t="s">
        <v>87</v>
      </c>
      <c r="B179" s="21" t="s">
        <v>35</v>
      </c>
      <c r="C179" s="21"/>
      <c r="D179" s="21" t="s">
        <v>128</v>
      </c>
      <c r="E179" s="21" t="s">
        <v>129</v>
      </c>
      <c r="F179" s="21"/>
      <c r="G179" s="21"/>
      <c r="H179" s="21" t="str">
        <f t="shared" si="4"/>
        <v>D0006H-001Tem_Packing</v>
      </c>
      <c r="I179" s="21" t="str">
        <f t="shared" si="5"/>
        <v>D0006H-001Tem_Packing</v>
      </c>
      <c r="J179" s="21" t="s">
        <v>130</v>
      </c>
      <c r="K179" s="22" t="str">
        <f>VLOOKUP($D179,'● Inspection plan (master)'!$I$8:$L$316,4,0)</f>
        <v>FRP</v>
      </c>
      <c r="L179" s="23"/>
      <c r="M179" s="23"/>
      <c r="N179" s="23"/>
      <c r="O179" s="22">
        <v>18000</v>
      </c>
      <c r="P179" s="22">
        <v>12600</v>
      </c>
      <c r="Q179" s="22">
        <v>52200</v>
      </c>
      <c r="R179" s="22">
        <v>63000</v>
      </c>
      <c r="S179" s="22">
        <v>88200</v>
      </c>
      <c r="T179" s="22">
        <v>109800</v>
      </c>
      <c r="U179" s="22">
        <v>102600</v>
      </c>
      <c r="V179" s="22">
        <v>86400</v>
      </c>
      <c r="W179" s="22">
        <v>68400</v>
      </c>
      <c r="X179" s="22">
        <v>100800</v>
      </c>
      <c r="Y179" s="22">
        <v>120600</v>
      </c>
      <c r="Z179" s="22">
        <v>23522.967741935488</v>
      </c>
      <c r="AA179" s="22">
        <v>49696.866740823134</v>
      </c>
      <c r="AB179" s="22">
        <v>38361.76551724138</v>
      </c>
      <c r="AC179" s="22">
        <v>0</v>
      </c>
    </row>
    <row r="180" spans="1:29">
      <c r="A180" s="1" t="s">
        <v>87</v>
      </c>
      <c r="B180" s="21" t="s">
        <v>35</v>
      </c>
      <c r="C180" s="21"/>
      <c r="D180" s="21" t="s">
        <v>131</v>
      </c>
      <c r="E180" s="21" t="s">
        <v>37</v>
      </c>
      <c r="F180" s="21" t="s">
        <v>87</v>
      </c>
      <c r="G180" s="21" t="s">
        <v>87</v>
      </c>
      <c r="H180" s="21" t="str">
        <f t="shared" si="4"/>
        <v>LY5959-001Packing</v>
      </c>
      <c r="I180" s="21" t="str">
        <f t="shared" si="5"/>
        <v>LY5959-001PackingBIVN</v>
      </c>
      <c r="J180" s="21" t="s">
        <v>39</v>
      </c>
      <c r="K180" s="22" t="str">
        <f>VLOOKUP($D180,'● Inspection plan (master)'!$I$8:$L$316,4,0)</f>
        <v>FRP</v>
      </c>
      <c r="L180" s="23"/>
      <c r="M180" s="23"/>
      <c r="N180" s="23"/>
      <c r="O180" s="22">
        <v>29400</v>
      </c>
      <c r="P180" s="22">
        <v>24600</v>
      </c>
      <c r="Q180" s="22">
        <v>52800</v>
      </c>
      <c r="R180" s="22">
        <v>46200</v>
      </c>
      <c r="S180" s="22">
        <v>81600</v>
      </c>
      <c r="T180" s="22">
        <v>117600</v>
      </c>
      <c r="U180" s="22">
        <v>105600</v>
      </c>
      <c r="V180" s="22">
        <v>58800</v>
      </c>
      <c r="W180" s="22">
        <v>90600</v>
      </c>
      <c r="X180" s="22">
        <v>106800</v>
      </c>
      <c r="Y180" s="22">
        <v>111000</v>
      </c>
      <c r="Z180" s="22">
        <v>53400.000000000007</v>
      </c>
      <c r="AA180" s="22">
        <v>46200</v>
      </c>
      <c r="AB180" s="22">
        <v>55800</v>
      </c>
      <c r="AC180" s="22">
        <v>0</v>
      </c>
    </row>
    <row r="181" spans="1:29">
      <c r="A181" s="1" t="s">
        <v>87</v>
      </c>
      <c r="B181" s="21" t="s">
        <v>35</v>
      </c>
      <c r="C181" s="21"/>
      <c r="D181" s="21" t="s">
        <v>131</v>
      </c>
      <c r="E181" s="21" t="s">
        <v>129</v>
      </c>
      <c r="F181" s="21"/>
      <c r="G181" s="21"/>
      <c r="H181" s="21" t="str">
        <f t="shared" si="4"/>
        <v>LY5959-001Tem_Packing</v>
      </c>
      <c r="I181" s="21" t="str">
        <f t="shared" si="5"/>
        <v>LY5959-001Tem_Packing</v>
      </c>
      <c r="J181" s="21" t="s">
        <v>130</v>
      </c>
      <c r="K181" s="22" t="str">
        <f>VLOOKUP($D181,'● Inspection plan (master)'!$I$8:$L$316,4,0)</f>
        <v>FRP</v>
      </c>
      <c r="L181" s="23"/>
      <c r="M181" s="23"/>
      <c r="N181" s="23"/>
      <c r="O181" s="22">
        <v>25200</v>
      </c>
      <c r="P181" s="22">
        <v>19800</v>
      </c>
      <c r="Q181" s="22">
        <v>57600</v>
      </c>
      <c r="R181" s="22">
        <v>52200</v>
      </c>
      <c r="S181" s="22">
        <v>91800</v>
      </c>
      <c r="T181" s="22">
        <v>126800</v>
      </c>
      <c r="U181" s="22">
        <v>91800</v>
      </c>
      <c r="V181" s="22">
        <v>52200</v>
      </c>
      <c r="W181" s="22">
        <v>95400</v>
      </c>
      <c r="X181" s="22">
        <v>118800</v>
      </c>
      <c r="Y181" s="22">
        <v>102600</v>
      </c>
      <c r="Z181" s="22">
        <v>35322.161290322591</v>
      </c>
      <c r="AA181" s="22">
        <v>50038.424916573967</v>
      </c>
      <c r="AB181" s="22">
        <v>38328.413793103449</v>
      </c>
      <c r="AC181" s="22">
        <v>0</v>
      </c>
    </row>
    <row r="182" spans="1:29">
      <c r="A182" s="1" t="s">
        <v>87</v>
      </c>
      <c r="B182" s="21" t="s">
        <v>35</v>
      </c>
      <c r="C182" s="21"/>
      <c r="D182" s="21" t="s">
        <v>132</v>
      </c>
      <c r="E182" s="21" t="s">
        <v>37</v>
      </c>
      <c r="F182" s="21" t="s">
        <v>87</v>
      </c>
      <c r="G182" s="21" t="s">
        <v>87</v>
      </c>
      <c r="H182" s="21" t="str">
        <f t="shared" si="4"/>
        <v>LY5957-001Packing</v>
      </c>
      <c r="I182" s="21" t="str">
        <f t="shared" si="5"/>
        <v>LY5957-001PackingBIVN</v>
      </c>
      <c r="J182" s="21" t="s">
        <v>39</v>
      </c>
      <c r="K182" s="22" t="str">
        <f>VLOOKUP($D182,'● Inspection plan (master)'!$I$8:$L$316,4,0)</f>
        <v>FRP</v>
      </c>
      <c r="L182" s="23"/>
      <c r="M182" s="23"/>
      <c r="N182" s="23"/>
      <c r="O182" s="22">
        <v>226200</v>
      </c>
      <c r="P182" s="22">
        <v>216600</v>
      </c>
      <c r="Q182" s="22">
        <v>271200</v>
      </c>
      <c r="R182" s="22">
        <v>445200</v>
      </c>
      <c r="S182" s="22">
        <v>440400</v>
      </c>
      <c r="T182" s="22">
        <v>487800</v>
      </c>
      <c r="U182" s="22">
        <v>602400</v>
      </c>
      <c r="V182" s="22">
        <v>403200</v>
      </c>
      <c r="W182" s="22">
        <v>585000</v>
      </c>
      <c r="X182" s="22">
        <v>589800</v>
      </c>
      <c r="Y182" s="22">
        <v>525000</v>
      </c>
      <c r="Z182" s="22">
        <v>435100</v>
      </c>
      <c r="AA182" s="22">
        <v>350400</v>
      </c>
      <c r="AB182" s="22">
        <v>406200</v>
      </c>
      <c r="AC182" s="22">
        <v>0</v>
      </c>
    </row>
    <row r="183" spans="1:29">
      <c r="A183" s="1" t="s">
        <v>87</v>
      </c>
      <c r="B183" s="21" t="s">
        <v>35</v>
      </c>
      <c r="C183" s="21"/>
      <c r="D183" s="21" t="s">
        <v>132</v>
      </c>
      <c r="E183" s="21" t="s">
        <v>129</v>
      </c>
      <c r="F183" s="21"/>
      <c r="G183" s="21"/>
      <c r="H183" s="21" t="str">
        <f t="shared" si="4"/>
        <v>LY5957-001Tem_Packing</v>
      </c>
      <c r="I183" s="21" t="str">
        <f t="shared" si="5"/>
        <v>LY5957-001Tem_Packing</v>
      </c>
      <c r="J183" s="21" t="s">
        <v>130</v>
      </c>
      <c r="K183" s="22" t="str">
        <f>VLOOKUP($D183,'● Inspection plan (master)'!$I$8:$L$316,4,0)</f>
        <v>FRP</v>
      </c>
      <c r="L183" s="23"/>
      <c r="M183" s="23"/>
      <c r="N183" s="23"/>
      <c r="O183" s="22">
        <v>260000</v>
      </c>
      <c r="P183" s="22">
        <v>217100</v>
      </c>
      <c r="Q183" s="22">
        <v>300300</v>
      </c>
      <c r="R183" s="22">
        <v>328900</v>
      </c>
      <c r="S183" s="22">
        <v>455000</v>
      </c>
      <c r="T183" s="22">
        <v>451100</v>
      </c>
      <c r="U183" s="22">
        <v>638300</v>
      </c>
      <c r="V183" s="22">
        <v>399100</v>
      </c>
      <c r="W183" s="22">
        <v>629200</v>
      </c>
      <c r="X183" s="22">
        <v>536900</v>
      </c>
      <c r="Y183" s="22">
        <v>579800</v>
      </c>
      <c r="Z183" s="22">
        <v>345721.61290322582</v>
      </c>
      <c r="AA183" s="22">
        <v>373525.69744160178</v>
      </c>
      <c r="AB183" s="22">
        <v>278732.68965517241</v>
      </c>
      <c r="AC183" s="22">
        <v>0</v>
      </c>
    </row>
    <row r="184" spans="1:29">
      <c r="A184" s="1" t="s">
        <v>87</v>
      </c>
      <c r="B184" s="21" t="s">
        <v>35</v>
      </c>
      <c r="C184" s="21"/>
      <c r="D184" s="21" t="s">
        <v>132</v>
      </c>
      <c r="E184" s="21" t="s">
        <v>43</v>
      </c>
      <c r="F184" s="21"/>
      <c r="G184" s="21"/>
      <c r="H184" s="21" t="str">
        <f t="shared" si="4"/>
        <v>LY5957-001FEED Cutting</v>
      </c>
      <c r="I184" s="21" t="str">
        <f t="shared" si="5"/>
        <v>LY5957-001FEED Cutting</v>
      </c>
      <c r="J184" s="21" t="s">
        <v>44</v>
      </c>
      <c r="K184" s="22" t="str">
        <f>VLOOKUP($D184,'● Inspection plan (master)'!$I$8:$L$316,4,0)</f>
        <v>FRP</v>
      </c>
      <c r="L184" s="23"/>
      <c r="M184" s="23"/>
      <c r="N184" s="23"/>
      <c r="O184" s="22">
        <v>309048</v>
      </c>
      <c r="P184" s="22">
        <v>260856</v>
      </c>
      <c r="Q184" s="22">
        <v>409788</v>
      </c>
      <c r="R184" s="22">
        <v>429232</v>
      </c>
      <c r="S184" s="22">
        <v>691113</v>
      </c>
      <c r="T184" s="22">
        <v>641833</v>
      </c>
      <c r="U184" s="22">
        <v>851644</v>
      </c>
      <c r="V184" s="22">
        <v>565728</v>
      </c>
      <c r="W184" s="22">
        <v>748736</v>
      </c>
      <c r="X184" s="22">
        <v>761008</v>
      </c>
      <c r="Y184" s="22">
        <v>815604</v>
      </c>
      <c r="Z184" s="22">
        <v>411407.70897412905</v>
      </c>
      <c r="AA184" s="22">
        <v>467239.94405797566</v>
      </c>
      <c r="AB184" s="22">
        <v>330910.94696789532</v>
      </c>
      <c r="AC184" s="22">
        <v>0</v>
      </c>
    </row>
    <row r="185" spans="1:29">
      <c r="A185" s="1" t="s">
        <v>87</v>
      </c>
      <c r="B185" s="21" t="s">
        <v>35</v>
      </c>
      <c r="C185" s="21"/>
      <c r="D185" s="21" t="s">
        <v>132</v>
      </c>
      <c r="E185" s="21" t="s">
        <v>53</v>
      </c>
      <c r="F185" s="21"/>
      <c r="G185" s="21"/>
      <c r="H185" s="21" t="str">
        <f t="shared" si="4"/>
        <v>LY5957-001Heatting</v>
      </c>
      <c r="I185" s="21" t="str">
        <f t="shared" si="5"/>
        <v>LY5957-001Heatting</v>
      </c>
      <c r="J185" s="21" t="s">
        <v>54</v>
      </c>
      <c r="K185" s="22" t="str">
        <f>VLOOKUP($D185,'● Inspection plan (master)'!$I$8:$L$316,4,0)</f>
        <v>FRP</v>
      </c>
      <c r="L185" s="23"/>
      <c r="M185" s="23"/>
      <c r="N185" s="23"/>
      <c r="O185" s="22">
        <v>319288</v>
      </c>
      <c r="P185" s="22">
        <v>246360</v>
      </c>
      <c r="Q185" s="22">
        <v>443360</v>
      </c>
      <c r="R185" s="22">
        <v>410680</v>
      </c>
      <c r="S185" s="22">
        <v>699366</v>
      </c>
      <c r="T185" s="22">
        <v>627928</v>
      </c>
      <c r="U185" s="22">
        <v>854116</v>
      </c>
      <c r="V185" s="22">
        <v>573392</v>
      </c>
      <c r="W185" s="22">
        <v>763488</v>
      </c>
      <c r="X185" s="22">
        <v>791020</v>
      </c>
      <c r="Y185" s="22">
        <v>800728</v>
      </c>
      <c r="Z185" s="22">
        <v>408000</v>
      </c>
      <c r="AA185" s="22">
        <v>459834.37534134247</v>
      </c>
      <c r="AB185" s="22">
        <v>319500.22465865756</v>
      </c>
      <c r="AC185" s="22">
        <v>0</v>
      </c>
    </row>
    <row r="186" spans="1:29">
      <c r="A186" s="1" t="s">
        <v>87</v>
      </c>
      <c r="B186" s="21" t="s">
        <v>35</v>
      </c>
      <c r="C186" s="21">
        <v>4</v>
      </c>
      <c r="D186" s="21" t="s">
        <v>132</v>
      </c>
      <c r="E186" s="21" t="s">
        <v>124</v>
      </c>
      <c r="F186" s="21"/>
      <c r="G186" s="21"/>
      <c r="H186" s="21" t="str">
        <f t="shared" si="4"/>
        <v>LY5957-001Pressing</v>
      </c>
      <c r="I186" s="21" t="str">
        <f t="shared" si="5"/>
        <v>LY5957-001Pressing</v>
      </c>
      <c r="J186" s="21" t="s">
        <v>125</v>
      </c>
      <c r="K186" s="22" t="str">
        <f>VLOOKUP($D186,'● Inspection plan (master)'!$I$8:$L$316,4,0)</f>
        <v>FRP</v>
      </c>
      <c r="L186" s="23"/>
      <c r="M186" s="23"/>
      <c r="N186" s="23"/>
      <c r="O186" s="22">
        <v>560760</v>
      </c>
      <c r="P186" s="22">
        <v>198260</v>
      </c>
      <c r="Q186" s="22">
        <v>355280</v>
      </c>
      <c r="R186" s="22">
        <v>274960</v>
      </c>
      <c r="S186" s="22">
        <v>501548</v>
      </c>
      <c r="T186" s="22">
        <v>789016</v>
      </c>
      <c r="U186" s="22">
        <v>1065060</v>
      </c>
      <c r="V186" s="22">
        <v>641944</v>
      </c>
      <c r="W186" s="22">
        <v>705716</v>
      </c>
      <c r="X186" s="22">
        <v>626552</v>
      </c>
      <c r="Y186" s="22">
        <v>588360</v>
      </c>
      <c r="Z186" s="22">
        <v>458537.54940711468</v>
      </c>
      <c r="AA186" s="22">
        <v>433063.24110671942</v>
      </c>
      <c r="AB186" s="22">
        <v>280217.39130434784</v>
      </c>
      <c r="AC186" s="22">
        <v>0</v>
      </c>
    </row>
    <row r="187" spans="1:29">
      <c r="A187" s="1" t="s">
        <v>87</v>
      </c>
      <c r="B187" s="21" t="s">
        <v>35</v>
      </c>
      <c r="C187" s="21"/>
      <c r="D187" s="21" t="s">
        <v>133</v>
      </c>
      <c r="E187" s="21" t="s">
        <v>37</v>
      </c>
      <c r="F187" s="21" t="s">
        <v>87</v>
      </c>
      <c r="G187" s="21" t="s">
        <v>87</v>
      </c>
      <c r="H187" s="21" t="str">
        <f t="shared" si="4"/>
        <v>D0015W-001Packing</v>
      </c>
      <c r="I187" s="21" t="str">
        <f t="shared" si="5"/>
        <v>D0015W-001PackingBIVN</v>
      </c>
      <c r="J187" s="21" t="s">
        <v>39</v>
      </c>
      <c r="K187" s="22" t="str">
        <f>VLOOKUP($D187,'● Inspection plan (master)'!$I$8:$L$316,4,0)</f>
        <v>FRP</v>
      </c>
      <c r="L187" s="23"/>
      <c r="M187" s="23"/>
      <c r="N187" s="23"/>
      <c r="O187" s="22">
        <v>87840</v>
      </c>
      <c r="P187" s="22">
        <v>74400</v>
      </c>
      <c r="Q187" s="22">
        <v>110400</v>
      </c>
      <c r="R187" s="22">
        <v>143520</v>
      </c>
      <c r="S187" s="22">
        <v>190080</v>
      </c>
      <c r="T187" s="22">
        <v>165120</v>
      </c>
      <c r="U187" s="22">
        <v>197280</v>
      </c>
      <c r="V187" s="22">
        <v>236640</v>
      </c>
      <c r="W187" s="22">
        <v>216480</v>
      </c>
      <c r="X187" s="22">
        <v>252000</v>
      </c>
      <c r="Y187" s="22">
        <v>228000</v>
      </c>
      <c r="Z187" s="22">
        <v>227040.00000000003</v>
      </c>
      <c r="AA187" s="22">
        <v>135360</v>
      </c>
      <c r="AB187" s="22">
        <v>164640</v>
      </c>
      <c r="AC187" s="22">
        <v>0</v>
      </c>
    </row>
    <row r="188" spans="1:29">
      <c r="A188" s="1" t="s">
        <v>87</v>
      </c>
      <c r="B188" s="21" t="s">
        <v>35</v>
      </c>
      <c r="C188" s="21"/>
      <c r="D188" s="21" t="s">
        <v>133</v>
      </c>
      <c r="E188" s="21" t="s">
        <v>129</v>
      </c>
      <c r="F188" s="21"/>
      <c r="G188" s="21"/>
      <c r="H188" s="21" t="str">
        <f t="shared" si="4"/>
        <v>D0015W-001Tem_Packing</v>
      </c>
      <c r="I188" s="21" t="str">
        <f t="shared" si="5"/>
        <v>D0015W-001Tem_Packing</v>
      </c>
      <c r="J188" s="21" t="s">
        <v>130</v>
      </c>
      <c r="K188" s="22" t="str">
        <f>VLOOKUP($D188,'● Inspection plan (master)'!$I$8:$L$316,4,0)</f>
        <v>FRP</v>
      </c>
      <c r="L188" s="23"/>
      <c r="M188" s="23"/>
      <c r="N188" s="23"/>
      <c r="O188" s="22">
        <v>104160</v>
      </c>
      <c r="P188" s="22">
        <v>72480</v>
      </c>
      <c r="Q188" s="22">
        <v>88800</v>
      </c>
      <c r="R188" s="22">
        <v>125280</v>
      </c>
      <c r="S188" s="22">
        <v>196320</v>
      </c>
      <c r="T188" s="22">
        <v>173280</v>
      </c>
      <c r="U188" s="22">
        <v>200640</v>
      </c>
      <c r="V188" s="22">
        <v>241440</v>
      </c>
      <c r="W188" s="22">
        <v>227040</v>
      </c>
      <c r="X188" s="22">
        <v>236640</v>
      </c>
      <c r="Y188" s="22">
        <v>250560</v>
      </c>
      <c r="Z188" s="22">
        <v>199900.65935483875</v>
      </c>
      <c r="AA188" s="22">
        <v>142967.94340378194</v>
      </c>
      <c r="AB188" s="22">
        <v>124700.55724137931</v>
      </c>
      <c r="AC188" s="22">
        <v>0</v>
      </c>
    </row>
    <row r="189" spans="1:29">
      <c r="A189" s="1" t="s">
        <v>87</v>
      </c>
      <c r="B189" s="21" t="s">
        <v>35</v>
      </c>
      <c r="C189" s="21"/>
      <c r="D189" s="21" t="s">
        <v>133</v>
      </c>
      <c r="E189" s="21" t="s">
        <v>40</v>
      </c>
      <c r="F189" s="21"/>
      <c r="G189" s="21"/>
      <c r="H189" s="21" t="str">
        <f t="shared" si="4"/>
        <v>D0015W-001DC Cutting</v>
      </c>
      <c r="I189" s="21" t="str">
        <f t="shared" si="5"/>
        <v>D0015W-001DC Cutting</v>
      </c>
      <c r="J189" s="21" t="s">
        <v>41</v>
      </c>
      <c r="K189" s="22" t="str">
        <f>VLOOKUP($D189,'● Inspection plan (master)'!$I$8:$L$316,4,0)</f>
        <v>FRP</v>
      </c>
      <c r="L189" s="23"/>
      <c r="M189" s="23"/>
      <c r="N189" s="23"/>
      <c r="O189" s="22">
        <v>101480</v>
      </c>
      <c r="P189" s="22">
        <v>64224</v>
      </c>
      <c r="Q189" s="22">
        <v>83642</v>
      </c>
      <c r="R189" s="22">
        <v>145928</v>
      </c>
      <c r="S189" s="22">
        <v>182904</v>
      </c>
      <c r="T189" s="22">
        <v>174832</v>
      </c>
      <c r="U189" s="22">
        <v>202168</v>
      </c>
      <c r="V189" s="22">
        <v>243058</v>
      </c>
      <c r="W189" s="22">
        <v>218768</v>
      </c>
      <c r="X189" s="22">
        <v>237144</v>
      </c>
      <c r="Y189" s="22">
        <v>250238</v>
      </c>
      <c r="Z189" s="22">
        <v>202816.3976389537</v>
      </c>
      <c r="AA189" s="22">
        <v>142344.24355010694</v>
      </c>
      <c r="AB189" s="22">
        <v>116100.51881093936</v>
      </c>
      <c r="AC189" s="22">
        <v>0</v>
      </c>
    </row>
    <row r="190" spans="1:29">
      <c r="A190" s="1" t="s">
        <v>87</v>
      </c>
      <c r="B190" s="21" t="s">
        <v>35</v>
      </c>
      <c r="C190" s="21"/>
      <c r="D190" s="21" t="s">
        <v>133</v>
      </c>
      <c r="E190" s="21" t="s">
        <v>53</v>
      </c>
      <c r="F190" s="21"/>
      <c r="G190" s="21"/>
      <c r="H190" s="21" t="str">
        <f t="shared" si="4"/>
        <v>D0015W-001Heatting</v>
      </c>
      <c r="I190" s="21" t="str">
        <f t="shared" si="5"/>
        <v>D0015W-001Heatting</v>
      </c>
      <c r="J190" s="21" t="s">
        <v>54</v>
      </c>
      <c r="K190" s="22" t="str">
        <f>VLOOKUP($D190,'● Inspection plan (master)'!$I$8:$L$316,4,0)</f>
        <v>FRP</v>
      </c>
      <c r="L190" s="23"/>
      <c r="M190" s="23"/>
      <c r="N190" s="23"/>
      <c r="O190" s="22">
        <v>100148</v>
      </c>
      <c r="P190" s="22">
        <v>61930</v>
      </c>
      <c r="Q190" s="22">
        <v>84696</v>
      </c>
      <c r="R190" s="22">
        <v>134742</v>
      </c>
      <c r="S190" s="22">
        <v>192088</v>
      </c>
      <c r="T190" s="22">
        <v>173494</v>
      </c>
      <c r="U190" s="22">
        <v>201259</v>
      </c>
      <c r="V190" s="22">
        <v>247912</v>
      </c>
      <c r="W190" s="22">
        <v>218224</v>
      </c>
      <c r="X190" s="22">
        <v>236856</v>
      </c>
      <c r="Y190" s="22">
        <v>259172</v>
      </c>
      <c r="Z190" s="22">
        <v>192000</v>
      </c>
      <c r="AA190" s="22">
        <v>140950.10735495511</v>
      </c>
      <c r="AB190" s="22">
        <v>112097.0526450449</v>
      </c>
      <c r="AC190" s="22">
        <v>0</v>
      </c>
    </row>
    <row r="191" spans="1:29">
      <c r="A191" s="1" t="s">
        <v>87</v>
      </c>
      <c r="B191" s="21" t="s">
        <v>35</v>
      </c>
      <c r="C191" s="21">
        <v>2</v>
      </c>
      <c r="D191" s="21" t="s">
        <v>133</v>
      </c>
      <c r="E191" s="21" t="s">
        <v>124</v>
      </c>
      <c r="F191" s="21"/>
      <c r="G191" s="21"/>
      <c r="H191" s="21" t="str">
        <f t="shared" si="4"/>
        <v>D0015W-001Pressing</v>
      </c>
      <c r="I191" s="21" t="str">
        <f t="shared" si="5"/>
        <v>D0015W-001Pressing</v>
      </c>
      <c r="J191" s="21" t="s">
        <v>125</v>
      </c>
      <c r="K191" s="22" t="str">
        <f>VLOOKUP($D191,'● Inspection plan (master)'!$I$8:$L$316,4,0)</f>
        <v>FRP</v>
      </c>
      <c r="L191" s="23"/>
      <c r="M191" s="23"/>
      <c r="N191" s="23"/>
      <c r="O191" s="22">
        <v>0</v>
      </c>
      <c r="P191" s="22">
        <v>0</v>
      </c>
      <c r="Q191" s="22">
        <v>0</v>
      </c>
      <c r="R191" s="22">
        <v>0</v>
      </c>
      <c r="S191" s="22">
        <v>0</v>
      </c>
      <c r="T191" s="22">
        <v>0</v>
      </c>
      <c r="U191" s="22">
        <v>0</v>
      </c>
      <c r="V191" s="22">
        <v>0</v>
      </c>
      <c r="W191" s="22">
        <v>0</v>
      </c>
      <c r="X191" s="22">
        <v>0</v>
      </c>
      <c r="Y191" s="22">
        <v>0</v>
      </c>
      <c r="Z191" s="22">
        <v>0</v>
      </c>
      <c r="AA191" s="22">
        <v>0</v>
      </c>
      <c r="AB191" s="22">
        <v>0</v>
      </c>
      <c r="AC191" s="22">
        <v>0</v>
      </c>
    </row>
    <row r="192" spans="1:29">
      <c r="A192" s="1" t="s">
        <v>87</v>
      </c>
      <c r="B192" s="21" t="s">
        <v>35</v>
      </c>
      <c r="C192" s="21"/>
      <c r="D192" s="21" t="s">
        <v>134</v>
      </c>
      <c r="E192" s="21" t="s">
        <v>37</v>
      </c>
      <c r="F192" s="21" t="s">
        <v>87</v>
      </c>
      <c r="G192" s="21" t="s">
        <v>87</v>
      </c>
      <c r="H192" s="21" t="str">
        <f t="shared" si="4"/>
        <v>LY8096-001Packing</v>
      </c>
      <c r="I192" s="21" t="str">
        <f t="shared" si="5"/>
        <v>LY8096-001PackingBIVN</v>
      </c>
      <c r="J192" s="21" t="s">
        <v>39</v>
      </c>
      <c r="K192" s="22" t="str">
        <f>VLOOKUP($D192,'● Inspection plan (master)'!$I$8:$L$316,4,0)</f>
        <v>FRP</v>
      </c>
      <c r="L192" s="23"/>
      <c r="M192" s="23"/>
      <c r="N192" s="23"/>
      <c r="O192" s="22">
        <v>51600</v>
      </c>
      <c r="P192" s="22">
        <v>28800</v>
      </c>
      <c r="Q192" s="22">
        <v>52800</v>
      </c>
      <c r="R192" s="22">
        <v>24000</v>
      </c>
      <c r="S192" s="22">
        <v>51600</v>
      </c>
      <c r="T192" s="22">
        <v>57600</v>
      </c>
      <c r="U192" s="22">
        <v>87600</v>
      </c>
      <c r="V192" s="22">
        <v>84000</v>
      </c>
      <c r="W192" s="22">
        <v>109800</v>
      </c>
      <c r="X192" s="22">
        <v>67200</v>
      </c>
      <c r="Y192" s="22">
        <v>79200</v>
      </c>
      <c r="Z192" s="22">
        <v>52800</v>
      </c>
      <c r="AA192" s="22">
        <v>49200</v>
      </c>
      <c r="AB192" s="22">
        <v>62400</v>
      </c>
      <c r="AC192" s="22">
        <v>0</v>
      </c>
    </row>
    <row r="193" spans="1:29">
      <c r="A193" s="1" t="s">
        <v>87</v>
      </c>
      <c r="B193" s="21" t="s">
        <v>35</v>
      </c>
      <c r="C193" s="21"/>
      <c r="D193" s="21" t="s">
        <v>134</v>
      </c>
      <c r="E193" s="21" t="s">
        <v>129</v>
      </c>
      <c r="F193" s="21"/>
      <c r="G193" s="21"/>
      <c r="H193" s="21" t="str">
        <f t="shared" si="4"/>
        <v>LY8096-001Tem_Packing</v>
      </c>
      <c r="I193" s="21" t="str">
        <f t="shared" si="5"/>
        <v>LY8096-001Tem_Packing</v>
      </c>
      <c r="J193" s="21" t="s">
        <v>130</v>
      </c>
      <c r="K193" s="22" t="str">
        <f>VLOOKUP($D193,'● Inspection plan (master)'!$I$8:$L$316,4,0)</f>
        <v>FRP</v>
      </c>
      <c r="L193" s="23"/>
      <c r="M193" s="23"/>
      <c r="N193" s="23"/>
      <c r="O193" s="22">
        <v>42000</v>
      </c>
      <c r="P193" s="22">
        <v>28800</v>
      </c>
      <c r="Q193" s="22">
        <v>68400</v>
      </c>
      <c r="R193" s="22">
        <v>0</v>
      </c>
      <c r="S193" s="22">
        <v>44400</v>
      </c>
      <c r="T193" s="22">
        <v>74400</v>
      </c>
      <c r="U193" s="22">
        <v>82800</v>
      </c>
      <c r="V193" s="22">
        <v>99600</v>
      </c>
      <c r="W193" s="22">
        <v>96000</v>
      </c>
      <c r="X193" s="22">
        <v>78000</v>
      </c>
      <c r="Y193" s="22">
        <v>68400</v>
      </c>
      <c r="Z193" s="22">
        <v>43948.419354838712</v>
      </c>
      <c r="AA193" s="22">
        <v>53161.201334816462</v>
      </c>
      <c r="AB193" s="22">
        <v>47291.379310344826</v>
      </c>
      <c r="AC193" s="22">
        <v>0</v>
      </c>
    </row>
    <row r="194" spans="1:29">
      <c r="A194" s="1" t="s">
        <v>87</v>
      </c>
      <c r="B194" s="21" t="s">
        <v>35</v>
      </c>
      <c r="C194" s="21"/>
      <c r="D194" s="21" t="s">
        <v>135</v>
      </c>
      <c r="E194" s="21" t="s">
        <v>37</v>
      </c>
      <c r="F194" s="21" t="s">
        <v>87</v>
      </c>
      <c r="G194" s="21" t="s">
        <v>87</v>
      </c>
      <c r="H194" s="21" t="str">
        <f t="shared" si="4"/>
        <v>LY8094-001Packing</v>
      </c>
      <c r="I194" s="21" t="str">
        <f t="shared" si="5"/>
        <v>LY8094-001PackingBIVN</v>
      </c>
      <c r="J194" s="21" t="s">
        <v>39</v>
      </c>
      <c r="K194" s="22" t="str">
        <f>VLOOKUP($D194,'● Inspection plan (master)'!$I$8:$L$316,4,0)</f>
        <v>FRP</v>
      </c>
      <c r="L194" s="23"/>
      <c r="M194" s="23"/>
      <c r="N194" s="23"/>
      <c r="O194" s="22">
        <v>46800</v>
      </c>
      <c r="P194" s="22">
        <v>27000</v>
      </c>
      <c r="Q194" s="22">
        <v>57000</v>
      </c>
      <c r="R194" s="22">
        <v>24000</v>
      </c>
      <c r="S194" s="22">
        <v>40800</v>
      </c>
      <c r="T194" s="22">
        <v>68400</v>
      </c>
      <c r="U194" s="22">
        <v>85800</v>
      </c>
      <c r="V194" s="22">
        <v>91200</v>
      </c>
      <c r="W194" s="22">
        <v>102600</v>
      </c>
      <c r="X194" s="22">
        <v>81600</v>
      </c>
      <c r="Y194" s="22">
        <v>72000</v>
      </c>
      <c r="Z194" s="22">
        <v>48600</v>
      </c>
      <c r="AA194" s="22">
        <v>48000</v>
      </c>
      <c r="AB194" s="22">
        <v>63000</v>
      </c>
      <c r="AC194" s="22">
        <v>0</v>
      </c>
    </row>
    <row r="195" spans="1:29">
      <c r="A195" s="1" t="s">
        <v>87</v>
      </c>
      <c r="B195" s="21" t="s">
        <v>35</v>
      </c>
      <c r="C195" s="21"/>
      <c r="D195" s="21" t="s">
        <v>135</v>
      </c>
      <c r="E195" s="21" t="s">
        <v>129</v>
      </c>
      <c r="F195" s="21"/>
      <c r="G195" s="21"/>
      <c r="H195" s="21" t="str">
        <f t="shared" si="4"/>
        <v>LY8094-001Tem_Packing</v>
      </c>
      <c r="I195" s="21" t="str">
        <f t="shared" si="5"/>
        <v>LY8094-001Tem_Packing</v>
      </c>
      <c r="J195" s="21" t="s">
        <v>130</v>
      </c>
      <c r="K195" s="22" t="str">
        <f>VLOOKUP($D195,'● Inspection plan (master)'!$I$8:$L$316,4,0)</f>
        <v>FRP</v>
      </c>
      <c r="L195" s="23"/>
      <c r="M195" s="23"/>
      <c r="N195" s="23"/>
      <c r="O195" s="22">
        <v>46000</v>
      </c>
      <c r="P195" s="22">
        <v>24000</v>
      </c>
      <c r="Q195" s="22">
        <v>58000</v>
      </c>
      <c r="R195" s="22">
        <v>0</v>
      </c>
      <c r="S195" s="22">
        <v>48000</v>
      </c>
      <c r="T195" s="22">
        <v>80000</v>
      </c>
      <c r="U195" s="22">
        <v>90000</v>
      </c>
      <c r="V195" s="22">
        <v>96000</v>
      </c>
      <c r="W195" s="22">
        <v>99400</v>
      </c>
      <c r="X195" s="22">
        <v>80000</v>
      </c>
      <c r="Y195" s="22">
        <v>68000</v>
      </c>
      <c r="Z195" s="22">
        <v>35620.677419354841</v>
      </c>
      <c r="AA195" s="22">
        <v>52462.391546162406</v>
      </c>
      <c r="AB195" s="22">
        <v>47787.931034482754</v>
      </c>
      <c r="AC195" s="22">
        <v>0</v>
      </c>
    </row>
    <row r="196" spans="1:29">
      <c r="A196" s="1" t="s">
        <v>87</v>
      </c>
      <c r="B196" s="21" t="s">
        <v>35</v>
      </c>
      <c r="C196" s="21"/>
      <c r="D196" s="21" t="s">
        <v>135</v>
      </c>
      <c r="E196" s="21" t="s">
        <v>40</v>
      </c>
      <c r="F196" s="21"/>
      <c r="G196" s="21"/>
      <c r="H196" s="21" t="str">
        <f t="shared" si="4"/>
        <v>LY8094-001DC Cutting</v>
      </c>
      <c r="I196" s="21" t="str">
        <f t="shared" si="5"/>
        <v>LY8094-001DC Cutting</v>
      </c>
      <c r="J196" s="21" t="s">
        <v>41</v>
      </c>
      <c r="K196" s="22" t="str">
        <f>VLOOKUP($D196,'● Inspection plan (master)'!$I$8:$L$316,4,0)</f>
        <v>FRP</v>
      </c>
      <c r="L196" s="23"/>
      <c r="M196" s="23"/>
      <c r="N196" s="23"/>
      <c r="O196" s="22">
        <v>87584</v>
      </c>
      <c r="P196" s="22">
        <v>66072</v>
      </c>
      <c r="Q196" s="22">
        <v>95176</v>
      </c>
      <c r="R196" s="22">
        <v>0</v>
      </c>
      <c r="S196" s="22">
        <v>100688</v>
      </c>
      <c r="T196" s="22">
        <v>150352</v>
      </c>
      <c r="U196" s="22">
        <v>191880</v>
      </c>
      <c r="V196" s="22">
        <v>174656</v>
      </c>
      <c r="W196" s="22">
        <v>208744</v>
      </c>
      <c r="X196" s="22">
        <v>144213</v>
      </c>
      <c r="Y196" s="22">
        <v>137112</v>
      </c>
      <c r="Z196" s="22">
        <v>82102.522121353468</v>
      </c>
      <c r="AA196" s="22">
        <v>105366.36135070359</v>
      </c>
      <c r="AB196" s="22">
        <v>88522.116527942926</v>
      </c>
      <c r="AC196" s="22">
        <v>0</v>
      </c>
    </row>
    <row r="197" spans="1:29">
      <c r="A197" s="1" t="s">
        <v>87</v>
      </c>
      <c r="B197" s="21" t="s">
        <v>35</v>
      </c>
      <c r="C197" s="21"/>
      <c r="D197" s="21" t="s">
        <v>135</v>
      </c>
      <c r="E197" s="21" t="s">
        <v>53</v>
      </c>
      <c r="F197" s="21"/>
      <c r="G197" s="21"/>
      <c r="H197" s="21" t="str">
        <f t="shared" si="4"/>
        <v>LY8094-001Heatting</v>
      </c>
      <c r="I197" s="21" t="str">
        <f t="shared" si="5"/>
        <v>LY8094-001Heatting</v>
      </c>
      <c r="J197" s="21" t="s">
        <v>54</v>
      </c>
      <c r="K197" s="22" t="str">
        <f>VLOOKUP($D197,'● Inspection plan (master)'!$I$8:$L$316,4,0)</f>
        <v>FRP</v>
      </c>
      <c r="L197" s="23"/>
      <c r="M197" s="23"/>
      <c r="N197" s="23"/>
      <c r="O197" s="22">
        <v>88088</v>
      </c>
      <c r="P197" s="22">
        <v>57112</v>
      </c>
      <c r="Q197" s="22">
        <v>121948</v>
      </c>
      <c r="R197" s="22">
        <v>0</v>
      </c>
      <c r="S197" s="22">
        <v>92880</v>
      </c>
      <c r="T197" s="22">
        <v>154424</v>
      </c>
      <c r="U197" s="22">
        <v>185248</v>
      </c>
      <c r="V197" s="22">
        <v>175168</v>
      </c>
      <c r="W197" s="22">
        <v>211808</v>
      </c>
      <c r="X197" s="22">
        <v>143240</v>
      </c>
      <c r="Y197" s="22">
        <v>138908</v>
      </c>
      <c r="Z197" s="22">
        <v>84000</v>
      </c>
      <c r="AA197" s="22">
        <v>102361.37024888268</v>
      </c>
      <c r="AB197" s="22">
        <v>85469.629751117303</v>
      </c>
      <c r="AC197" s="22">
        <v>0</v>
      </c>
    </row>
    <row r="198" spans="1:29">
      <c r="A198" s="1" t="s">
        <v>87</v>
      </c>
      <c r="B198" s="21" t="s">
        <v>35</v>
      </c>
      <c r="C198" s="21">
        <v>4</v>
      </c>
      <c r="D198" s="21" t="s">
        <v>135</v>
      </c>
      <c r="E198" s="21" t="s">
        <v>124</v>
      </c>
      <c r="F198" s="21"/>
      <c r="G198" s="21"/>
      <c r="H198" s="21" t="str">
        <f t="shared" si="4"/>
        <v>LY8094-001Pressing</v>
      </c>
      <c r="I198" s="21" t="str">
        <f t="shared" si="5"/>
        <v>LY8094-001Pressing</v>
      </c>
      <c r="J198" s="21" t="s">
        <v>125</v>
      </c>
      <c r="K198" s="22" t="str">
        <f>VLOOKUP($D198,'● Inspection plan (master)'!$I$8:$L$316,4,0)</f>
        <v>FRP</v>
      </c>
      <c r="L198" s="23"/>
      <c r="M198" s="23"/>
      <c r="N198" s="23"/>
      <c r="O198" s="22">
        <v>421304</v>
      </c>
      <c r="P198" s="22">
        <v>227340</v>
      </c>
      <c r="Q198" s="22">
        <v>163936</v>
      </c>
      <c r="R198" s="22">
        <v>116080</v>
      </c>
      <c r="S198" s="22">
        <v>433364</v>
      </c>
      <c r="T198" s="22">
        <v>542144</v>
      </c>
      <c r="U198" s="22">
        <v>585260</v>
      </c>
      <c r="V198" s="22">
        <v>687444</v>
      </c>
      <c r="W198" s="22">
        <v>585328</v>
      </c>
      <c r="X198" s="22">
        <v>667096</v>
      </c>
      <c r="Y198" s="22">
        <v>683108</v>
      </c>
      <c r="Z198" s="22">
        <v>429479.8550724638</v>
      </c>
      <c r="AA198" s="22">
        <v>398802.7225672878</v>
      </c>
      <c r="AB198" s="22">
        <v>245417.06004140788</v>
      </c>
      <c r="AC198" s="22">
        <v>0</v>
      </c>
    </row>
    <row r="199" spans="1:29">
      <c r="A199" s="1" t="s">
        <v>68</v>
      </c>
      <c r="B199" s="21" t="s">
        <v>35</v>
      </c>
      <c r="C199" s="21"/>
      <c r="D199" s="21" t="s">
        <v>136</v>
      </c>
      <c r="E199" s="21" t="s">
        <v>37</v>
      </c>
      <c r="F199" s="21" t="s">
        <v>70</v>
      </c>
      <c r="G199" s="21" t="s">
        <v>68</v>
      </c>
      <c r="H199" s="21" t="str">
        <f t="shared" si="4"/>
        <v>RL2-1653Packing</v>
      </c>
      <c r="I199" s="21" t="str">
        <f t="shared" si="5"/>
        <v>RL2-1653Packingc-QUEVO</v>
      </c>
      <c r="J199" s="21" t="s">
        <v>39</v>
      </c>
      <c r="K199" s="22" t="str">
        <f>VLOOKUP($D199,'● Inspection plan (master)'!$I$8:$L$316,4,0)</f>
        <v>FRP</v>
      </c>
      <c r="L199" s="23"/>
      <c r="M199" s="23"/>
      <c r="N199" s="23"/>
      <c r="O199" s="22">
        <v>52800</v>
      </c>
      <c r="P199" s="22">
        <v>51600</v>
      </c>
      <c r="Q199" s="22">
        <v>56400</v>
      </c>
      <c r="R199" s="22">
        <v>74400</v>
      </c>
      <c r="S199" s="22">
        <v>9600</v>
      </c>
      <c r="T199" s="22">
        <v>32400</v>
      </c>
      <c r="U199" s="22">
        <v>28800</v>
      </c>
      <c r="V199" s="22">
        <v>37200</v>
      </c>
      <c r="W199" s="22">
        <v>46200</v>
      </c>
      <c r="X199" s="22">
        <v>52800</v>
      </c>
      <c r="Y199" s="22">
        <v>61200</v>
      </c>
      <c r="Z199" s="22">
        <v>58800</v>
      </c>
      <c r="AA199" s="22">
        <v>33600</v>
      </c>
      <c r="AB199" s="22">
        <v>33600</v>
      </c>
      <c r="AC199" s="22">
        <v>0</v>
      </c>
    </row>
    <row r="200" spans="1:29">
      <c r="A200" s="1" t="s">
        <v>68</v>
      </c>
      <c r="B200" s="21" t="s">
        <v>35</v>
      </c>
      <c r="C200" s="21"/>
      <c r="D200" s="21" t="s">
        <v>136</v>
      </c>
      <c r="E200" s="21" t="s">
        <v>40</v>
      </c>
      <c r="F200" s="21"/>
      <c r="G200" s="21"/>
      <c r="H200" s="21" t="str">
        <f t="shared" si="4"/>
        <v>RL2-1653DC Cutting</v>
      </c>
      <c r="I200" s="21" t="str">
        <f t="shared" si="5"/>
        <v>RL2-1653DC Cutting</v>
      </c>
      <c r="J200" s="21" t="s">
        <v>41</v>
      </c>
      <c r="K200" s="22" t="str">
        <f>VLOOKUP($D200,'● Inspection plan (master)'!$I$8:$L$316,4,0)</f>
        <v>FRP</v>
      </c>
      <c r="L200" s="23"/>
      <c r="M200" s="23"/>
      <c r="N200" s="23"/>
      <c r="O200" s="22">
        <v>45920</v>
      </c>
      <c r="P200" s="22">
        <v>80086</v>
      </c>
      <c r="Q200" s="22">
        <v>60560</v>
      </c>
      <c r="R200" s="22">
        <v>59104</v>
      </c>
      <c r="S200" s="22">
        <v>36080</v>
      </c>
      <c r="T200" s="22">
        <v>24288</v>
      </c>
      <c r="U200" s="22">
        <v>53040</v>
      </c>
      <c r="V200" s="22">
        <v>44348</v>
      </c>
      <c r="W200" s="22">
        <v>55408</v>
      </c>
      <c r="X200" s="22">
        <v>50320</v>
      </c>
      <c r="Y200" s="22">
        <v>77216</v>
      </c>
      <c r="Z200" s="22">
        <v>57435.841290322576</v>
      </c>
      <c r="AA200" s="22">
        <v>37251.791813125696</v>
      </c>
      <c r="AB200" s="22">
        <v>34422.206896551725</v>
      </c>
      <c r="AC200" s="22">
        <v>0</v>
      </c>
    </row>
    <row r="201" spans="1:29">
      <c r="A201" s="1" t="s">
        <v>68</v>
      </c>
      <c r="B201" s="21" t="s">
        <v>35</v>
      </c>
      <c r="C201" s="21"/>
      <c r="D201" s="21" t="s">
        <v>136</v>
      </c>
      <c r="E201" s="21" t="s">
        <v>53</v>
      </c>
      <c r="F201" s="21"/>
      <c r="G201" s="21"/>
      <c r="H201" s="21" t="str">
        <f t="shared" si="4"/>
        <v>RL2-1653Heatting</v>
      </c>
      <c r="I201" s="21" t="str">
        <f t="shared" si="5"/>
        <v>RL2-1653Heatting</v>
      </c>
      <c r="J201" s="21" t="s">
        <v>54</v>
      </c>
      <c r="K201" s="22" t="str">
        <f>VLOOKUP($D201,'● Inspection plan (master)'!$I$8:$L$316,4,0)</f>
        <v>FRP</v>
      </c>
      <c r="L201" s="23"/>
      <c r="M201" s="23"/>
      <c r="N201" s="23"/>
      <c r="O201" s="22">
        <v>68012</v>
      </c>
      <c r="P201" s="22">
        <v>66000</v>
      </c>
      <c r="Q201" s="22">
        <v>74380</v>
      </c>
      <c r="R201" s="22">
        <v>50360</v>
      </c>
      <c r="S201" s="22">
        <v>29980</v>
      </c>
      <c r="T201" s="22">
        <v>43200</v>
      </c>
      <c r="U201" s="22">
        <v>49600</v>
      </c>
      <c r="V201" s="22">
        <v>40400</v>
      </c>
      <c r="W201" s="22">
        <v>59940</v>
      </c>
      <c r="X201" s="22">
        <v>51536</v>
      </c>
      <c r="Y201" s="22">
        <v>80076</v>
      </c>
      <c r="Z201" s="22">
        <v>43200</v>
      </c>
      <c r="AA201" s="22">
        <v>24114.605755053504</v>
      </c>
      <c r="AB201" s="22">
        <v>33235.234244946492</v>
      </c>
      <c r="AC201" s="22">
        <v>0</v>
      </c>
    </row>
    <row r="202" spans="1:29">
      <c r="A202" s="1" t="s">
        <v>68</v>
      </c>
      <c r="B202" s="21" t="s">
        <v>35</v>
      </c>
      <c r="C202" s="21">
        <v>4</v>
      </c>
      <c r="D202" s="21" t="s">
        <v>136</v>
      </c>
      <c r="E202" s="21" t="s">
        <v>124</v>
      </c>
      <c r="F202" s="21"/>
      <c r="G202" s="21"/>
      <c r="H202" s="21" t="str">
        <f t="shared" ref="H202:H265" si="6">D202&amp;E202</f>
        <v>RL2-1653Pressing</v>
      </c>
      <c r="I202" s="21" t="str">
        <f t="shared" ref="I202:I265" si="7">D202&amp;E202&amp;F202</f>
        <v>RL2-1653Pressing</v>
      </c>
      <c r="J202" s="21" t="s">
        <v>125</v>
      </c>
      <c r="K202" s="22" t="str">
        <f>VLOOKUP($D202,'● Inspection plan (master)'!$I$8:$L$316,4,0)</f>
        <v>FRP</v>
      </c>
      <c r="L202" s="23"/>
      <c r="M202" s="23"/>
      <c r="N202" s="23"/>
      <c r="O202" s="22">
        <v>75920</v>
      </c>
      <c r="P202" s="22">
        <v>82720</v>
      </c>
      <c r="Q202" s="22">
        <v>121440</v>
      </c>
      <c r="R202" s="22">
        <v>20000</v>
      </c>
      <c r="S202" s="22">
        <v>0</v>
      </c>
      <c r="T202" s="22">
        <v>39224</v>
      </c>
      <c r="U202" s="22">
        <v>87520</v>
      </c>
      <c r="V202" s="22">
        <v>66000</v>
      </c>
      <c r="W202" s="22">
        <v>43960</v>
      </c>
      <c r="X202" s="22">
        <v>39580</v>
      </c>
      <c r="Y202" s="22">
        <v>98740</v>
      </c>
      <c r="Z202" s="22">
        <v>0</v>
      </c>
      <c r="AA202" s="22">
        <v>0</v>
      </c>
      <c r="AB202" s="22">
        <v>39438.003220611921</v>
      </c>
      <c r="AC202" s="22">
        <v>0</v>
      </c>
    </row>
    <row r="203" spans="1:29">
      <c r="A203" s="1" t="s">
        <v>59</v>
      </c>
      <c r="B203" s="31" t="s">
        <v>35</v>
      </c>
      <c r="C203" s="31"/>
      <c r="D203" s="31" t="s">
        <v>137</v>
      </c>
      <c r="E203" s="21" t="s">
        <v>37</v>
      </c>
      <c r="F203" s="21" t="s">
        <v>61</v>
      </c>
      <c r="G203" s="21" t="s">
        <v>61</v>
      </c>
      <c r="H203" s="21" t="str">
        <f t="shared" si="6"/>
        <v>QC5-0137Packing</v>
      </c>
      <c r="I203" s="21" t="str">
        <f t="shared" si="7"/>
        <v>QC5-0137PackingCVN1</v>
      </c>
      <c r="J203" s="21" t="s">
        <v>39</v>
      </c>
      <c r="K203" s="22" t="str">
        <f>VLOOKUP($D203,'● Inspection plan (master)'!$I$8:$L$316,4,0)</f>
        <v>FR</v>
      </c>
      <c r="L203" s="23"/>
      <c r="M203" s="23"/>
      <c r="N203" s="23"/>
      <c r="O203" s="22">
        <v>0</v>
      </c>
      <c r="P203" s="22">
        <v>0</v>
      </c>
      <c r="Q203" s="22">
        <v>0</v>
      </c>
      <c r="R203" s="22">
        <v>0</v>
      </c>
      <c r="S203" s="22">
        <v>0</v>
      </c>
      <c r="T203" s="22">
        <v>0</v>
      </c>
      <c r="U203" s="22">
        <v>0</v>
      </c>
      <c r="V203" s="22">
        <v>0</v>
      </c>
      <c r="W203" s="22">
        <v>0</v>
      </c>
      <c r="X203" s="22">
        <v>0</v>
      </c>
      <c r="Y203" s="22">
        <v>0</v>
      </c>
      <c r="Z203" s="22">
        <v>0</v>
      </c>
      <c r="AA203" s="22">
        <v>0</v>
      </c>
      <c r="AB203" s="22">
        <v>0</v>
      </c>
      <c r="AC203" s="22">
        <v>0</v>
      </c>
    </row>
    <row r="204" spans="1:29">
      <c r="A204" s="1" t="s">
        <v>59</v>
      </c>
      <c r="B204" s="21" t="s">
        <v>35</v>
      </c>
      <c r="C204" s="21"/>
      <c r="D204" s="21" t="s">
        <v>137</v>
      </c>
      <c r="E204" s="21" t="s">
        <v>37</v>
      </c>
      <c r="F204" s="21" t="s">
        <v>59</v>
      </c>
      <c r="G204" s="21" t="s">
        <v>59</v>
      </c>
      <c r="H204" s="21" t="str">
        <f t="shared" si="6"/>
        <v>QC5-0137Packing</v>
      </c>
      <c r="I204" s="21" t="str">
        <f t="shared" si="7"/>
        <v>QC5-0137PackingCHT</v>
      </c>
      <c r="J204" s="21" t="s">
        <v>39</v>
      </c>
      <c r="K204" s="22" t="str">
        <f>VLOOKUP($D204,'● Inspection plan (master)'!$I$8:$L$316,4,0)</f>
        <v>FR</v>
      </c>
      <c r="L204" s="23"/>
      <c r="M204" s="23"/>
      <c r="N204" s="23"/>
      <c r="O204" s="22">
        <v>32000</v>
      </c>
      <c r="P204" s="22">
        <v>16000</v>
      </c>
      <c r="Q204" s="22">
        <v>40000</v>
      </c>
      <c r="R204" s="22">
        <v>40000</v>
      </c>
      <c r="S204" s="22">
        <v>32000</v>
      </c>
      <c r="T204" s="22">
        <v>56000</v>
      </c>
      <c r="U204" s="22">
        <v>40000</v>
      </c>
      <c r="V204" s="22">
        <v>32000</v>
      </c>
      <c r="W204" s="22">
        <v>56000</v>
      </c>
      <c r="X204" s="22">
        <v>8000</v>
      </c>
      <c r="Y204" s="22">
        <v>0</v>
      </c>
      <c r="Z204" s="22">
        <v>56000</v>
      </c>
      <c r="AA204" s="22">
        <v>72000</v>
      </c>
      <c r="AB204" s="22">
        <v>40000</v>
      </c>
      <c r="AC204" s="22">
        <v>0</v>
      </c>
    </row>
    <row r="205" spans="1:29">
      <c r="A205" s="1" t="s">
        <v>59</v>
      </c>
      <c r="B205" s="21" t="s">
        <v>35</v>
      </c>
      <c r="C205" s="21"/>
      <c r="D205" s="21" t="s">
        <v>137</v>
      </c>
      <c r="E205" s="21" t="s">
        <v>91</v>
      </c>
      <c r="F205" s="21"/>
      <c r="G205" s="21"/>
      <c r="H205" s="21" t="str">
        <f t="shared" si="6"/>
        <v>QC5-01371st ROTARY Cutting</v>
      </c>
      <c r="I205" s="21" t="str">
        <f t="shared" si="7"/>
        <v>QC5-01371st ROTARY Cutting</v>
      </c>
      <c r="J205" s="21" t="s">
        <v>3</v>
      </c>
      <c r="K205" s="22" t="str">
        <f>VLOOKUP($D205,'● Inspection plan (master)'!$I$8:$L$316,4,0)</f>
        <v>FR</v>
      </c>
      <c r="L205" s="23"/>
      <c r="M205" s="23"/>
      <c r="N205" s="23"/>
      <c r="O205" s="22">
        <v>38400</v>
      </c>
      <c r="P205" s="22">
        <v>9450</v>
      </c>
      <c r="Q205" s="22">
        <v>42056</v>
      </c>
      <c r="R205" s="22">
        <v>46056</v>
      </c>
      <c r="S205" s="22">
        <v>56930</v>
      </c>
      <c r="T205" s="22">
        <v>49966</v>
      </c>
      <c r="U205" s="22">
        <v>25060</v>
      </c>
      <c r="V205" s="22">
        <v>26748</v>
      </c>
      <c r="W205" s="22">
        <v>73701</v>
      </c>
      <c r="X205" s="22">
        <v>16898</v>
      </c>
      <c r="Y205" s="22">
        <v>0</v>
      </c>
      <c r="Z205" s="22">
        <v>35628.129032258061</v>
      </c>
      <c r="AA205" s="22">
        <v>71305.388209121244</v>
      </c>
      <c r="AB205" s="22">
        <v>37874.482758620696</v>
      </c>
      <c r="AC205" s="22">
        <v>0</v>
      </c>
    </row>
    <row r="206" spans="1:29">
      <c r="A206" s="1" t="s">
        <v>59</v>
      </c>
      <c r="B206" s="21" t="s">
        <v>35</v>
      </c>
      <c r="C206" s="21"/>
      <c r="D206" s="21" t="s">
        <v>137</v>
      </c>
      <c r="E206" s="21" t="s">
        <v>92</v>
      </c>
      <c r="F206" s="21"/>
      <c r="G206" s="21"/>
      <c r="H206" s="21" t="str">
        <f t="shared" si="6"/>
        <v>QC5-01371st Plunge Grinding</v>
      </c>
      <c r="I206" s="21" t="str">
        <f t="shared" si="7"/>
        <v>QC5-01371st Plunge Grinding</v>
      </c>
      <c r="J206" s="21" t="s">
        <v>93</v>
      </c>
      <c r="K206" s="22" t="str">
        <f>VLOOKUP($D206,'● Inspection plan (master)'!$I$8:$L$316,4,0)</f>
        <v>FR</v>
      </c>
      <c r="L206" s="23"/>
      <c r="M206" s="23"/>
      <c r="N206" s="23"/>
      <c r="O206" s="22">
        <v>35084</v>
      </c>
      <c r="P206" s="22">
        <v>21588</v>
      </c>
      <c r="Q206" s="22">
        <v>39858</v>
      </c>
      <c r="R206" s="22">
        <v>55454</v>
      </c>
      <c r="S206" s="22">
        <v>37651</v>
      </c>
      <c r="T206" s="22">
        <v>49966</v>
      </c>
      <c r="U206" s="22">
        <v>24990</v>
      </c>
      <c r="V206" s="22">
        <v>51240</v>
      </c>
      <c r="W206" s="22">
        <v>66094</v>
      </c>
      <c r="X206" s="22">
        <v>0</v>
      </c>
      <c r="Y206" s="22">
        <v>19880</v>
      </c>
      <c r="Z206" s="22">
        <v>18048.302845455517</v>
      </c>
      <c r="AA206" s="22">
        <v>70311.231042772779</v>
      </c>
      <c r="AB206" s="22">
        <v>36568.466111771704</v>
      </c>
      <c r="AC206" s="22">
        <v>0</v>
      </c>
    </row>
    <row r="207" spans="1:29">
      <c r="A207" s="1" t="s">
        <v>59</v>
      </c>
      <c r="B207" s="21" t="s">
        <v>35</v>
      </c>
      <c r="C207" s="21"/>
      <c r="D207" s="21" t="s">
        <v>137</v>
      </c>
      <c r="E207" s="21" t="s">
        <v>53</v>
      </c>
      <c r="F207" s="21"/>
      <c r="G207" s="21"/>
      <c r="H207" s="21" t="str">
        <f t="shared" si="6"/>
        <v>QC5-0137Heatting</v>
      </c>
      <c r="I207" s="21" t="str">
        <f t="shared" si="7"/>
        <v>QC5-0137Heatting</v>
      </c>
      <c r="J207" s="21" t="s">
        <v>54</v>
      </c>
      <c r="K207" s="22" t="str">
        <f>VLOOKUP($D207,'● Inspection plan (master)'!$I$8:$L$316,4,0)</f>
        <v>FR</v>
      </c>
      <c r="L207" s="23"/>
      <c r="M207" s="23"/>
      <c r="N207" s="23"/>
      <c r="O207" s="22">
        <v>44800</v>
      </c>
      <c r="P207" s="22">
        <v>22400</v>
      </c>
      <c r="Q207" s="22">
        <v>36365</v>
      </c>
      <c r="R207" s="22">
        <v>51765</v>
      </c>
      <c r="S207" s="22">
        <v>41965</v>
      </c>
      <c r="T207" s="22">
        <v>65100</v>
      </c>
      <c r="U207" s="22">
        <v>44065</v>
      </c>
      <c r="V207" s="22">
        <v>20300</v>
      </c>
      <c r="W207" s="22">
        <v>70630</v>
      </c>
      <c r="X207" s="22">
        <v>0</v>
      </c>
      <c r="Y207" s="22">
        <v>21700</v>
      </c>
      <c r="Z207" s="22">
        <v>6652.407072641734</v>
      </c>
      <c r="AA207" s="22">
        <v>69304.108405647654</v>
      </c>
      <c r="AB207" s="22">
        <v>35307.484521710619</v>
      </c>
      <c r="AC207" s="22">
        <v>0</v>
      </c>
    </row>
    <row r="208" spans="1:29">
      <c r="A208" s="1" t="s">
        <v>59</v>
      </c>
      <c r="B208" s="21" t="s">
        <v>35</v>
      </c>
      <c r="C208" s="21">
        <v>7</v>
      </c>
      <c r="D208" s="21" t="s">
        <v>137</v>
      </c>
      <c r="E208" s="21" t="s">
        <v>124</v>
      </c>
      <c r="F208" s="21"/>
      <c r="G208" s="21"/>
      <c r="H208" s="21" t="str">
        <f t="shared" si="6"/>
        <v>QC5-0137Pressing</v>
      </c>
      <c r="I208" s="21" t="str">
        <f t="shared" si="7"/>
        <v>QC5-0137Pressing</v>
      </c>
      <c r="J208" s="21" t="s">
        <v>125</v>
      </c>
      <c r="K208" s="22" t="str">
        <f>VLOOKUP($D208,'● Inspection plan (master)'!$I$8:$L$316,4,0)</f>
        <v>FR</v>
      </c>
      <c r="L208" s="23"/>
      <c r="M208" s="23"/>
      <c r="N208" s="23"/>
      <c r="O208" s="22">
        <v>44765</v>
      </c>
      <c r="P208" s="22">
        <v>30765</v>
      </c>
      <c r="Q208" s="22">
        <v>41965</v>
      </c>
      <c r="R208" s="22">
        <v>79730</v>
      </c>
      <c r="S208" s="22">
        <v>0</v>
      </c>
      <c r="T208" s="22">
        <v>81830</v>
      </c>
      <c r="U208" s="22">
        <v>101395</v>
      </c>
      <c r="V208" s="22">
        <v>0</v>
      </c>
      <c r="W208" s="22">
        <v>77700</v>
      </c>
      <c r="X208" s="22">
        <v>0</v>
      </c>
      <c r="Y208" s="22">
        <v>0</v>
      </c>
      <c r="Z208" s="22">
        <v>0</v>
      </c>
      <c r="AA208" s="22">
        <v>42351.037549407112</v>
      </c>
      <c r="AB208" s="22">
        <v>42351.037549407112</v>
      </c>
      <c r="AC208" s="22">
        <v>0</v>
      </c>
    </row>
    <row r="209" spans="1:29">
      <c r="A209" s="1" t="s">
        <v>68</v>
      </c>
      <c r="B209" s="21" t="s">
        <v>35</v>
      </c>
      <c r="C209" s="21"/>
      <c r="D209" s="21" t="s">
        <v>138</v>
      </c>
      <c r="E209" s="21" t="s">
        <v>37</v>
      </c>
      <c r="F209" s="21" t="s">
        <v>70</v>
      </c>
      <c r="G209" s="21" t="s">
        <v>68</v>
      </c>
      <c r="H209" s="21" t="str">
        <f t="shared" si="6"/>
        <v>RL2-1654Packing</v>
      </c>
      <c r="I209" s="21" t="str">
        <f t="shared" si="7"/>
        <v>RL2-1654Packingc-QUEVO</v>
      </c>
      <c r="J209" s="21" t="s">
        <v>39</v>
      </c>
      <c r="K209" s="22" t="str">
        <f>VLOOKUP($D209,'● Inspection plan (master)'!$I$8:$L$316,4,0)</f>
        <v>FRP</v>
      </c>
      <c r="L209" s="23"/>
      <c r="M209" s="23"/>
      <c r="N209" s="23"/>
      <c r="O209" s="22">
        <v>10350</v>
      </c>
      <c r="P209" s="22">
        <v>9900</v>
      </c>
      <c r="Q209" s="22">
        <v>9000</v>
      </c>
      <c r="R209" s="22">
        <v>27900</v>
      </c>
      <c r="S209" s="22">
        <v>8550</v>
      </c>
      <c r="T209" s="22">
        <v>0</v>
      </c>
      <c r="U209" s="22">
        <v>0</v>
      </c>
      <c r="V209" s="22">
        <v>0</v>
      </c>
      <c r="W209" s="22">
        <v>14850</v>
      </c>
      <c r="X209" s="22">
        <v>31500</v>
      </c>
      <c r="Y209" s="22">
        <v>40950</v>
      </c>
      <c r="Z209" s="22">
        <v>40949.999999999993</v>
      </c>
      <c r="AA209" s="22">
        <v>14400</v>
      </c>
      <c r="AB209" s="22">
        <v>18000</v>
      </c>
      <c r="AC209" s="22">
        <v>0</v>
      </c>
    </row>
    <row r="210" spans="1:29">
      <c r="A210" s="1" t="s">
        <v>68</v>
      </c>
      <c r="B210" s="21" t="s">
        <v>35</v>
      </c>
      <c r="C210" s="21"/>
      <c r="D210" s="21" t="s">
        <v>138</v>
      </c>
      <c r="E210" s="21" t="s">
        <v>43</v>
      </c>
      <c r="F210" s="21"/>
      <c r="G210" s="21"/>
      <c r="H210" s="21" t="str">
        <f t="shared" si="6"/>
        <v>RL2-1654FEED Cutting</v>
      </c>
      <c r="I210" s="21" t="str">
        <f t="shared" si="7"/>
        <v>RL2-1654FEED Cutting</v>
      </c>
      <c r="J210" s="21" t="s">
        <v>41</v>
      </c>
      <c r="K210" s="22" t="str">
        <f>VLOOKUP($D210,'● Inspection plan (master)'!$I$8:$L$316,4,0)</f>
        <v>FRP</v>
      </c>
      <c r="L210" s="23"/>
      <c r="M210" s="23"/>
      <c r="N210" s="23"/>
      <c r="O210" s="22">
        <v>35824</v>
      </c>
      <c r="P210" s="22">
        <v>41440</v>
      </c>
      <c r="Q210" s="22">
        <v>55160</v>
      </c>
      <c r="R210" s="22">
        <v>61400</v>
      </c>
      <c r="S210" s="22">
        <v>13960</v>
      </c>
      <c r="T210" s="22">
        <v>36280</v>
      </c>
      <c r="U210" s="22">
        <v>42704</v>
      </c>
      <c r="V210" s="22">
        <v>17520</v>
      </c>
      <c r="W210" s="22">
        <v>42664</v>
      </c>
      <c r="X210" s="22">
        <v>60000</v>
      </c>
      <c r="Y210" s="22">
        <v>38280</v>
      </c>
      <c r="Z210" s="22">
        <v>50497.445161290321</v>
      </c>
      <c r="AA210" s="22">
        <v>23463.630700778634</v>
      </c>
      <c r="AB210" s="22">
        <v>26922.724137931036</v>
      </c>
      <c r="AC210" s="22">
        <v>0</v>
      </c>
    </row>
    <row r="211" spans="1:29">
      <c r="A211" s="1" t="s">
        <v>68</v>
      </c>
      <c r="B211" s="21" t="s">
        <v>35</v>
      </c>
      <c r="C211" s="21"/>
      <c r="D211" s="21" t="s">
        <v>138</v>
      </c>
      <c r="E211" s="21" t="s">
        <v>53</v>
      </c>
      <c r="F211" s="21"/>
      <c r="G211" s="21"/>
      <c r="H211" s="21" t="str">
        <f t="shared" si="6"/>
        <v>RL2-1654Heatting</v>
      </c>
      <c r="I211" s="21" t="str">
        <f t="shared" si="7"/>
        <v>RL2-1654Heatting</v>
      </c>
      <c r="J211" s="21" t="s">
        <v>54</v>
      </c>
      <c r="K211" s="22" t="str">
        <f>VLOOKUP($D211,'● Inspection plan (master)'!$I$8:$L$316,4,0)</f>
        <v>FRP</v>
      </c>
      <c r="L211" s="23"/>
      <c r="M211" s="23"/>
      <c r="N211" s="23"/>
      <c r="O211" s="22">
        <v>31200</v>
      </c>
      <c r="P211" s="22">
        <v>47560</v>
      </c>
      <c r="Q211" s="22">
        <v>55030</v>
      </c>
      <c r="R211" s="22">
        <v>49160</v>
      </c>
      <c r="S211" s="22">
        <v>22360</v>
      </c>
      <c r="T211" s="22">
        <v>39560</v>
      </c>
      <c r="U211" s="22">
        <v>38340</v>
      </c>
      <c r="V211" s="22">
        <v>14000</v>
      </c>
      <c r="W211" s="22">
        <v>48740</v>
      </c>
      <c r="X211" s="22">
        <v>51980</v>
      </c>
      <c r="Y211" s="22">
        <v>48780</v>
      </c>
      <c r="Z211" s="22">
        <v>28800</v>
      </c>
      <c r="AA211" s="22">
        <v>22889.445659928646</v>
      </c>
      <c r="AB211" s="22">
        <v>25994.354340071346</v>
      </c>
      <c r="AC211" s="22">
        <v>0</v>
      </c>
    </row>
    <row r="212" spans="1:29">
      <c r="A212" s="1" t="s">
        <v>68</v>
      </c>
      <c r="B212" s="21" t="s">
        <v>35</v>
      </c>
      <c r="C212" s="21">
        <v>4</v>
      </c>
      <c r="D212" s="21" t="s">
        <v>138</v>
      </c>
      <c r="E212" s="21" t="s">
        <v>124</v>
      </c>
      <c r="F212" s="21"/>
      <c r="G212" s="21"/>
      <c r="H212" s="21" t="str">
        <f t="shared" si="6"/>
        <v>RL2-1654Pressing</v>
      </c>
      <c r="I212" s="21" t="str">
        <f t="shared" si="7"/>
        <v>RL2-1654Pressing</v>
      </c>
      <c r="J212" s="21" t="s">
        <v>125</v>
      </c>
      <c r="K212" s="22" t="str">
        <f>VLOOKUP($D212,'● Inspection plan (master)'!$I$8:$L$316,4,0)</f>
        <v>FRP</v>
      </c>
      <c r="L212" s="23"/>
      <c r="M212" s="23"/>
      <c r="N212" s="23"/>
      <c r="O212" s="22">
        <v>35960</v>
      </c>
      <c r="P212" s="22">
        <v>48340</v>
      </c>
      <c r="Q212" s="22">
        <v>33540</v>
      </c>
      <c r="R212" s="22">
        <v>77100</v>
      </c>
      <c r="S212" s="22">
        <v>0</v>
      </c>
      <c r="T212" s="22">
        <v>45520</v>
      </c>
      <c r="U212" s="22">
        <v>44320</v>
      </c>
      <c r="V212" s="22">
        <v>28740</v>
      </c>
      <c r="W212" s="22">
        <v>17560</v>
      </c>
      <c r="X212" s="22">
        <v>70780</v>
      </c>
      <c r="Y212" s="22">
        <v>93860</v>
      </c>
      <c r="Z212" s="22">
        <v>0</v>
      </c>
      <c r="AA212" s="22">
        <v>0</v>
      </c>
      <c r="AB212" s="22">
        <v>21296.521739130436</v>
      </c>
      <c r="AC212" s="22">
        <v>0</v>
      </c>
    </row>
    <row r="213" spans="1:29">
      <c r="A213" s="1" t="s">
        <v>68</v>
      </c>
      <c r="B213" s="21" t="s">
        <v>35</v>
      </c>
      <c r="C213" s="21"/>
      <c r="D213" s="21" t="s">
        <v>139</v>
      </c>
      <c r="E213" s="21" t="s">
        <v>37</v>
      </c>
      <c r="F213" s="21" t="s">
        <v>70</v>
      </c>
      <c r="G213" s="21" t="s">
        <v>68</v>
      </c>
      <c r="H213" s="21" t="str">
        <f t="shared" si="6"/>
        <v>RL2-1655Packing</v>
      </c>
      <c r="I213" s="21" t="str">
        <f t="shared" si="7"/>
        <v>RL2-1655Packingc-QUEVO</v>
      </c>
      <c r="J213" s="21" t="s">
        <v>39</v>
      </c>
      <c r="K213" s="22" t="str">
        <f>VLOOKUP($D213,'● Inspection plan (master)'!$I$8:$L$316,4,0)</f>
        <v>FRP</v>
      </c>
      <c r="L213" s="23"/>
      <c r="M213" s="23"/>
      <c r="N213" s="23"/>
      <c r="O213" s="22">
        <v>6000</v>
      </c>
      <c r="P213" s="22">
        <v>18000</v>
      </c>
      <c r="Q213" s="22">
        <v>42000</v>
      </c>
      <c r="R213" s="22">
        <v>42000</v>
      </c>
      <c r="S213" s="22">
        <v>42000</v>
      </c>
      <c r="T213" s="22">
        <v>0</v>
      </c>
      <c r="U213" s="22">
        <v>0</v>
      </c>
      <c r="V213" s="22">
        <v>0</v>
      </c>
      <c r="W213" s="22">
        <v>18000</v>
      </c>
      <c r="X213" s="22">
        <v>84000</v>
      </c>
      <c r="Y213" s="22">
        <v>96000</v>
      </c>
      <c r="Z213" s="22">
        <v>102000</v>
      </c>
      <c r="AA213" s="22">
        <v>42000</v>
      </c>
      <c r="AB213" s="22">
        <v>48000</v>
      </c>
      <c r="AC213" s="22">
        <v>0</v>
      </c>
    </row>
    <row r="214" spans="1:29">
      <c r="A214" s="1" t="s">
        <v>68</v>
      </c>
      <c r="B214" s="21" t="s">
        <v>35</v>
      </c>
      <c r="C214" s="21"/>
      <c r="D214" s="21" t="s">
        <v>139</v>
      </c>
      <c r="E214" s="21" t="s">
        <v>40</v>
      </c>
      <c r="F214" s="21"/>
      <c r="G214" s="21"/>
      <c r="H214" s="21" t="str">
        <f t="shared" si="6"/>
        <v>RL2-1655DC Cutting</v>
      </c>
      <c r="I214" s="21" t="str">
        <f t="shared" si="7"/>
        <v>RL2-1655DC Cutting</v>
      </c>
      <c r="J214" s="21" t="s">
        <v>41</v>
      </c>
      <c r="K214" s="22" t="str">
        <f>VLOOKUP($D214,'● Inspection plan (master)'!$I$8:$L$316,4,0)</f>
        <v>FRP</v>
      </c>
      <c r="L214" s="23"/>
      <c r="M214" s="23"/>
      <c r="N214" s="23"/>
      <c r="O214" s="22">
        <v>0</v>
      </c>
      <c r="P214" s="22">
        <v>21000</v>
      </c>
      <c r="Q214" s="22">
        <v>46260</v>
      </c>
      <c r="R214" s="22">
        <v>34320</v>
      </c>
      <c r="S214" s="22">
        <v>67680</v>
      </c>
      <c r="T214" s="22">
        <v>0</v>
      </c>
      <c r="U214" s="22">
        <v>35100</v>
      </c>
      <c r="V214" s="22">
        <v>0</v>
      </c>
      <c r="W214" s="22">
        <v>43380</v>
      </c>
      <c r="X214" s="22">
        <v>33840</v>
      </c>
      <c r="Y214" s="22">
        <v>123420</v>
      </c>
      <c r="Z214" s="22">
        <v>46973.838709677424</v>
      </c>
      <c r="AA214" s="22">
        <v>43750.885428253612</v>
      </c>
      <c r="AB214" s="22">
        <v>45896.275862068964</v>
      </c>
      <c r="AC214" s="22">
        <v>0</v>
      </c>
    </row>
    <row r="215" spans="1:29">
      <c r="A215" s="1" t="s">
        <v>68</v>
      </c>
      <c r="B215" s="21" t="s">
        <v>35</v>
      </c>
      <c r="C215" s="21"/>
      <c r="D215" s="21" t="s">
        <v>139</v>
      </c>
      <c r="E215" s="21" t="s">
        <v>53</v>
      </c>
      <c r="F215" s="21"/>
      <c r="G215" s="21"/>
      <c r="H215" s="21" t="str">
        <f t="shared" si="6"/>
        <v>RL2-1655Heatting</v>
      </c>
      <c r="I215" s="21" t="str">
        <f t="shared" si="7"/>
        <v>RL2-1655Heatting</v>
      </c>
      <c r="J215" s="21" t="s">
        <v>54</v>
      </c>
      <c r="K215" s="22" t="str">
        <f>VLOOKUP($D215,'● Inspection plan (master)'!$I$8:$L$316,4,0)</f>
        <v>FRP</v>
      </c>
      <c r="L215" s="23"/>
      <c r="M215" s="23"/>
      <c r="N215" s="23"/>
      <c r="O215" s="22">
        <v>0</v>
      </c>
      <c r="P215" s="22">
        <v>29550</v>
      </c>
      <c r="Q215" s="22">
        <v>109425</v>
      </c>
      <c r="R215" s="22">
        <v>0</v>
      </c>
      <c r="S215" s="22">
        <v>36000</v>
      </c>
      <c r="T215" s="22">
        <v>50850</v>
      </c>
      <c r="U215" s="22">
        <v>0</v>
      </c>
      <c r="V215" s="22">
        <v>0</v>
      </c>
      <c r="W215" s="22">
        <v>57000</v>
      </c>
      <c r="X215" s="22">
        <v>0</v>
      </c>
      <c r="Y215" s="22">
        <v>152925</v>
      </c>
      <c r="Z215" s="22">
        <v>2485.1575944598007</v>
      </c>
      <c r="AA215" s="22">
        <v>43922.196745611545</v>
      </c>
      <c r="AB215" s="22">
        <v>44313.645659928654</v>
      </c>
      <c r="AC215" s="22">
        <v>0</v>
      </c>
    </row>
    <row r="216" spans="1:29">
      <c r="A216" s="1" t="s">
        <v>68</v>
      </c>
      <c r="B216" s="21" t="s">
        <v>35</v>
      </c>
      <c r="C216" s="21">
        <v>15</v>
      </c>
      <c r="D216" s="21" t="s">
        <v>139</v>
      </c>
      <c r="E216" s="21" t="s">
        <v>124</v>
      </c>
      <c r="F216" s="21"/>
      <c r="G216" s="21"/>
      <c r="H216" s="21" t="str">
        <f t="shared" si="6"/>
        <v>RL2-1655Pressing</v>
      </c>
      <c r="I216" s="21" t="str">
        <f t="shared" si="7"/>
        <v>RL2-1655Pressing</v>
      </c>
      <c r="J216" s="21" t="s">
        <v>125</v>
      </c>
      <c r="K216" s="22" t="str">
        <f>VLOOKUP($D216,'● Inspection plan (master)'!$I$8:$L$316,4,0)</f>
        <v>FRP</v>
      </c>
      <c r="L216" s="23"/>
      <c r="M216" s="23"/>
      <c r="N216" s="23"/>
      <c r="O216" s="22">
        <v>37500</v>
      </c>
      <c r="P216" s="22">
        <v>0</v>
      </c>
      <c r="Q216" s="22">
        <v>112350</v>
      </c>
      <c r="R216" s="22">
        <v>0</v>
      </c>
      <c r="S216" s="22">
        <v>38925</v>
      </c>
      <c r="T216" s="22">
        <v>74925</v>
      </c>
      <c r="U216" s="22">
        <v>0</v>
      </c>
      <c r="V216" s="22">
        <v>112425</v>
      </c>
      <c r="W216" s="22">
        <v>0</v>
      </c>
      <c r="X216" s="22">
        <v>0</v>
      </c>
      <c r="Y216" s="22">
        <v>73500</v>
      </c>
      <c r="Z216" s="22">
        <v>39148.017902813299</v>
      </c>
      <c r="AA216" s="22">
        <v>39148.017902813299</v>
      </c>
      <c r="AB216" s="22">
        <v>39148.017902813299</v>
      </c>
      <c r="AC216" s="22">
        <v>0</v>
      </c>
    </row>
    <row r="217" spans="1:29">
      <c r="A217" s="1" t="s">
        <v>111</v>
      </c>
      <c r="B217" s="21" t="s">
        <v>35</v>
      </c>
      <c r="C217" s="21"/>
      <c r="D217" s="21" t="s">
        <v>140</v>
      </c>
      <c r="E217" s="21" t="s">
        <v>37</v>
      </c>
      <c r="F217" s="21" t="s">
        <v>111</v>
      </c>
      <c r="G217" s="21" t="s">
        <v>111</v>
      </c>
      <c r="H217" s="21" t="str">
        <f t="shared" si="6"/>
        <v>302HN06200Packing</v>
      </c>
      <c r="I217" s="21" t="str">
        <f t="shared" si="7"/>
        <v>302HN06200PackingKDTVN</v>
      </c>
      <c r="J217" s="21" t="s">
        <v>39</v>
      </c>
      <c r="K217" s="22" t="str">
        <f>VLOOKUP($D217,'● Inspection plan (master)'!$I$8:$L$316,4,0)</f>
        <v>FRP</v>
      </c>
      <c r="L217" s="23"/>
      <c r="M217" s="23"/>
      <c r="N217" s="23"/>
      <c r="O217" s="22">
        <v>64800</v>
      </c>
      <c r="P217" s="22">
        <v>72360</v>
      </c>
      <c r="Q217" s="22">
        <v>169560</v>
      </c>
      <c r="R217" s="22">
        <v>62640</v>
      </c>
      <c r="S217" s="22">
        <v>94500</v>
      </c>
      <c r="T217" s="22">
        <v>38340</v>
      </c>
      <c r="U217" s="22">
        <v>120420</v>
      </c>
      <c r="V217" s="22">
        <v>69660</v>
      </c>
      <c r="W217" s="22">
        <v>104220</v>
      </c>
      <c r="X217" s="22">
        <v>93960</v>
      </c>
      <c r="Y217" s="22">
        <v>117180</v>
      </c>
      <c r="Z217" s="22">
        <v>99360</v>
      </c>
      <c r="AA217" s="22">
        <v>85320</v>
      </c>
      <c r="AB217" s="22">
        <v>113940</v>
      </c>
      <c r="AC217" s="22">
        <v>0</v>
      </c>
    </row>
    <row r="218" spans="1:29" s="25" customFormat="1">
      <c r="A218" s="1" t="s">
        <v>111</v>
      </c>
      <c r="B218" s="21" t="s">
        <v>35</v>
      </c>
      <c r="C218" s="21"/>
      <c r="D218" s="21" t="s">
        <v>140</v>
      </c>
      <c r="E218" s="21" t="s">
        <v>43</v>
      </c>
      <c r="F218" s="21"/>
      <c r="G218" s="21"/>
      <c r="H218" s="21" t="str">
        <f t="shared" si="6"/>
        <v>302HN06200FEED Cutting</v>
      </c>
      <c r="I218" s="21" t="str">
        <f t="shared" si="7"/>
        <v>302HN06200FEED Cutting</v>
      </c>
      <c r="J218" s="21" t="s">
        <v>44</v>
      </c>
      <c r="K218" s="22" t="str">
        <f>VLOOKUP($D218,'● Inspection plan (master)'!$I$8:$L$316,4,0)</f>
        <v>FRP</v>
      </c>
      <c r="L218" s="23"/>
      <c r="M218" s="23"/>
      <c r="N218" s="23"/>
      <c r="O218" s="22">
        <v>49424</v>
      </c>
      <c r="P218" s="22">
        <v>79032</v>
      </c>
      <c r="Q218" s="22">
        <v>178868</v>
      </c>
      <c r="R218" s="22">
        <v>52328</v>
      </c>
      <c r="S218" s="22">
        <v>104528</v>
      </c>
      <c r="T218" s="22">
        <v>100422</v>
      </c>
      <c r="U218" s="22">
        <v>64215</v>
      </c>
      <c r="V218" s="22">
        <v>68736</v>
      </c>
      <c r="W218" s="22">
        <v>101000</v>
      </c>
      <c r="X218" s="22">
        <v>120208</v>
      </c>
      <c r="Y218" s="22">
        <v>100248</v>
      </c>
      <c r="Z218" s="22">
        <v>97880.774193548394</v>
      </c>
      <c r="AA218" s="22">
        <v>90741.984427141258</v>
      </c>
      <c r="AB218" s="22">
        <v>109794.94137931034</v>
      </c>
      <c r="AC218" s="22">
        <v>0</v>
      </c>
    </row>
    <row r="219" spans="1:29" s="25" customFormat="1">
      <c r="A219" s="1" t="s">
        <v>111</v>
      </c>
      <c r="B219" s="21" t="s">
        <v>35</v>
      </c>
      <c r="C219" s="21"/>
      <c r="D219" s="21" t="s">
        <v>140</v>
      </c>
      <c r="E219" s="21" t="s">
        <v>45</v>
      </c>
      <c r="F219" s="21"/>
      <c r="G219" s="21"/>
      <c r="H219" s="21" t="str">
        <f t="shared" si="6"/>
        <v>302HN06200Traverse Grinding</v>
      </c>
      <c r="I219" s="21" t="str">
        <f t="shared" si="7"/>
        <v>302HN06200Traverse Grinding</v>
      </c>
      <c r="J219" s="21" t="s">
        <v>46</v>
      </c>
      <c r="K219" s="22" t="str">
        <f>VLOOKUP($D219,'● Inspection plan (master)'!$I$8:$L$316,4,0)</f>
        <v>FRP</v>
      </c>
      <c r="L219" s="23"/>
      <c r="M219" s="23"/>
      <c r="N219" s="23"/>
      <c r="O219" s="22">
        <v>40040</v>
      </c>
      <c r="P219" s="22">
        <v>97320</v>
      </c>
      <c r="Q219" s="22">
        <v>173904</v>
      </c>
      <c r="R219" s="22">
        <v>62976</v>
      </c>
      <c r="S219" s="22">
        <v>98304</v>
      </c>
      <c r="T219" s="22">
        <v>96340</v>
      </c>
      <c r="U219" s="22">
        <v>70480</v>
      </c>
      <c r="V219" s="22">
        <v>84064</v>
      </c>
      <c r="W219" s="22">
        <v>79092</v>
      </c>
      <c r="X219" s="22">
        <v>132672</v>
      </c>
      <c r="Y219" s="22">
        <v>81664</v>
      </c>
      <c r="Z219" s="22">
        <v>95103.934981520695</v>
      </c>
      <c r="AA219" s="22">
        <v>91600.856100524485</v>
      </c>
      <c r="AB219" s="22">
        <v>106008.90891795482</v>
      </c>
      <c r="AC219" s="22">
        <v>0</v>
      </c>
    </row>
    <row r="220" spans="1:29" s="25" customFormat="1">
      <c r="A220" s="1" t="s">
        <v>111</v>
      </c>
      <c r="B220" s="21" t="s">
        <v>35</v>
      </c>
      <c r="C220" s="21"/>
      <c r="D220" s="21" t="s">
        <v>140</v>
      </c>
      <c r="E220" s="21" t="s">
        <v>53</v>
      </c>
      <c r="F220" s="21"/>
      <c r="G220" s="21"/>
      <c r="H220" s="21" t="str">
        <f t="shared" si="6"/>
        <v>302HN06200Heatting</v>
      </c>
      <c r="I220" s="21" t="str">
        <f t="shared" si="7"/>
        <v>302HN06200Heatting</v>
      </c>
      <c r="J220" s="21" t="s">
        <v>54</v>
      </c>
      <c r="K220" s="22" t="str">
        <f>VLOOKUP($D220,'● Inspection plan (master)'!$I$8:$L$316,4,0)</f>
        <v>FRP</v>
      </c>
      <c r="L220" s="23"/>
      <c r="M220" s="23"/>
      <c r="N220" s="23"/>
      <c r="O220" s="22">
        <v>48000</v>
      </c>
      <c r="P220" s="22">
        <v>104000</v>
      </c>
      <c r="Q220" s="22">
        <v>160000</v>
      </c>
      <c r="R220" s="22">
        <v>64000</v>
      </c>
      <c r="S220" s="22">
        <v>104000</v>
      </c>
      <c r="T220" s="22">
        <v>96000</v>
      </c>
      <c r="U220" s="22">
        <v>64000</v>
      </c>
      <c r="V220" s="22">
        <v>88000</v>
      </c>
      <c r="W220" s="22">
        <v>84800</v>
      </c>
      <c r="X220" s="22">
        <v>126400</v>
      </c>
      <c r="Y220" s="22">
        <v>88000</v>
      </c>
      <c r="Z220" s="22">
        <v>105300</v>
      </c>
      <c r="AA220" s="22">
        <v>75228.270699905697</v>
      </c>
      <c r="AB220" s="22">
        <v>102353.4293000943</v>
      </c>
      <c r="AC220" s="22">
        <v>0</v>
      </c>
    </row>
    <row r="221" spans="1:29">
      <c r="A221" s="1" t="s">
        <v>59</v>
      </c>
      <c r="B221" s="21" t="s">
        <v>141</v>
      </c>
      <c r="C221" s="21"/>
      <c r="D221" s="21" t="s">
        <v>142</v>
      </c>
      <c r="E221" s="21" t="s">
        <v>37</v>
      </c>
      <c r="F221" s="21" t="s">
        <v>59</v>
      </c>
      <c r="G221" s="21" t="s">
        <v>59</v>
      </c>
      <c r="H221" s="21" t="str">
        <f t="shared" si="6"/>
        <v>QC4-3936Packing</v>
      </c>
      <c r="I221" s="21" t="str">
        <f t="shared" si="7"/>
        <v>QC4-3936PackingCHT</v>
      </c>
      <c r="J221" s="21" t="s">
        <v>39</v>
      </c>
      <c r="K221" s="22" t="str">
        <f>VLOOKUP($D221,'● Inspection plan (master)'!$I$8:$L$316,4,0)</f>
        <v>PF</v>
      </c>
      <c r="L221" s="23"/>
      <c r="M221" s="23"/>
      <c r="N221" s="23"/>
      <c r="O221" s="22">
        <v>270</v>
      </c>
      <c r="P221" s="22">
        <v>270</v>
      </c>
      <c r="Q221" s="22">
        <v>0</v>
      </c>
      <c r="R221" s="22">
        <v>540</v>
      </c>
      <c r="S221" s="22">
        <v>0</v>
      </c>
      <c r="T221" s="22">
        <v>1080</v>
      </c>
      <c r="U221" s="22">
        <v>540</v>
      </c>
      <c r="V221" s="22">
        <v>810</v>
      </c>
      <c r="W221" s="22">
        <v>810</v>
      </c>
      <c r="X221" s="22">
        <v>0</v>
      </c>
      <c r="Y221" s="22">
        <v>0</v>
      </c>
      <c r="Z221" s="22">
        <v>540</v>
      </c>
      <c r="AA221" s="22">
        <v>540</v>
      </c>
      <c r="AB221" s="22">
        <v>810</v>
      </c>
      <c r="AC221" s="22">
        <v>0</v>
      </c>
    </row>
    <row r="222" spans="1:29">
      <c r="A222" s="1" t="s">
        <v>59</v>
      </c>
      <c r="B222" s="21" t="s">
        <v>141</v>
      </c>
      <c r="C222" s="21"/>
      <c r="D222" s="21" t="s">
        <v>142</v>
      </c>
      <c r="E222" s="21" t="s">
        <v>92</v>
      </c>
      <c r="F222" s="21"/>
      <c r="G222" s="21"/>
      <c r="H222" s="21" t="str">
        <f t="shared" si="6"/>
        <v>QC4-39361st Plunge Grinding</v>
      </c>
      <c r="I222" s="21" t="str">
        <f t="shared" si="7"/>
        <v>QC4-39361st Plunge Grinding</v>
      </c>
      <c r="J222" s="21" t="s">
        <v>93</v>
      </c>
      <c r="K222" s="22" t="str">
        <f>VLOOKUP($D222,'● Inspection plan (master)'!$I$8:$L$316,4,0)</f>
        <v>PF</v>
      </c>
      <c r="L222" s="23"/>
      <c r="M222" s="23"/>
      <c r="N222" s="23"/>
      <c r="O222" s="22">
        <v>189</v>
      </c>
      <c r="P222" s="22">
        <v>359</v>
      </c>
      <c r="Q222" s="22">
        <v>0</v>
      </c>
      <c r="R222" s="22">
        <v>558</v>
      </c>
      <c r="S222" s="22">
        <v>335</v>
      </c>
      <c r="T222" s="22">
        <v>692</v>
      </c>
      <c r="U222" s="22">
        <v>640</v>
      </c>
      <c r="V222" s="22">
        <v>687</v>
      </c>
      <c r="W222" s="22">
        <v>1033</v>
      </c>
      <c r="X222" s="22">
        <v>0</v>
      </c>
      <c r="Y222" s="22">
        <v>0</v>
      </c>
      <c r="Z222" s="22">
        <v>368.73032258064512</v>
      </c>
      <c r="AA222" s="22">
        <v>566.33105672969953</v>
      </c>
      <c r="AB222" s="22">
        <v>834.31862068965518</v>
      </c>
      <c r="AC222" s="22">
        <v>0</v>
      </c>
    </row>
    <row r="223" spans="1:29">
      <c r="A223" s="1" t="s">
        <v>59</v>
      </c>
      <c r="B223" s="21" t="s">
        <v>141</v>
      </c>
      <c r="C223" s="21"/>
      <c r="D223" s="21" t="s">
        <v>142</v>
      </c>
      <c r="E223" s="21" t="s">
        <v>143</v>
      </c>
      <c r="F223" s="21"/>
      <c r="G223" s="21"/>
      <c r="H223" s="21" t="str">
        <f t="shared" si="6"/>
        <v>QC4-39361st Assembly</v>
      </c>
      <c r="I223" s="21" t="str">
        <f t="shared" si="7"/>
        <v>QC4-39361st Assembly</v>
      </c>
      <c r="J223" s="21" t="s">
        <v>144</v>
      </c>
      <c r="K223" s="22" t="str">
        <f>VLOOKUP($D223,'● Inspection plan (master)'!$I$8:$L$316,4,0)</f>
        <v>PF</v>
      </c>
      <c r="L223" s="23"/>
      <c r="M223" s="23"/>
      <c r="N223" s="23"/>
      <c r="O223" s="22">
        <v>203</v>
      </c>
      <c r="P223" s="22">
        <v>350</v>
      </c>
      <c r="Q223" s="22">
        <v>0</v>
      </c>
      <c r="R223" s="22">
        <v>569</v>
      </c>
      <c r="S223" s="22">
        <v>410</v>
      </c>
      <c r="T223" s="22">
        <v>613</v>
      </c>
      <c r="U223" s="22">
        <v>690</v>
      </c>
      <c r="V223" s="22">
        <v>700</v>
      </c>
      <c r="W223" s="22">
        <v>1050</v>
      </c>
      <c r="X223" s="22">
        <v>0</v>
      </c>
      <c r="Y223" s="22">
        <v>0</v>
      </c>
      <c r="Z223" s="22">
        <v>386.99906634611932</v>
      </c>
      <c r="AA223" s="22">
        <v>576.83192057421343</v>
      </c>
      <c r="AB223" s="22">
        <v>805.54901307966702</v>
      </c>
      <c r="AC223" s="22">
        <v>0</v>
      </c>
    </row>
    <row r="224" spans="1:29">
      <c r="A224" s="1" t="s">
        <v>59</v>
      </c>
      <c r="B224" s="21" t="s">
        <v>141</v>
      </c>
      <c r="C224" s="21"/>
      <c r="D224" s="21" t="s">
        <v>142</v>
      </c>
      <c r="E224" s="21" t="s">
        <v>40</v>
      </c>
      <c r="F224" s="21"/>
      <c r="G224" s="21"/>
      <c r="H224" s="21" t="str">
        <f t="shared" si="6"/>
        <v>QC4-3936DC Cutting</v>
      </c>
      <c r="I224" s="21" t="str">
        <f t="shared" si="7"/>
        <v>QC4-3936DC Cutting</v>
      </c>
      <c r="J224" s="21" t="s">
        <v>41</v>
      </c>
      <c r="K224" s="22" t="str">
        <f>VLOOKUP($D224,'● Inspection plan (master)'!$I$8:$L$316,4,0)</f>
        <v>PF</v>
      </c>
      <c r="L224" s="23"/>
      <c r="M224" s="23"/>
      <c r="N224" s="23"/>
      <c r="O224" s="22">
        <v>0</v>
      </c>
      <c r="P224" s="22">
        <v>11454</v>
      </c>
      <c r="Q224" s="22">
        <v>0</v>
      </c>
      <c r="R224" s="22">
        <v>0</v>
      </c>
      <c r="S224" s="22">
        <v>0</v>
      </c>
      <c r="T224" s="22">
        <v>0</v>
      </c>
      <c r="U224" s="22">
        <v>0</v>
      </c>
      <c r="V224" s="22">
        <v>0</v>
      </c>
      <c r="W224" s="22">
        <v>0</v>
      </c>
      <c r="X224" s="22">
        <v>0</v>
      </c>
      <c r="Y224" s="22">
        <v>0</v>
      </c>
      <c r="Z224" s="22">
        <v>0</v>
      </c>
      <c r="AA224" s="22">
        <v>0</v>
      </c>
      <c r="AB224" s="22">
        <v>1186.7599999999995</v>
      </c>
      <c r="AC224" s="22">
        <v>0</v>
      </c>
    </row>
    <row r="225" spans="1:29">
      <c r="A225" s="1" t="s">
        <v>84</v>
      </c>
      <c r="B225" s="21" t="s">
        <v>141</v>
      </c>
      <c r="C225" s="21"/>
      <c r="D225" s="21" t="s">
        <v>145</v>
      </c>
      <c r="E225" s="21" t="s">
        <v>37</v>
      </c>
      <c r="F225" s="21" t="s">
        <v>86</v>
      </c>
      <c r="G225" s="21" t="s">
        <v>84</v>
      </c>
      <c r="H225" s="21" t="str">
        <f t="shared" si="6"/>
        <v>QC6-5146Packing</v>
      </c>
      <c r="I225" s="21" t="str">
        <f t="shared" si="7"/>
        <v>QC6-5146PackingFIT1</v>
      </c>
      <c r="J225" s="21" t="s">
        <v>39</v>
      </c>
      <c r="K225" s="22" t="str">
        <f>VLOOKUP($D225,'● Inspection plan (master)'!$I$8:$L$316,4,0)</f>
        <v>PF</v>
      </c>
      <c r="L225" s="23"/>
      <c r="M225" s="23"/>
      <c r="N225" s="23"/>
      <c r="O225" s="22">
        <v>0</v>
      </c>
      <c r="P225" s="22">
        <v>0</v>
      </c>
      <c r="Q225" s="22">
        <v>0</v>
      </c>
      <c r="R225" s="22">
        <v>0</v>
      </c>
      <c r="S225" s="22">
        <v>0</v>
      </c>
      <c r="T225" s="22">
        <v>0</v>
      </c>
      <c r="U225" s="22">
        <v>0</v>
      </c>
      <c r="V225" s="22">
        <v>0</v>
      </c>
      <c r="W225" s="22">
        <v>0</v>
      </c>
      <c r="X225" s="22">
        <v>0</v>
      </c>
      <c r="Y225" s="22">
        <v>0</v>
      </c>
      <c r="Z225" s="22">
        <v>0</v>
      </c>
      <c r="AA225" s="22">
        <v>0</v>
      </c>
      <c r="AB225" s="22">
        <v>0</v>
      </c>
      <c r="AC225" s="22">
        <v>0</v>
      </c>
    </row>
    <row r="226" spans="1:29">
      <c r="A226" s="1" t="s">
        <v>84</v>
      </c>
      <c r="B226" s="21" t="s">
        <v>141</v>
      </c>
      <c r="C226" s="21"/>
      <c r="D226" s="21" t="s">
        <v>145</v>
      </c>
      <c r="E226" s="21" t="s">
        <v>92</v>
      </c>
      <c r="F226" s="21"/>
      <c r="G226" s="21"/>
      <c r="H226" s="21" t="str">
        <f t="shared" si="6"/>
        <v>QC6-51461st Plunge Grinding</v>
      </c>
      <c r="I226" s="21" t="str">
        <f t="shared" si="7"/>
        <v>QC6-51461st Plunge Grinding</v>
      </c>
      <c r="J226" s="21" t="s">
        <v>93</v>
      </c>
      <c r="K226" s="22" t="str">
        <f>VLOOKUP($D226,'● Inspection plan (master)'!$I$8:$L$316,4,0)</f>
        <v>PF</v>
      </c>
      <c r="L226" s="23"/>
      <c r="M226" s="23"/>
      <c r="N226" s="23"/>
      <c r="O226" s="22">
        <v>0</v>
      </c>
      <c r="P226" s="22">
        <v>0</v>
      </c>
      <c r="Q226" s="22">
        <v>0</v>
      </c>
      <c r="R226" s="22">
        <v>0</v>
      </c>
      <c r="S226" s="22">
        <v>0</v>
      </c>
      <c r="T226" s="22">
        <v>0</v>
      </c>
      <c r="U226" s="22">
        <v>0</v>
      </c>
      <c r="V226" s="22">
        <v>0</v>
      </c>
      <c r="W226" s="22">
        <v>0</v>
      </c>
      <c r="X226" s="22">
        <v>0</v>
      </c>
      <c r="Y226" s="22">
        <v>0</v>
      </c>
      <c r="Z226" s="22">
        <v>0</v>
      </c>
      <c r="AA226" s="22">
        <v>0</v>
      </c>
      <c r="AB226" s="22">
        <v>0</v>
      </c>
      <c r="AC226" s="22">
        <v>0</v>
      </c>
    </row>
    <row r="227" spans="1:29">
      <c r="A227" s="1" t="s">
        <v>84</v>
      </c>
      <c r="B227" s="21" t="s">
        <v>141</v>
      </c>
      <c r="C227" s="21"/>
      <c r="D227" s="21" t="s">
        <v>145</v>
      </c>
      <c r="E227" s="21" t="s">
        <v>143</v>
      </c>
      <c r="F227" s="21"/>
      <c r="G227" s="21"/>
      <c r="H227" s="21" t="str">
        <f t="shared" si="6"/>
        <v>QC6-51461st Assembly</v>
      </c>
      <c r="I227" s="21" t="str">
        <f t="shared" si="7"/>
        <v>QC6-51461st Assembly</v>
      </c>
      <c r="J227" s="21" t="s">
        <v>144</v>
      </c>
      <c r="K227" s="22" t="str">
        <f>VLOOKUP($D227,'● Inspection plan (master)'!$I$8:$L$316,4,0)</f>
        <v>PF</v>
      </c>
      <c r="L227" s="23"/>
      <c r="M227" s="23"/>
      <c r="N227" s="23"/>
      <c r="O227" s="22">
        <v>0</v>
      </c>
      <c r="P227" s="22">
        <v>0</v>
      </c>
      <c r="Q227" s="22">
        <v>0</v>
      </c>
      <c r="R227" s="22">
        <v>0</v>
      </c>
      <c r="S227" s="22">
        <v>0</v>
      </c>
      <c r="T227" s="22">
        <v>0</v>
      </c>
      <c r="U227" s="22">
        <v>0</v>
      </c>
      <c r="V227" s="22">
        <v>0</v>
      </c>
      <c r="W227" s="22">
        <v>0</v>
      </c>
      <c r="X227" s="22">
        <v>0</v>
      </c>
      <c r="Y227" s="22">
        <v>0</v>
      </c>
      <c r="Z227" s="22">
        <v>0</v>
      </c>
      <c r="AA227" s="22">
        <v>0</v>
      </c>
      <c r="AB227" s="22">
        <v>0</v>
      </c>
      <c r="AC227" s="22">
        <v>0</v>
      </c>
    </row>
    <row r="228" spans="1:29">
      <c r="A228" s="1" t="s">
        <v>84</v>
      </c>
      <c r="B228" s="21" t="s">
        <v>141</v>
      </c>
      <c r="C228" s="21"/>
      <c r="D228" s="21" t="s">
        <v>146</v>
      </c>
      <c r="E228" s="21" t="s">
        <v>37</v>
      </c>
      <c r="F228" s="21" t="s">
        <v>86</v>
      </c>
      <c r="G228" s="21" t="s">
        <v>84</v>
      </c>
      <c r="H228" s="21" t="str">
        <f t="shared" si="6"/>
        <v>QC6-5147Packing</v>
      </c>
      <c r="I228" s="21" t="str">
        <f t="shared" si="7"/>
        <v>QC6-5147PackingFIT1</v>
      </c>
      <c r="J228" s="21" t="s">
        <v>39</v>
      </c>
      <c r="K228" s="22" t="str">
        <f>VLOOKUP($D228,'● Inspection plan (master)'!$I$8:$L$316,4,0)</f>
        <v>PF</v>
      </c>
      <c r="L228" s="23"/>
      <c r="M228" s="23"/>
      <c r="N228" s="23"/>
      <c r="O228" s="22">
        <v>0</v>
      </c>
      <c r="P228" s="22">
        <v>0</v>
      </c>
      <c r="Q228" s="22">
        <v>0</v>
      </c>
      <c r="R228" s="22">
        <v>0</v>
      </c>
      <c r="S228" s="22">
        <v>0</v>
      </c>
      <c r="T228" s="22">
        <v>0</v>
      </c>
      <c r="U228" s="22">
        <v>0</v>
      </c>
      <c r="V228" s="22">
        <v>0</v>
      </c>
      <c r="W228" s="22">
        <v>0</v>
      </c>
      <c r="X228" s="22">
        <v>0</v>
      </c>
      <c r="Y228" s="22">
        <v>0</v>
      </c>
      <c r="Z228" s="22">
        <v>0</v>
      </c>
      <c r="AA228" s="22">
        <v>0</v>
      </c>
      <c r="AB228" s="22">
        <v>0</v>
      </c>
      <c r="AC228" s="22">
        <v>0</v>
      </c>
    </row>
    <row r="229" spans="1:29">
      <c r="A229" s="1" t="s">
        <v>84</v>
      </c>
      <c r="B229" s="21" t="s">
        <v>141</v>
      </c>
      <c r="C229" s="21"/>
      <c r="D229" s="21" t="s">
        <v>146</v>
      </c>
      <c r="E229" s="21" t="s">
        <v>45</v>
      </c>
      <c r="F229" s="21"/>
      <c r="G229" s="21"/>
      <c r="H229" s="21" t="str">
        <f t="shared" si="6"/>
        <v>QC6-5147Traverse Grinding</v>
      </c>
      <c r="I229" s="21" t="str">
        <f t="shared" si="7"/>
        <v>QC6-5147Traverse Grinding</v>
      </c>
      <c r="J229" s="21" t="s">
        <v>46</v>
      </c>
      <c r="K229" s="22" t="str">
        <f>VLOOKUP($D229,'● Inspection plan (master)'!$I$8:$L$316,4,0)</f>
        <v>PF</v>
      </c>
      <c r="L229" s="23"/>
      <c r="M229" s="23"/>
      <c r="N229" s="23"/>
      <c r="O229" s="22">
        <v>0</v>
      </c>
      <c r="P229" s="22">
        <v>0</v>
      </c>
      <c r="Q229" s="22">
        <v>0</v>
      </c>
      <c r="R229" s="22">
        <v>0</v>
      </c>
      <c r="S229" s="22">
        <v>0</v>
      </c>
      <c r="T229" s="22">
        <v>0</v>
      </c>
      <c r="U229" s="22">
        <v>0</v>
      </c>
      <c r="V229" s="22">
        <v>0</v>
      </c>
      <c r="W229" s="22">
        <v>0</v>
      </c>
      <c r="X229" s="22">
        <v>0</v>
      </c>
      <c r="Y229" s="22">
        <v>0</v>
      </c>
      <c r="Z229" s="22">
        <v>0</v>
      </c>
      <c r="AA229" s="22">
        <v>0</v>
      </c>
      <c r="AB229" s="22">
        <v>0</v>
      </c>
      <c r="AC229" s="22">
        <v>0</v>
      </c>
    </row>
    <row r="230" spans="1:29">
      <c r="A230" s="1" t="s">
        <v>84</v>
      </c>
      <c r="B230" s="21" t="s">
        <v>141</v>
      </c>
      <c r="C230" s="21"/>
      <c r="D230" s="21" t="s">
        <v>146</v>
      </c>
      <c r="E230" s="21" t="s">
        <v>143</v>
      </c>
      <c r="F230" s="21"/>
      <c r="G230" s="21"/>
      <c r="H230" s="21" t="str">
        <f t="shared" si="6"/>
        <v>QC6-51471st Assembly</v>
      </c>
      <c r="I230" s="21" t="str">
        <f t="shared" si="7"/>
        <v>QC6-51471st Assembly</v>
      </c>
      <c r="J230" s="21" t="s">
        <v>144</v>
      </c>
      <c r="K230" s="22" t="str">
        <f>VLOOKUP($D230,'● Inspection plan (master)'!$I$8:$L$316,4,0)</f>
        <v>PF</v>
      </c>
      <c r="L230" s="23"/>
      <c r="M230" s="23"/>
      <c r="N230" s="23"/>
      <c r="O230" s="22">
        <v>0</v>
      </c>
      <c r="P230" s="22">
        <v>0</v>
      </c>
      <c r="Q230" s="22">
        <v>0</v>
      </c>
      <c r="R230" s="22">
        <v>0</v>
      </c>
      <c r="S230" s="22">
        <v>0</v>
      </c>
      <c r="T230" s="22">
        <v>0</v>
      </c>
      <c r="U230" s="22">
        <v>0</v>
      </c>
      <c r="V230" s="22">
        <v>0</v>
      </c>
      <c r="W230" s="22">
        <v>0</v>
      </c>
      <c r="X230" s="22">
        <v>0</v>
      </c>
      <c r="Y230" s="22">
        <v>0</v>
      </c>
      <c r="Z230" s="22">
        <v>0</v>
      </c>
      <c r="AA230" s="22">
        <v>0</v>
      </c>
      <c r="AB230" s="22">
        <v>0</v>
      </c>
      <c r="AC230" s="22">
        <v>0</v>
      </c>
    </row>
    <row r="231" spans="1:29">
      <c r="A231" s="1" t="s">
        <v>84</v>
      </c>
      <c r="B231" s="21" t="s">
        <v>141</v>
      </c>
      <c r="C231" s="21"/>
      <c r="D231" s="21" t="s">
        <v>147</v>
      </c>
      <c r="E231" s="21" t="s">
        <v>37</v>
      </c>
      <c r="F231" s="21" t="s">
        <v>86</v>
      </c>
      <c r="G231" s="21" t="s">
        <v>84</v>
      </c>
      <c r="H231" s="21" t="str">
        <f t="shared" si="6"/>
        <v>QC5-7644Packing</v>
      </c>
      <c r="I231" s="21" t="str">
        <f t="shared" si="7"/>
        <v>QC5-7644PackingFIT1</v>
      </c>
      <c r="J231" s="21" t="s">
        <v>39</v>
      </c>
      <c r="K231" s="22" t="str">
        <f>VLOOKUP($D231,'● Inspection plan (master)'!$I$8:$L$316,4,0)</f>
        <v>PF</v>
      </c>
      <c r="L231" s="23"/>
      <c r="M231" s="23"/>
      <c r="N231" s="23"/>
      <c r="O231" s="22">
        <v>0</v>
      </c>
      <c r="P231" s="22">
        <v>0</v>
      </c>
      <c r="Q231" s="22">
        <v>0</v>
      </c>
      <c r="R231" s="22">
        <v>0</v>
      </c>
      <c r="S231" s="22">
        <v>0</v>
      </c>
      <c r="T231" s="22">
        <v>0</v>
      </c>
      <c r="U231" s="22">
        <v>0</v>
      </c>
      <c r="V231" s="22">
        <v>0</v>
      </c>
      <c r="W231" s="22">
        <v>0</v>
      </c>
      <c r="X231" s="22">
        <v>0</v>
      </c>
      <c r="Y231" s="22">
        <v>0</v>
      </c>
      <c r="Z231" s="22">
        <v>0</v>
      </c>
      <c r="AA231" s="22">
        <v>0</v>
      </c>
      <c r="AB231" s="22">
        <v>0</v>
      </c>
      <c r="AC231" s="22">
        <v>0</v>
      </c>
    </row>
    <row r="232" spans="1:29">
      <c r="A232" s="1" t="s">
        <v>84</v>
      </c>
      <c r="B232" s="21" t="s">
        <v>141</v>
      </c>
      <c r="C232" s="21"/>
      <c r="D232" s="21" t="s">
        <v>147</v>
      </c>
      <c r="E232" s="21" t="s">
        <v>92</v>
      </c>
      <c r="F232" s="21"/>
      <c r="G232" s="21"/>
      <c r="H232" s="21" t="str">
        <f t="shared" si="6"/>
        <v>QC5-76441st Plunge Grinding</v>
      </c>
      <c r="I232" s="21" t="str">
        <f t="shared" si="7"/>
        <v>QC5-76441st Plunge Grinding</v>
      </c>
      <c r="J232" s="21" t="s">
        <v>93</v>
      </c>
      <c r="K232" s="22" t="str">
        <f>VLOOKUP($D232,'● Inspection plan (master)'!$I$8:$L$316,4,0)</f>
        <v>PF</v>
      </c>
      <c r="L232" s="23"/>
      <c r="M232" s="23"/>
      <c r="N232" s="23"/>
      <c r="O232" s="22">
        <v>0</v>
      </c>
      <c r="P232" s="22">
        <v>0</v>
      </c>
      <c r="Q232" s="22">
        <v>0</v>
      </c>
      <c r="R232" s="22">
        <v>0</v>
      </c>
      <c r="S232" s="22">
        <v>0</v>
      </c>
      <c r="T232" s="22">
        <v>0</v>
      </c>
      <c r="U232" s="22">
        <v>0</v>
      </c>
      <c r="V232" s="22">
        <v>0</v>
      </c>
      <c r="W232" s="22">
        <v>0</v>
      </c>
      <c r="X232" s="22">
        <v>0</v>
      </c>
      <c r="Y232" s="22">
        <v>0</v>
      </c>
      <c r="Z232" s="22">
        <v>0</v>
      </c>
      <c r="AA232" s="22">
        <v>0</v>
      </c>
      <c r="AB232" s="22">
        <v>0</v>
      </c>
      <c r="AC232" s="22">
        <v>0</v>
      </c>
    </row>
    <row r="233" spans="1:29">
      <c r="A233" s="1" t="s">
        <v>84</v>
      </c>
      <c r="B233" s="21" t="s">
        <v>141</v>
      </c>
      <c r="C233" s="21"/>
      <c r="D233" s="21" t="s">
        <v>147</v>
      </c>
      <c r="E233" s="21" t="s">
        <v>143</v>
      </c>
      <c r="F233" s="21"/>
      <c r="G233" s="21"/>
      <c r="H233" s="21" t="str">
        <f t="shared" si="6"/>
        <v>QC5-76441st Assembly</v>
      </c>
      <c r="I233" s="21" t="str">
        <f t="shared" si="7"/>
        <v>QC5-76441st Assembly</v>
      </c>
      <c r="J233" s="21" t="s">
        <v>144</v>
      </c>
      <c r="K233" s="22" t="str">
        <f>VLOOKUP($D233,'● Inspection plan (master)'!$I$8:$L$316,4,0)</f>
        <v>PF</v>
      </c>
      <c r="L233" s="23"/>
      <c r="M233" s="23"/>
      <c r="N233" s="23"/>
      <c r="O233" s="22">
        <v>0</v>
      </c>
      <c r="P233" s="22">
        <v>0</v>
      </c>
      <c r="Q233" s="22">
        <v>0</v>
      </c>
      <c r="R233" s="22">
        <v>0</v>
      </c>
      <c r="S233" s="22">
        <v>0</v>
      </c>
      <c r="T233" s="22">
        <v>0</v>
      </c>
      <c r="U233" s="22">
        <v>0</v>
      </c>
      <c r="V233" s="22">
        <v>0</v>
      </c>
      <c r="W233" s="22">
        <v>0</v>
      </c>
      <c r="X233" s="22">
        <v>0</v>
      </c>
      <c r="Y233" s="22">
        <v>0</v>
      </c>
      <c r="Z233" s="22">
        <v>0</v>
      </c>
      <c r="AA233" s="22">
        <v>0</v>
      </c>
      <c r="AB233" s="22">
        <v>0</v>
      </c>
      <c r="AC233" s="22">
        <v>0</v>
      </c>
    </row>
    <row r="234" spans="1:29">
      <c r="A234" s="1" t="s">
        <v>84</v>
      </c>
      <c r="B234" s="21" t="s">
        <v>141</v>
      </c>
      <c r="C234" s="21"/>
      <c r="D234" s="21" t="s">
        <v>147</v>
      </c>
      <c r="E234" s="21" t="s">
        <v>91</v>
      </c>
      <c r="F234" s="21"/>
      <c r="G234" s="21"/>
      <c r="H234" s="21" t="str">
        <f t="shared" si="6"/>
        <v>QC5-76441st ROTARY Cutting</v>
      </c>
      <c r="I234" s="21" t="str">
        <f t="shared" si="7"/>
        <v>QC5-76441st ROTARY Cutting</v>
      </c>
      <c r="J234" s="21" t="s">
        <v>3</v>
      </c>
      <c r="K234" s="22" t="str">
        <f>VLOOKUP($D234,'● Inspection plan (master)'!$I$8:$L$316,4,0)</f>
        <v>PF</v>
      </c>
      <c r="L234" s="23"/>
      <c r="M234" s="23"/>
      <c r="N234" s="23"/>
      <c r="O234" s="22">
        <v>0</v>
      </c>
      <c r="P234" s="22">
        <v>0</v>
      </c>
      <c r="Q234" s="22">
        <v>0</v>
      </c>
      <c r="R234" s="22">
        <v>0</v>
      </c>
      <c r="S234" s="22">
        <v>0</v>
      </c>
      <c r="T234" s="22">
        <v>0</v>
      </c>
      <c r="U234" s="22">
        <v>0</v>
      </c>
      <c r="V234" s="22">
        <v>0</v>
      </c>
      <c r="W234" s="22">
        <v>0</v>
      </c>
      <c r="X234" s="22">
        <v>0</v>
      </c>
      <c r="Y234" s="22">
        <v>0</v>
      </c>
      <c r="Z234" s="22">
        <v>0</v>
      </c>
      <c r="AA234" s="22">
        <v>0</v>
      </c>
      <c r="AB234" s="22">
        <v>0</v>
      </c>
      <c r="AC234" s="22">
        <v>0</v>
      </c>
    </row>
    <row r="235" spans="1:29">
      <c r="A235" s="1" t="s">
        <v>84</v>
      </c>
      <c r="B235" s="21" t="s">
        <v>141</v>
      </c>
      <c r="C235" s="21"/>
      <c r="D235" s="21" t="s">
        <v>147</v>
      </c>
      <c r="E235" s="21" t="s">
        <v>53</v>
      </c>
      <c r="F235" s="21"/>
      <c r="G235" s="21"/>
      <c r="H235" s="21" t="str">
        <f t="shared" si="6"/>
        <v>QC5-7644Heatting</v>
      </c>
      <c r="I235" s="21" t="str">
        <f t="shared" si="7"/>
        <v>QC5-7644Heatting</v>
      </c>
      <c r="J235" s="21" t="s">
        <v>54</v>
      </c>
      <c r="K235" s="22" t="str">
        <f>VLOOKUP($D235,'● Inspection plan (master)'!$I$8:$L$316,4,0)</f>
        <v>PF</v>
      </c>
      <c r="L235" s="23"/>
      <c r="M235" s="23"/>
      <c r="N235" s="23"/>
      <c r="O235" s="22">
        <v>0</v>
      </c>
      <c r="P235" s="22">
        <v>0</v>
      </c>
      <c r="Q235" s="22">
        <v>0</v>
      </c>
      <c r="R235" s="22">
        <v>0</v>
      </c>
      <c r="S235" s="22">
        <v>0</v>
      </c>
      <c r="T235" s="22">
        <v>0</v>
      </c>
      <c r="U235" s="22">
        <v>0</v>
      </c>
      <c r="V235" s="22">
        <v>0</v>
      </c>
      <c r="W235" s="22">
        <v>0</v>
      </c>
      <c r="X235" s="22">
        <v>0</v>
      </c>
      <c r="Y235" s="22">
        <v>0</v>
      </c>
      <c r="Z235" s="22">
        <v>0</v>
      </c>
      <c r="AA235" s="22">
        <v>0</v>
      </c>
      <c r="AB235" s="22">
        <v>0</v>
      </c>
      <c r="AC235" s="22">
        <v>0</v>
      </c>
    </row>
    <row r="236" spans="1:29">
      <c r="A236" s="1" t="s">
        <v>68</v>
      </c>
      <c r="B236" s="21" t="s">
        <v>141</v>
      </c>
      <c r="C236" s="21"/>
      <c r="D236" s="21" t="s">
        <v>148</v>
      </c>
      <c r="E236" s="21" t="s">
        <v>37</v>
      </c>
      <c r="F236" s="21" t="s">
        <v>70</v>
      </c>
      <c r="G236" s="21" t="s">
        <v>68</v>
      </c>
      <c r="H236" s="21" t="str">
        <f t="shared" si="6"/>
        <v>RC2-8584Packing</v>
      </c>
      <c r="I236" s="21" t="str">
        <f t="shared" si="7"/>
        <v>RC2-8584Packingc-QUEVO</v>
      </c>
      <c r="J236" s="21" t="s">
        <v>39</v>
      </c>
      <c r="K236" s="22" t="str">
        <f>VLOOKUP($D236,'● Inspection plan (master)'!$I$8:$L$316,4,0)</f>
        <v>PF</v>
      </c>
      <c r="L236" s="23"/>
      <c r="M236" s="23"/>
      <c r="N236" s="23"/>
      <c r="O236" s="22">
        <v>0</v>
      </c>
      <c r="P236" s="22">
        <v>0</v>
      </c>
      <c r="Q236" s="22">
        <v>10</v>
      </c>
      <c r="R236" s="22">
        <v>0</v>
      </c>
      <c r="S236" s="22">
        <v>0</v>
      </c>
      <c r="T236" s="22">
        <v>0</v>
      </c>
      <c r="U236" s="22">
        <v>0</v>
      </c>
      <c r="V236" s="22">
        <v>17</v>
      </c>
      <c r="W236" s="22">
        <v>0</v>
      </c>
      <c r="X236" s="22">
        <v>12</v>
      </c>
      <c r="Y236" s="22">
        <v>24</v>
      </c>
      <c r="Z236" s="22">
        <v>0</v>
      </c>
      <c r="AA236" s="22">
        <v>0</v>
      </c>
      <c r="AB236" s="22">
        <v>0</v>
      </c>
      <c r="AC236" s="22">
        <v>0</v>
      </c>
    </row>
    <row r="237" spans="1:29">
      <c r="A237" s="1" t="s">
        <v>68</v>
      </c>
      <c r="B237" s="21" t="s">
        <v>141</v>
      </c>
      <c r="C237" s="21"/>
      <c r="D237" s="21" t="s">
        <v>148</v>
      </c>
      <c r="E237" s="21" t="s">
        <v>92</v>
      </c>
      <c r="F237" s="21"/>
      <c r="G237" s="21"/>
      <c r="H237" s="21" t="str">
        <f t="shared" si="6"/>
        <v>RC2-85841st Plunge Grinding</v>
      </c>
      <c r="I237" s="21" t="str">
        <f t="shared" si="7"/>
        <v>RC2-85841st Plunge Grinding</v>
      </c>
      <c r="J237" s="21" t="s">
        <v>93</v>
      </c>
      <c r="K237" s="22" t="str">
        <f>VLOOKUP($D237,'● Inspection plan (master)'!$I$8:$L$316,4,0)</f>
        <v>PF</v>
      </c>
      <c r="L237" s="23"/>
      <c r="M237" s="23"/>
      <c r="N237" s="23"/>
      <c r="O237" s="22">
        <v>0</v>
      </c>
      <c r="P237" s="22">
        <v>0</v>
      </c>
      <c r="Q237" s="22">
        <v>0</v>
      </c>
      <c r="R237" s="22">
        <v>0</v>
      </c>
      <c r="S237" s="22">
        <v>0</v>
      </c>
      <c r="T237" s="22">
        <v>0</v>
      </c>
      <c r="U237" s="22">
        <v>0</v>
      </c>
      <c r="V237" s="22">
        <v>0</v>
      </c>
      <c r="W237" s="22">
        <v>0</v>
      </c>
      <c r="X237" s="22">
        <v>0</v>
      </c>
      <c r="Y237" s="22">
        <v>0</v>
      </c>
      <c r="Z237" s="22">
        <v>0</v>
      </c>
      <c r="AA237" s="22">
        <v>0</v>
      </c>
      <c r="AB237" s="22">
        <v>0</v>
      </c>
      <c r="AC237" s="22">
        <v>0</v>
      </c>
    </row>
    <row r="238" spans="1:29">
      <c r="A238" s="1" t="s">
        <v>68</v>
      </c>
      <c r="B238" s="21" t="s">
        <v>141</v>
      </c>
      <c r="C238" s="21"/>
      <c r="D238" s="21" t="s">
        <v>148</v>
      </c>
      <c r="E238" s="21" t="s">
        <v>143</v>
      </c>
      <c r="F238" s="21"/>
      <c r="G238" s="21"/>
      <c r="H238" s="21" t="str">
        <f t="shared" si="6"/>
        <v>RC2-85841st Assembly</v>
      </c>
      <c r="I238" s="21" t="str">
        <f t="shared" si="7"/>
        <v>RC2-85841st Assembly</v>
      </c>
      <c r="J238" s="21" t="s">
        <v>144</v>
      </c>
      <c r="K238" s="22" t="str">
        <f>VLOOKUP($D238,'● Inspection plan (master)'!$I$8:$L$316,4,0)</f>
        <v>PF</v>
      </c>
      <c r="L238" s="23"/>
      <c r="M238" s="23"/>
      <c r="N238" s="23"/>
      <c r="O238" s="22">
        <v>0</v>
      </c>
      <c r="P238" s="22">
        <v>0</v>
      </c>
      <c r="Q238" s="22">
        <v>0</v>
      </c>
      <c r="R238" s="22">
        <v>0</v>
      </c>
      <c r="S238" s="22">
        <v>0</v>
      </c>
      <c r="T238" s="22">
        <v>0</v>
      </c>
      <c r="U238" s="22">
        <v>0</v>
      </c>
      <c r="V238" s="22">
        <v>0</v>
      </c>
      <c r="W238" s="22">
        <v>0</v>
      </c>
      <c r="X238" s="22">
        <v>0</v>
      </c>
      <c r="Y238" s="22">
        <v>0</v>
      </c>
      <c r="Z238" s="22">
        <v>0</v>
      </c>
      <c r="AA238" s="22">
        <v>0</v>
      </c>
      <c r="AB238" s="22">
        <v>0</v>
      </c>
      <c r="AC238" s="22">
        <v>0</v>
      </c>
    </row>
    <row r="239" spans="1:29">
      <c r="A239" s="1" t="s">
        <v>68</v>
      </c>
      <c r="B239" s="21" t="s">
        <v>141</v>
      </c>
      <c r="C239" s="21"/>
      <c r="D239" s="21" t="s">
        <v>148</v>
      </c>
      <c r="E239" s="21" t="s">
        <v>91</v>
      </c>
      <c r="F239" s="21"/>
      <c r="G239" s="21"/>
      <c r="H239" s="21" t="str">
        <f t="shared" si="6"/>
        <v>RC2-85841st ROTARY Cutting</v>
      </c>
      <c r="I239" s="21" t="str">
        <f t="shared" si="7"/>
        <v>RC2-85841st ROTARY Cutting</v>
      </c>
      <c r="J239" s="21" t="s">
        <v>3</v>
      </c>
      <c r="K239" s="22" t="str">
        <f>VLOOKUP($D239,'● Inspection plan (master)'!$I$8:$L$316,4,0)</f>
        <v>PF</v>
      </c>
      <c r="L239" s="23"/>
      <c r="M239" s="23"/>
      <c r="N239" s="23"/>
      <c r="O239" s="22">
        <v>0</v>
      </c>
      <c r="P239" s="22">
        <v>0</v>
      </c>
      <c r="Q239" s="22">
        <v>0</v>
      </c>
      <c r="R239" s="22">
        <v>0</v>
      </c>
      <c r="S239" s="22">
        <v>0</v>
      </c>
      <c r="T239" s="22">
        <v>0</v>
      </c>
      <c r="U239" s="22">
        <v>0</v>
      </c>
      <c r="V239" s="22">
        <v>0</v>
      </c>
      <c r="W239" s="22">
        <v>0</v>
      </c>
      <c r="X239" s="22">
        <v>0</v>
      </c>
      <c r="Y239" s="22">
        <v>0</v>
      </c>
      <c r="Z239" s="22">
        <v>0</v>
      </c>
      <c r="AA239" s="22">
        <v>0</v>
      </c>
      <c r="AB239" s="22">
        <v>0</v>
      </c>
      <c r="AC239" s="22">
        <v>0</v>
      </c>
    </row>
    <row r="240" spans="1:29">
      <c r="A240" s="1" t="s">
        <v>68</v>
      </c>
      <c r="B240" s="21" t="s">
        <v>141</v>
      </c>
      <c r="C240" s="21"/>
      <c r="D240" s="21" t="s">
        <v>148</v>
      </c>
      <c r="E240" s="21" t="s">
        <v>149</v>
      </c>
      <c r="F240" s="21"/>
      <c r="G240" s="21"/>
      <c r="H240" s="21" t="str">
        <f t="shared" si="6"/>
        <v>RC2-85842nd ROTARY Cutting</v>
      </c>
      <c r="I240" s="21" t="str">
        <f t="shared" si="7"/>
        <v>RC2-85842nd ROTARY Cutting</v>
      </c>
      <c r="J240" s="21" t="s">
        <v>150</v>
      </c>
      <c r="K240" s="22" t="str">
        <f>VLOOKUP($D240,'● Inspection plan (master)'!$I$8:$L$316,4,0)</f>
        <v>PF</v>
      </c>
      <c r="L240" s="23"/>
      <c r="M240" s="23"/>
      <c r="N240" s="23"/>
      <c r="O240" s="22">
        <v>0</v>
      </c>
      <c r="P240" s="22">
        <v>0</v>
      </c>
      <c r="Q240" s="22">
        <v>0</v>
      </c>
      <c r="R240" s="22">
        <v>0</v>
      </c>
      <c r="S240" s="22">
        <v>0</v>
      </c>
      <c r="T240" s="22">
        <v>0</v>
      </c>
      <c r="U240" s="22">
        <v>0</v>
      </c>
      <c r="V240" s="22">
        <v>0</v>
      </c>
      <c r="W240" s="22">
        <v>0</v>
      </c>
      <c r="X240" s="22">
        <v>0</v>
      </c>
      <c r="Y240" s="22">
        <v>0</v>
      </c>
      <c r="Z240" s="22">
        <v>0</v>
      </c>
      <c r="AA240" s="22">
        <v>0</v>
      </c>
      <c r="AB240" s="22">
        <v>0</v>
      </c>
      <c r="AC240" s="22">
        <v>0</v>
      </c>
    </row>
    <row r="241" spans="1:29">
      <c r="A241" s="1" t="s">
        <v>68</v>
      </c>
      <c r="B241" s="21" t="s">
        <v>141</v>
      </c>
      <c r="C241" s="21"/>
      <c r="D241" s="21" t="s">
        <v>151</v>
      </c>
      <c r="E241" s="21" t="s">
        <v>37</v>
      </c>
      <c r="F241" s="21" t="s">
        <v>106</v>
      </c>
      <c r="G241" s="21" t="s">
        <v>68</v>
      </c>
      <c r="H241" s="21" t="str">
        <f t="shared" si="6"/>
        <v>RL2-2583Packing</v>
      </c>
      <c r="I241" s="21" t="str">
        <f t="shared" si="7"/>
        <v>RL2-2583Packingc-TENMA</v>
      </c>
      <c r="J241" s="21" t="s">
        <v>39</v>
      </c>
      <c r="K241" s="22" t="str">
        <f>VLOOKUP($D241,'● Inspection plan (master)'!$I$8:$L$316,4,0)</f>
        <v>PF</v>
      </c>
      <c r="L241" s="23"/>
      <c r="M241" s="23"/>
      <c r="N241" s="23"/>
      <c r="O241" s="22">
        <v>35200</v>
      </c>
      <c r="P241" s="22">
        <v>29200</v>
      </c>
      <c r="Q241" s="22">
        <v>51200</v>
      </c>
      <c r="R241" s="22">
        <v>16000</v>
      </c>
      <c r="S241" s="22">
        <v>38000</v>
      </c>
      <c r="T241" s="22">
        <v>46400</v>
      </c>
      <c r="U241" s="22">
        <v>10400</v>
      </c>
      <c r="V241" s="22">
        <v>0</v>
      </c>
      <c r="W241" s="22">
        <v>16800</v>
      </c>
      <c r="X241" s="22">
        <v>10800</v>
      </c>
      <c r="Y241" s="22">
        <v>4000</v>
      </c>
      <c r="Z241" s="22">
        <v>8400</v>
      </c>
      <c r="AA241" s="22">
        <v>8400</v>
      </c>
      <c r="AB241" s="22">
        <v>9200</v>
      </c>
      <c r="AC241" s="22">
        <v>0</v>
      </c>
    </row>
    <row r="242" spans="1:29">
      <c r="A242" s="1" t="s">
        <v>68</v>
      </c>
      <c r="B242" s="21" t="s">
        <v>141</v>
      </c>
      <c r="C242" s="21"/>
      <c r="D242" s="21" t="s">
        <v>151</v>
      </c>
      <c r="E242" s="21" t="s">
        <v>45</v>
      </c>
      <c r="F242" s="21"/>
      <c r="G242" s="21"/>
      <c r="H242" s="21" t="str">
        <f t="shared" si="6"/>
        <v>RL2-2583Traverse Grinding</v>
      </c>
      <c r="I242" s="21" t="str">
        <f t="shared" si="7"/>
        <v>RL2-2583Traverse Grinding</v>
      </c>
      <c r="J242" s="21" t="s">
        <v>46</v>
      </c>
      <c r="K242" s="22" t="str">
        <f>VLOOKUP($D242,'● Inspection plan (master)'!$I$8:$L$316,4,0)</f>
        <v>PF</v>
      </c>
      <c r="L242" s="23"/>
      <c r="M242" s="23"/>
      <c r="N242" s="23"/>
      <c r="O242" s="22">
        <v>32689</v>
      </c>
      <c r="P242" s="22">
        <v>34382</v>
      </c>
      <c r="Q242" s="22">
        <v>48669</v>
      </c>
      <c r="R242" s="22">
        <v>16303</v>
      </c>
      <c r="S242" s="22">
        <v>40640</v>
      </c>
      <c r="T242" s="22">
        <v>47712</v>
      </c>
      <c r="U242" s="22">
        <v>8528</v>
      </c>
      <c r="V242" s="22">
        <v>0</v>
      </c>
      <c r="W242" s="22">
        <v>18767</v>
      </c>
      <c r="X242" s="22">
        <v>10948</v>
      </c>
      <c r="Y242" s="22">
        <v>5180</v>
      </c>
      <c r="Z242" s="22">
        <v>5858.032258064517</v>
      </c>
      <c r="AA242" s="22">
        <v>8667.8872821653677</v>
      </c>
      <c r="AB242" s="22">
        <v>9367.0804597701153</v>
      </c>
      <c r="AC242" s="22">
        <v>0</v>
      </c>
    </row>
    <row r="243" spans="1:29">
      <c r="A243" s="1" t="s">
        <v>68</v>
      </c>
      <c r="B243" s="21" t="s">
        <v>141</v>
      </c>
      <c r="C243" s="21"/>
      <c r="D243" s="21" t="s">
        <v>151</v>
      </c>
      <c r="E243" s="21" t="s">
        <v>152</v>
      </c>
      <c r="F243" s="21"/>
      <c r="G243" s="21"/>
      <c r="H243" s="21" t="str">
        <f t="shared" si="6"/>
        <v>RL2-25832nd Assembly</v>
      </c>
      <c r="I243" s="21" t="str">
        <f t="shared" si="7"/>
        <v>RL2-25832nd Assembly</v>
      </c>
      <c r="J243" s="21" t="s">
        <v>153</v>
      </c>
      <c r="K243" s="22" t="str">
        <f>VLOOKUP($D243,'● Inspection plan (master)'!$I$8:$L$316,4,0)</f>
        <v>PF</v>
      </c>
      <c r="L243" s="23"/>
      <c r="M243" s="23"/>
      <c r="N243" s="23"/>
      <c r="O243" s="22">
        <v>33220</v>
      </c>
      <c r="P243" s="22">
        <v>35648</v>
      </c>
      <c r="Q243" s="22">
        <v>46688</v>
      </c>
      <c r="R243" s="22">
        <v>17416</v>
      </c>
      <c r="S243" s="22">
        <v>39121</v>
      </c>
      <c r="T243" s="22">
        <v>48423</v>
      </c>
      <c r="U243" s="22">
        <v>7964</v>
      </c>
      <c r="V243" s="22">
        <v>0</v>
      </c>
      <c r="W243" s="22">
        <v>18203</v>
      </c>
      <c r="X243" s="22">
        <v>10792</v>
      </c>
      <c r="Y243" s="22">
        <v>6392</v>
      </c>
      <c r="Z243" s="22">
        <v>5147.6415252311417</v>
      </c>
      <c r="AA243" s="22">
        <v>8711.2807894735743</v>
      </c>
      <c r="AB243" s="22">
        <v>9044.077685295284</v>
      </c>
      <c r="AC243" s="22">
        <v>0</v>
      </c>
    </row>
    <row r="244" spans="1:29" s="28" customFormat="1">
      <c r="A244" s="1" t="s">
        <v>68</v>
      </c>
      <c r="B244" s="21" t="s">
        <v>141</v>
      </c>
      <c r="C244" s="21"/>
      <c r="D244" s="21" t="s">
        <v>151</v>
      </c>
      <c r="E244" s="21" t="s">
        <v>143</v>
      </c>
      <c r="F244" s="21"/>
      <c r="G244" s="21"/>
      <c r="H244" s="21" t="str">
        <f t="shared" si="6"/>
        <v>RL2-25831st Assembly</v>
      </c>
      <c r="I244" s="21" t="str">
        <f t="shared" si="7"/>
        <v>RL2-25831st Assembly</v>
      </c>
      <c r="J244" s="21" t="s">
        <v>144</v>
      </c>
      <c r="K244" s="22" t="str">
        <f>VLOOKUP($D244,'● Inspection plan (master)'!$I$8:$L$316,4,0)</f>
        <v>PF</v>
      </c>
      <c r="L244" s="23"/>
      <c r="M244" s="23"/>
      <c r="N244" s="23"/>
      <c r="O244" s="22">
        <v>33976</v>
      </c>
      <c r="P244" s="22">
        <v>37995</v>
      </c>
      <c r="Q244" s="22">
        <v>46030</v>
      </c>
      <c r="R244" s="22">
        <v>18938</v>
      </c>
      <c r="S244" s="22">
        <v>40930</v>
      </c>
      <c r="T244" s="22">
        <v>50733</v>
      </c>
      <c r="U244" s="22">
        <v>6485</v>
      </c>
      <c r="V244" s="22">
        <v>0</v>
      </c>
      <c r="W244" s="22">
        <v>17958</v>
      </c>
      <c r="X244" s="22">
        <v>12408</v>
      </c>
      <c r="Y244" s="22">
        <v>6060</v>
      </c>
      <c r="Z244" s="22">
        <v>3828.6505829560956</v>
      </c>
      <c r="AA244" s="22">
        <v>8742.1364795174231</v>
      </c>
      <c r="AB244" s="22">
        <v>8732.2129375264813</v>
      </c>
      <c r="AC244" s="22">
        <v>0</v>
      </c>
    </row>
    <row r="245" spans="1:29">
      <c r="A245" s="1" t="s">
        <v>68</v>
      </c>
      <c r="B245" s="21" t="s">
        <v>141</v>
      </c>
      <c r="C245" s="21"/>
      <c r="D245" s="21" t="s">
        <v>151</v>
      </c>
      <c r="E245" s="21" t="s">
        <v>91</v>
      </c>
      <c r="F245" s="21"/>
      <c r="G245" s="21"/>
      <c r="H245" s="21" t="str">
        <f t="shared" si="6"/>
        <v>RL2-25831st ROTARY Cutting</v>
      </c>
      <c r="I245" s="21" t="str">
        <f t="shared" si="7"/>
        <v>RL2-25831st ROTARY Cutting</v>
      </c>
      <c r="J245" s="21" t="s">
        <v>3</v>
      </c>
      <c r="K245" s="22" t="str">
        <f>VLOOKUP($D245,'● Inspection plan (master)'!$I$8:$L$316,4,0)</f>
        <v>PF</v>
      </c>
      <c r="L245" s="23"/>
      <c r="M245" s="23"/>
      <c r="N245" s="23"/>
      <c r="O245" s="22">
        <v>198002</v>
      </c>
      <c r="P245" s="22">
        <v>190724</v>
      </c>
      <c r="Q245" s="22">
        <v>331105</v>
      </c>
      <c r="R245" s="22">
        <v>170258</v>
      </c>
      <c r="S245" s="22">
        <v>223292</v>
      </c>
      <c r="T245" s="22">
        <v>154707</v>
      </c>
      <c r="U245" s="22">
        <v>25980</v>
      </c>
      <c r="V245" s="22">
        <v>48540</v>
      </c>
      <c r="W245" s="22">
        <v>32060</v>
      </c>
      <c r="X245" s="22">
        <v>55349</v>
      </c>
      <c r="Y245" s="22">
        <v>28800</v>
      </c>
      <c r="Z245" s="22">
        <v>20073.320048446818</v>
      </c>
      <c r="AA245" s="22">
        <v>36361.217374915788</v>
      </c>
      <c r="AB245" s="22">
        <v>43511.462576637394</v>
      </c>
      <c r="AC245" s="22">
        <v>0</v>
      </c>
    </row>
    <row r="246" spans="1:29">
      <c r="A246" s="1" t="s">
        <v>68</v>
      </c>
      <c r="B246" s="21" t="s">
        <v>141</v>
      </c>
      <c r="C246" s="21"/>
      <c r="D246" s="21" t="s">
        <v>151</v>
      </c>
      <c r="E246" s="21" t="s">
        <v>53</v>
      </c>
      <c r="F246" s="21"/>
      <c r="G246" s="21"/>
      <c r="H246" s="21" t="str">
        <f t="shared" si="6"/>
        <v>RL2-2583Heatting</v>
      </c>
      <c r="I246" s="21" t="str">
        <f t="shared" si="7"/>
        <v>RL2-2583Heatting</v>
      </c>
      <c r="J246" s="21" t="s">
        <v>54</v>
      </c>
      <c r="K246" s="22" t="str">
        <f>VLOOKUP($D246,'● Inspection plan (master)'!$I$8:$L$316,4,0)</f>
        <v>PF</v>
      </c>
      <c r="L246" s="23"/>
      <c r="M246" s="23"/>
      <c r="N246" s="23"/>
      <c r="O246" s="22">
        <v>197910</v>
      </c>
      <c r="P246" s="22">
        <v>218565</v>
      </c>
      <c r="Q246" s="22">
        <v>326565</v>
      </c>
      <c r="R246" s="22">
        <v>169110</v>
      </c>
      <c r="S246" s="22">
        <v>222300</v>
      </c>
      <c r="T246" s="22">
        <v>156510</v>
      </c>
      <c r="U246" s="22">
        <v>6048</v>
      </c>
      <c r="V246" s="22">
        <v>56655</v>
      </c>
      <c r="W246" s="22">
        <v>28800</v>
      </c>
      <c r="X246" s="22">
        <v>63000</v>
      </c>
      <c r="Y246" s="22">
        <v>0</v>
      </c>
      <c r="Z246" s="22">
        <v>11166.262544411842</v>
      </c>
      <c r="AA246" s="22">
        <v>36688.670140214119</v>
      </c>
      <c r="AB246" s="22">
        <v>42011.067315374043</v>
      </c>
      <c r="AC246" s="22">
        <v>0</v>
      </c>
    </row>
    <row r="247" spans="1:29">
      <c r="A247" s="1" t="s">
        <v>68</v>
      </c>
      <c r="B247" s="21" t="s">
        <v>141</v>
      </c>
      <c r="C247" s="21">
        <v>9</v>
      </c>
      <c r="D247" s="21" t="s">
        <v>151</v>
      </c>
      <c r="E247" s="21" t="s">
        <v>124</v>
      </c>
      <c r="F247" s="21"/>
      <c r="G247" s="21"/>
      <c r="H247" s="21" t="str">
        <f t="shared" si="6"/>
        <v>RL2-2583Pressing</v>
      </c>
      <c r="I247" s="21" t="str">
        <f t="shared" si="7"/>
        <v>RL2-2583Pressing</v>
      </c>
      <c r="J247" s="21" t="s">
        <v>125</v>
      </c>
      <c r="K247" s="22" t="str">
        <f>VLOOKUP($D247,'● Inspection plan (master)'!$I$8:$L$316,4,0)</f>
        <v>PF</v>
      </c>
      <c r="L247" s="23"/>
      <c r="M247" s="23"/>
      <c r="N247" s="23"/>
      <c r="O247" s="22">
        <v>233865</v>
      </c>
      <c r="P247" s="22">
        <v>236430</v>
      </c>
      <c r="Q247" s="22">
        <v>306720</v>
      </c>
      <c r="R247" s="22">
        <v>178965</v>
      </c>
      <c r="S247" s="22">
        <v>215820</v>
      </c>
      <c r="T247" s="22">
        <v>165465</v>
      </c>
      <c r="U247" s="22">
        <v>0</v>
      </c>
      <c r="V247" s="22">
        <v>0</v>
      </c>
      <c r="W247" s="22">
        <v>42255</v>
      </c>
      <c r="X247" s="22">
        <v>52155</v>
      </c>
      <c r="Y247" s="22">
        <v>29655</v>
      </c>
      <c r="Z247" s="22">
        <v>0</v>
      </c>
      <c r="AA247" s="22">
        <v>19478.525980911985</v>
      </c>
      <c r="AB247" s="22">
        <v>58435.577942735945</v>
      </c>
      <c r="AC247" s="22">
        <v>0</v>
      </c>
    </row>
    <row r="248" spans="1:29">
      <c r="A248" s="1" t="s">
        <v>87</v>
      </c>
      <c r="B248" s="21" t="s">
        <v>141</v>
      </c>
      <c r="C248" s="21"/>
      <c r="D248" s="21" t="s">
        <v>154</v>
      </c>
      <c r="E248" s="21" t="s">
        <v>37</v>
      </c>
      <c r="F248" s="21" t="s">
        <v>87</v>
      </c>
      <c r="G248" s="21" t="s">
        <v>87</v>
      </c>
      <c r="H248" s="21" t="str">
        <f t="shared" si="6"/>
        <v>LY8103-001Packing</v>
      </c>
      <c r="I248" s="21" t="str">
        <f t="shared" si="7"/>
        <v>LY8103-001PackingBIVN</v>
      </c>
      <c r="J248" s="21" t="s">
        <v>39</v>
      </c>
      <c r="K248" s="22" t="str">
        <f>VLOOKUP($D248,'● Inspection plan (master)'!$I$8:$L$316,4,0)</f>
        <v>PF</v>
      </c>
      <c r="L248" s="23"/>
      <c r="M248" s="23"/>
      <c r="N248" s="23"/>
      <c r="O248" s="22">
        <v>29700</v>
      </c>
      <c r="P248" s="22">
        <v>29100</v>
      </c>
      <c r="Q248" s="22">
        <v>53400</v>
      </c>
      <c r="R248" s="22">
        <v>30300</v>
      </c>
      <c r="S248" s="22">
        <v>38400</v>
      </c>
      <c r="T248" s="22">
        <v>73200</v>
      </c>
      <c r="U248" s="22">
        <v>94200</v>
      </c>
      <c r="V248" s="22">
        <v>83100</v>
      </c>
      <c r="W248" s="22">
        <v>84600</v>
      </c>
      <c r="X248" s="22">
        <v>81000</v>
      </c>
      <c r="Y248" s="22">
        <v>87900</v>
      </c>
      <c r="Z248" s="22">
        <v>49500</v>
      </c>
      <c r="AA248" s="22">
        <v>44700</v>
      </c>
      <c r="AB248" s="22">
        <v>60900</v>
      </c>
      <c r="AC248" s="22">
        <v>0</v>
      </c>
    </row>
    <row r="249" spans="1:29">
      <c r="A249" s="1" t="s">
        <v>87</v>
      </c>
      <c r="B249" s="21" t="s">
        <v>141</v>
      </c>
      <c r="C249" s="21"/>
      <c r="D249" s="21" t="s">
        <v>154</v>
      </c>
      <c r="E249" s="21" t="s">
        <v>92</v>
      </c>
      <c r="F249" s="21"/>
      <c r="G249" s="21"/>
      <c r="H249" s="21" t="str">
        <f t="shared" si="6"/>
        <v>LY8103-0011st Plunge Grinding</v>
      </c>
      <c r="I249" s="21" t="str">
        <f t="shared" si="7"/>
        <v>LY8103-0011st Plunge Grinding</v>
      </c>
      <c r="J249" s="21" t="s">
        <v>93</v>
      </c>
      <c r="K249" s="22" t="str">
        <f>VLOOKUP($D249,'● Inspection plan (master)'!$I$8:$L$316,4,0)</f>
        <v>PF</v>
      </c>
      <c r="L249" s="23"/>
      <c r="M249" s="23"/>
      <c r="N249" s="23"/>
      <c r="O249" s="22">
        <v>30673</v>
      </c>
      <c r="P249" s="22">
        <v>30695</v>
      </c>
      <c r="Q249" s="22">
        <v>54383</v>
      </c>
      <c r="R249" s="22">
        <v>31661</v>
      </c>
      <c r="S249" s="22">
        <v>38865</v>
      </c>
      <c r="T249" s="22">
        <v>77562</v>
      </c>
      <c r="U249" s="22">
        <v>92840</v>
      </c>
      <c r="V249" s="22">
        <v>82417</v>
      </c>
      <c r="W249" s="22">
        <v>91316</v>
      </c>
      <c r="X249" s="22">
        <v>82162</v>
      </c>
      <c r="Y249" s="22">
        <v>84650</v>
      </c>
      <c r="Z249" s="22">
        <v>49124.219354838708</v>
      </c>
      <c r="AA249" s="22">
        <v>45907.580645161295</v>
      </c>
      <c r="AB249" s="22">
        <v>61524.4</v>
      </c>
      <c r="AC249" s="22">
        <v>0</v>
      </c>
    </row>
    <row r="250" spans="1:29">
      <c r="A250" s="1" t="s">
        <v>87</v>
      </c>
      <c r="B250" s="21" t="s">
        <v>141</v>
      </c>
      <c r="C250" s="21"/>
      <c r="D250" s="21" t="s">
        <v>154</v>
      </c>
      <c r="E250" s="21" t="s">
        <v>143</v>
      </c>
      <c r="F250" s="21"/>
      <c r="G250" s="21"/>
      <c r="H250" s="21" t="str">
        <f t="shared" si="6"/>
        <v>LY8103-0011st Assembly</v>
      </c>
      <c r="I250" s="21" t="str">
        <f t="shared" si="7"/>
        <v>LY8103-0011st Assembly</v>
      </c>
      <c r="J250" s="21" t="s">
        <v>144</v>
      </c>
      <c r="K250" s="22" t="str">
        <f>VLOOKUP($D250,'● Inspection plan (master)'!$I$8:$L$316,4,0)</f>
        <v>PF</v>
      </c>
      <c r="L250" s="23"/>
      <c r="M250" s="23"/>
      <c r="N250" s="23"/>
      <c r="O250" s="22">
        <v>30954</v>
      </c>
      <c r="P250" s="22">
        <v>33241</v>
      </c>
      <c r="Q250" s="22">
        <v>53927</v>
      </c>
      <c r="R250" s="22">
        <v>33916</v>
      </c>
      <c r="S250" s="22">
        <v>38114</v>
      </c>
      <c r="T250" s="22">
        <v>80558</v>
      </c>
      <c r="U250" s="22">
        <v>96503</v>
      </c>
      <c r="V250" s="22">
        <v>86214</v>
      </c>
      <c r="W250" s="22">
        <v>92626</v>
      </c>
      <c r="X250" s="22">
        <v>83147</v>
      </c>
      <c r="Y250" s="22">
        <v>85467</v>
      </c>
      <c r="Z250" s="22">
        <v>48555.109053069718</v>
      </c>
      <c r="AA250" s="22">
        <v>46548.221981413044</v>
      </c>
      <c r="AB250" s="22">
        <v>59402.868965517242</v>
      </c>
      <c r="AC250" s="22">
        <v>0</v>
      </c>
    </row>
    <row r="251" spans="1:29">
      <c r="A251" s="1" t="s">
        <v>87</v>
      </c>
      <c r="B251" s="21" t="s">
        <v>141</v>
      </c>
      <c r="C251" s="21"/>
      <c r="D251" s="21" t="s">
        <v>154</v>
      </c>
      <c r="E251" s="21" t="s">
        <v>91</v>
      </c>
      <c r="F251" s="21"/>
      <c r="G251" s="21"/>
      <c r="H251" s="21" t="str">
        <f t="shared" si="6"/>
        <v>LY8103-0011st ROTARY Cutting</v>
      </c>
      <c r="I251" s="21" t="str">
        <f t="shared" si="7"/>
        <v>LY8103-0011st ROTARY Cutting</v>
      </c>
      <c r="J251" s="21" t="s">
        <v>3</v>
      </c>
      <c r="K251" s="22" t="str">
        <f>VLOOKUP($D251,'● Inspection plan (master)'!$I$8:$L$316,4,0)</f>
        <v>PF</v>
      </c>
      <c r="L251" s="23"/>
      <c r="M251" s="23"/>
      <c r="N251" s="23"/>
      <c r="O251" s="22">
        <v>67673</v>
      </c>
      <c r="P251" s="22">
        <v>52055</v>
      </c>
      <c r="Q251" s="22">
        <v>116253</v>
      </c>
      <c r="R251" s="22">
        <v>63859</v>
      </c>
      <c r="S251" s="22">
        <v>73671</v>
      </c>
      <c r="T251" s="22">
        <v>175998</v>
      </c>
      <c r="U251" s="22">
        <v>191833</v>
      </c>
      <c r="V251" s="22">
        <v>173909</v>
      </c>
      <c r="W251" s="22">
        <v>194103</v>
      </c>
      <c r="X251" s="22">
        <v>165158</v>
      </c>
      <c r="Y251" s="22">
        <v>175095</v>
      </c>
      <c r="Z251" s="22">
        <v>90516.32920171447</v>
      </c>
      <c r="AA251" s="22">
        <v>94190.082451079827</v>
      </c>
      <c r="AB251" s="22">
        <v>114708.98834720571</v>
      </c>
      <c r="AC251" s="22">
        <v>0</v>
      </c>
    </row>
    <row r="252" spans="1:29">
      <c r="A252" s="1" t="s">
        <v>87</v>
      </c>
      <c r="B252" s="21" t="s">
        <v>141</v>
      </c>
      <c r="C252" s="21"/>
      <c r="D252" s="21" t="s">
        <v>154</v>
      </c>
      <c r="E252" s="21" t="s">
        <v>53</v>
      </c>
      <c r="F252" s="21"/>
      <c r="G252" s="21"/>
      <c r="H252" s="21" t="str">
        <f t="shared" si="6"/>
        <v>LY8103-001Heatting</v>
      </c>
      <c r="I252" s="21" t="str">
        <f t="shared" si="7"/>
        <v>LY8103-001Heatting</v>
      </c>
      <c r="J252" s="21" t="s">
        <v>54</v>
      </c>
      <c r="K252" s="22" t="str">
        <f>VLOOKUP($D252,'● Inspection plan (master)'!$I$8:$L$316,4,0)</f>
        <v>PF</v>
      </c>
      <c r="L252" s="23"/>
      <c r="M252" s="23"/>
      <c r="N252" s="23"/>
      <c r="O252" s="22">
        <v>43560</v>
      </c>
      <c r="P252" s="22">
        <v>71874</v>
      </c>
      <c r="Q252" s="22">
        <v>96876</v>
      </c>
      <c r="R252" s="22">
        <v>79497</v>
      </c>
      <c r="S252" s="22">
        <v>55486</v>
      </c>
      <c r="T252" s="22">
        <v>207962</v>
      </c>
      <c r="U252" s="22">
        <v>217039</v>
      </c>
      <c r="V252" s="22">
        <v>202882</v>
      </c>
      <c r="W252" s="22">
        <v>190816</v>
      </c>
      <c r="X252" s="22">
        <v>208811</v>
      </c>
      <c r="Y252" s="22">
        <v>158631</v>
      </c>
      <c r="Z252" s="22">
        <v>126360</v>
      </c>
      <c r="AA252" s="22">
        <v>62301.8940095945</v>
      </c>
      <c r="AB252" s="22">
        <v>110753.50599040551</v>
      </c>
      <c r="AC252" s="22">
        <v>0</v>
      </c>
    </row>
    <row r="253" spans="1:29">
      <c r="A253" s="1" t="s">
        <v>87</v>
      </c>
      <c r="B253" s="21" t="s">
        <v>141</v>
      </c>
      <c r="C253" s="21">
        <v>9</v>
      </c>
      <c r="D253" s="21" t="s">
        <v>154</v>
      </c>
      <c r="E253" s="21" t="s">
        <v>124</v>
      </c>
      <c r="F253" s="21"/>
      <c r="G253" s="21"/>
      <c r="H253" s="21" t="str">
        <f t="shared" si="6"/>
        <v>LY8103-001Pressing</v>
      </c>
      <c r="I253" s="21" t="str">
        <f t="shared" si="7"/>
        <v>LY8103-001Pressing</v>
      </c>
      <c r="J253" s="21" t="s">
        <v>125</v>
      </c>
      <c r="K253" s="22" t="str">
        <f>VLOOKUP($D253,'● Inspection plan (master)'!$I$8:$L$316,4,0)</f>
        <v>PF</v>
      </c>
      <c r="L253" s="23"/>
      <c r="M253" s="23"/>
      <c r="N253" s="23"/>
      <c r="O253" s="22">
        <v>64206</v>
      </c>
      <c r="P253" s="22">
        <v>137124</v>
      </c>
      <c r="Q253" s="22">
        <v>112077</v>
      </c>
      <c r="R253" s="22">
        <v>67473</v>
      </c>
      <c r="S253" s="22">
        <v>0</v>
      </c>
      <c r="T253" s="22">
        <v>173688</v>
      </c>
      <c r="U253" s="22">
        <v>256098</v>
      </c>
      <c r="V253" s="22">
        <v>175572</v>
      </c>
      <c r="W253" s="22">
        <v>250350</v>
      </c>
      <c r="X253" s="22">
        <v>113196</v>
      </c>
      <c r="Y253" s="22">
        <v>69696</v>
      </c>
      <c r="Z253" s="22">
        <v>138047.09627329191</v>
      </c>
      <c r="AA253" s="22">
        <v>69023.548136645957</v>
      </c>
      <c r="AB253" s="22">
        <v>138047.09627329191</v>
      </c>
      <c r="AC253" s="22">
        <v>0</v>
      </c>
    </row>
    <row r="254" spans="1:29">
      <c r="A254" s="1" t="s">
        <v>87</v>
      </c>
      <c r="B254" s="21" t="s">
        <v>141</v>
      </c>
      <c r="C254" s="21"/>
      <c r="D254" s="21" t="s">
        <v>155</v>
      </c>
      <c r="E254" s="21" t="s">
        <v>37</v>
      </c>
      <c r="F254" s="21" t="s">
        <v>87</v>
      </c>
      <c r="G254" s="21" t="s">
        <v>87</v>
      </c>
      <c r="H254" s="21" t="str">
        <f t="shared" si="6"/>
        <v>LY8014-001Packing</v>
      </c>
      <c r="I254" s="21" t="str">
        <f t="shared" si="7"/>
        <v>LY8014-001PackingBIVN</v>
      </c>
      <c r="J254" s="21" t="s">
        <v>39</v>
      </c>
      <c r="K254" s="22" t="str">
        <f>VLOOKUP($D254,'● Inspection plan (master)'!$I$8:$L$316,4,0)</f>
        <v>PF</v>
      </c>
      <c r="L254" s="23"/>
      <c r="M254" s="23"/>
      <c r="N254" s="23"/>
      <c r="O254" s="22">
        <v>1400</v>
      </c>
      <c r="P254" s="22">
        <v>6000</v>
      </c>
      <c r="Q254" s="22">
        <v>5600</v>
      </c>
      <c r="R254" s="22">
        <v>5800</v>
      </c>
      <c r="S254" s="22">
        <v>5800</v>
      </c>
      <c r="T254" s="22">
        <v>5600</v>
      </c>
      <c r="U254" s="22">
        <v>9800</v>
      </c>
      <c r="V254" s="22">
        <v>11000</v>
      </c>
      <c r="W254" s="22">
        <v>7000</v>
      </c>
      <c r="X254" s="22">
        <v>8600</v>
      </c>
      <c r="Y254" s="22">
        <v>11000</v>
      </c>
      <c r="Z254" s="22">
        <v>4000</v>
      </c>
      <c r="AA254" s="22">
        <v>5400</v>
      </c>
      <c r="AB254" s="22">
        <v>6800</v>
      </c>
      <c r="AC254" s="22">
        <v>0</v>
      </c>
    </row>
    <row r="255" spans="1:29">
      <c r="A255" s="1" t="s">
        <v>87</v>
      </c>
      <c r="B255" s="21" t="s">
        <v>141</v>
      </c>
      <c r="C255" s="21"/>
      <c r="D255" s="21" t="s">
        <v>155</v>
      </c>
      <c r="E255" s="21" t="s">
        <v>143</v>
      </c>
      <c r="F255" s="21"/>
      <c r="G255" s="21"/>
      <c r="H255" s="21" t="str">
        <f t="shared" si="6"/>
        <v>LY8014-0011st Assembly</v>
      </c>
      <c r="I255" s="21" t="str">
        <f t="shared" si="7"/>
        <v>LY8014-0011st Assembly</v>
      </c>
      <c r="J255" s="21" t="s">
        <v>144</v>
      </c>
      <c r="K255" s="22" t="str">
        <f>VLOOKUP($D255,'● Inspection plan (master)'!$I$8:$L$316,4,0)</f>
        <v>PF</v>
      </c>
      <c r="L255" s="23"/>
      <c r="M255" s="23"/>
      <c r="N255" s="23"/>
      <c r="O255" s="22">
        <v>1570</v>
      </c>
      <c r="P255" s="22">
        <v>6160</v>
      </c>
      <c r="Q255" s="22">
        <v>5744</v>
      </c>
      <c r="R255" s="22">
        <v>5955</v>
      </c>
      <c r="S255" s="22">
        <v>6027</v>
      </c>
      <c r="T255" s="22">
        <v>5830</v>
      </c>
      <c r="U255" s="22">
        <v>10000</v>
      </c>
      <c r="V255" s="22">
        <v>11751</v>
      </c>
      <c r="W255" s="22">
        <v>6945</v>
      </c>
      <c r="X255" s="22">
        <v>8588</v>
      </c>
      <c r="Y255" s="22">
        <v>11050</v>
      </c>
      <c r="Z255" s="22">
        <v>4227.5483870967746</v>
      </c>
      <c r="AA255" s="22">
        <v>5745.3021876158691</v>
      </c>
      <c r="AB255" s="22">
        <v>7125.1494252873563</v>
      </c>
      <c r="AC255" s="22">
        <v>0</v>
      </c>
    </row>
    <row r="256" spans="1:29">
      <c r="A256" s="1" t="s">
        <v>87</v>
      </c>
      <c r="B256" s="21" t="s">
        <v>141</v>
      </c>
      <c r="C256" s="21"/>
      <c r="D256" s="21" t="s">
        <v>155</v>
      </c>
      <c r="E256" s="21" t="s">
        <v>91</v>
      </c>
      <c r="F256" s="21"/>
      <c r="G256" s="21"/>
      <c r="H256" s="21" t="str">
        <f t="shared" si="6"/>
        <v>LY8014-0011st ROTARY Cutting</v>
      </c>
      <c r="I256" s="21" t="str">
        <f t="shared" si="7"/>
        <v>LY8014-0011st ROTARY Cutting</v>
      </c>
      <c r="J256" s="21" t="s">
        <v>3</v>
      </c>
      <c r="K256" s="22" t="str">
        <f>VLOOKUP($D256,'● Inspection plan (master)'!$I$8:$L$316,4,0)</f>
        <v>PF</v>
      </c>
      <c r="L256" s="23"/>
      <c r="M256" s="23"/>
      <c r="N256" s="23"/>
      <c r="O256" s="22">
        <v>0</v>
      </c>
      <c r="P256" s="22">
        <v>18788</v>
      </c>
      <c r="Q256" s="22">
        <v>0</v>
      </c>
      <c r="R256" s="22">
        <v>19860</v>
      </c>
      <c r="S256" s="22">
        <v>14350</v>
      </c>
      <c r="T256" s="22">
        <v>0</v>
      </c>
      <c r="U256" s="22">
        <v>0</v>
      </c>
      <c r="V256" s="22">
        <v>21805</v>
      </c>
      <c r="W256" s="22">
        <v>17900</v>
      </c>
      <c r="X256" s="22">
        <v>24300</v>
      </c>
      <c r="Y256" s="22">
        <v>19832</v>
      </c>
      <c r="Z256" s="22">
        <v>0</v>
      </c>
      <c r="AA256" s="22">
        <v>10567.090764962346</v>
      </c>
      <c r="AB256" s="22">
        <v>13758.909235037654</v>
      </c>
      <c r="AC256" s="22">
        <v>0</v>
      </c>
    </row>
    <row r="257" spans="1:29">
      <c r="A257" s="1" t="s">
        <v>87</v>
      </c>
      <c r="B257" s="21" t="s">
        <v>141</v>
      </c>
      <c r="C257" s="21"/>
      <c r="D257" s="21" t="s">
        <v>155</v>
      </c>
      <c r="E257" s="21" t="s">
        <v>45</v>
      </c>
      <c r="F257" s="21"/>
      <c r="G257" s="21"/>
      <c r="H257" s="21" t="str">
        <f t="shared" si="6"/>
        <v>LY8014-001Traverse Grinding</v>
      </c>
      <c r="I257" s="21" t="str">
        <f t="shared" si="7"/>
        <v>LY8014-001Traverse Grinding</v>
      </c>
      <c r="J257" s="21" t="s">
        <v>46</v>
      </c>
      <c r="K257" s="22" t="str">
        <f>VLOOKUP($D257,'● Inspection plan (master)'!$I$8:$L$316,4,0)</f>
        <v>PF</v>
      </c>
      <c r="L257" s="23"/>
      <c r="M257" s="23"/>
      <c r="N257" s="23"/>
      <c r="O257" s="22">
        <v>0</v>
      </c>
      <c r="P257" s="22">
        <v>10848</v>
      </c>
      <c r="Q257" s="22">
        <v>22608</v>
      </c>
      <c r="R257" s="22">
        <v>11664</v>
      </c>
      <c r="S257" s="22">
        <v>0</v>
      </c>
      <c r="T257" s="22">
        <v>22992</v>
      </c>
      <c r="U257" s="22">
        <v>0</v>
      </c>
      <c r="V257" s="22">
        <v>21504</v>
      </c>
      <c r="W257" s="22">
        <v>21624</v>
      </c>
      <c r="X257" s="22">
        <v>18816</v>
      </c>
      <c r="Y257" s="22">
        <v>30576</v>
      </c>
      <c r="Z257" s="22">
        <v>0</v>
      </c>
      <c r="AA257" s="22">
        <v>1459.9810570339087</v>
      </c>
      <c r="AB257" s="22">
        <v>12810.018942966091</v>
      </c>
      <c r="AC257" s="22">
        <v>0</v>
      </c>
    </row>
    <row r="258" spans="1:29">
      <c r="A258" s="1" t="s">
        <v>87</v>
      </c>
      <c r="B258" s="21" t="s">
        <v>141</v>
      </c>
      <c r="C258" s="21"/>
      <c r="D258" s="21" t="s">
        <v>155</v>
      </c>
      <c r="E258" s="21" t="s">
        <v>53</v>
      </c>
      <c r="F258" s="21"/>
      <c r="G258" s="21"/>
      <c r="H258" s="21" t="str">
        <f t="shared" si="6"/>
        <v>LY8014-001Heatting</v>
      </c>
      <c r="I258" s="21" t="str">
        <f t="shared" si="7"/>
        <v>LY8014-001Heatting</v>
      </c>
      <c r="J258" s="21" t="s">
        <v>54</v>
      </c>
      <c r="K258" s="22" t="str">
        <f>VLOOKUP($D258,'● Inspection plan (master)'!$I$8:$L$316,4,0)</f>
        <v>PF</v>
      </c>
      <c r="L258" s="23"/>
      <c r="M258" s="23"/>
      <c r="N258" s="23"/>
      <c r="O258" s="22">
        <v>0</v>
      </c>
      <c r="P258" s="22">
        <v>35574</v>
      </c>
      <c r="Q258" s="22">
        <v>0</v>
      </c>
      <c r="R258" s="22">
        <v>12816</v>
      </c>
      <c r="S258" s="22">
        <v>0</v>
      </c>
      <c r="T258" s="22">
        <v>21750</v>
      </c>
      <c r="U258" s="22">
        <v>0</v>
      </c>
      <c r="V258" s="22">
        <v>36270</v>
      </c>
      <c r="W258" s="22">
        <v>11616</v>
      </c>
      <c r="X258" s="22">
        <v>24684</v>
      </c>
      <c r="Y258" s="22">
        <v>35574</v>
      </c>
      <c r="Z258" s="22">
        <v>0</v>
      </c>
      <c r="AA258" s="22">
        <v>0</v>
      </c>
      <c r="AB258" s="22">
        <v>1928</v>
      </c>
      <c r="AC258" s="22">
        <v>0</v>
      </c>
    </row>
    <row r="259" spans="1:29">
      <c r="A259" s="1" t="s">
        <v>87</v>
      </c>
      <c r="B259" s="21" t="s">
        <v>141</v>
      </c>
      <c r="C259" s="21">
        <v>6</v>
      </c>
      <c r="D259" s="21" t="s">
        <v>155</v>
      </c>
      <c r="E259" s="21" t="s">
        <v>124</v>
      </c>
      <c r="F259" s="21"/>
      <c r="G259" s="21"/>
      <c r="H259" s="21" t="str">
        <f t="shared" si="6"/>
        <v>LY8014-001Pressing</v>
      </c>
      <c r="I259" s="21" t="str">
        <f t="shared" si="7"/>
        <v>LY8014-001Pressing</v>
      </c>
      <c r="J259" s="21" t="s">
        <v>125</v>
      </c>
      <c r="K259" s="22" t="str">
        <f>VLOOKUP($D259,'● Inspection plan (master)'!$I$8:$L$316,4,0)</f>
        <v>PF</v>
      </c>
      <c r="L259" s="23"/>
      <c r="M259" s="23"/>
      <c r="N259" s="23"/>
      <c r="O259" s="22">
        <v>14520</v>
      </c>
      <c r="P259" s="22">
        <v>21024</v>
      </c>
      <c r="Q259" s="22">
        <v>13038</v>
      </c>
      <c r="R259" s="22">
        <v>0</v>
      </c>
      <c r="S259" s="22">
        <v>21720</v>
      </c>
      <c r="T259" s="22">
        <v>0</v>
      </c>
      <c r="U259" s="22">
        <v>12312</v>
      </c>
      <c r="V259" s="22">
        <v>35544</v>
      </c>
      <c r="W259" s="22">
        <v>24684</v>
      </c>
      <c r="X259" s="22">
        <v>0</v>
      </c>
      <c r="Y259" s="22">
        <v>35574</v>
      </c>
      <c r="Z259" s="22">
        <v>0</v>
      </c>
      <c r="AA259" s="22">
        <v>265.93103448275861</v>
      </c>
      <c r="AB259" s="22">
        <v>11929.995974235106</v>
      </c>
      <c r="AC259" s="22">
        <v>0</v>
      </c>
    </row>
    <row r="260" spans="1:29">
      <c r="A260" s="1" t="s">
        <v>68</v>
      </c>
      <c r="B260" s="21" t="s">
        <v>141</v>
      </c>
      <c r="C260" s="21"/>
      <c r="D260" s="21" t="s">
        <v>156</v>
      </c>
      <c r="E260" s="21" t="s">
        <v>37</v>
      </c>
      <c r="F260" s="21" t="s">
        <v>106</v>
      </c>
      <c r="G260" s="21" t="s">
        <v>68</v>
      </c>
      <c r="H260" s="21" t="str">
        <f t="shared" si="6"/>
        <v>RL2-5005Packing</v>
      </c>
      <c r="I260" s="21" t="str">
        <f t="shared" si="7"/>
        <v>RL2-5005Packingc-TENMA</v>
      </c>
      <c r="J260" s="21" t="s">
        <v>39</v>
      </c>
      <c r="K260" s="22" t="str">
        <f>VLOOKUP($D260,'● Inspection plan (master)'!$I$8:$L$316,4,0)</f>
        <v>PF</v>
      </c>
      <c r="L260" s="23"/>
      <c r="M260" s="23"/>
      <c r="N260" s="23"/>
      <c r="O260" s="22">
        <v>0</v>
      </c>
      <c r="P260" s="22">
        <v>0</v>
      </c>
      <c r="Q260" s="22">
        <v>5280</v>
      </c>
      <c r="R260" s="22">
        <v>4400</v>
      </c>
      <c r="S260" s="22">
        <v>7920</v>
      </c>
      <c r="T260" s="22">
        <v>2860</v>
      </c>
      <c r="U260" s="22">
        <v>1100</v>
      </c>
      <c r="V260" s="22">
        <v>0</v>
      </c>
      <c r="W260" s="22">
        <v>4840</v>
      </c>
      <c r="X260" s="22">
        <v>8580</v>
      </c>
      <c r="Y260" s="22">
        <v>13860</v>
      </c>
      <c r="Z260" s="22">
        <v>11440</v>
      </c>
      <c r="AA260" s="22">
        <v>3740</v>
      </c>
      <c r="AB260" s="22">
        <v>3080</v>
      </c>
      <c r="AC260" s="22">
        <v>0</v>
      </c>
    </row>
    <row r="261" spans="1:29">
      <c r="A261" s="1" t="s">
        <v>68</v>
      </c>
      <c r="B261" s="21" t="s">
        <v>141</v>
      </c>
      <c r="C261" s="21"/>
      <c r="D261" s="21" t="s">
        <v>156</v>
      </c>
      <c r="E261" s="21" t="s">
        <v>45</v>
      </c>
      <c r="F261" s="21"/>
      <c r="G261" s="21"/>
      <c r="H261" s="21" t="str">
        <f t="shared" si="6"/>
        <v>RL2-5005Traverse Grinding</v>
      </c>
      <c r="I261" s="21" t="str">
        <f t="shared" si="7"/>
        <v>RL2-5005Traverse Grinding</v>
      </c>
      <c r="J261" s="21" t="s">
        <v>46</v>
      </c>
      <c r="K261" s="22" t="str">
        <f>VLOOKUP($D261,'● Inspection plan (master)'!$I$8:$L$316,4,0)</f>
        <v>PF</v>
      </c>
      <c r="L261" s="23"/>
      <c r="M261" s="23"/>
      <c r="N261" s="23"/>
      <c r="O261" s="22">
        <v>0</v>
      </c>
      <c r="P261" s="22">
        <v>0</v>
      </c>
      <c r="Q261" s="22">
        <v>5426</v>
      </c>
      <c r="R261" s="22">
        <v>6458</v>
      </c>
      <c r="S261" s="22">
        <v>6437</v>
      </c>
      <c r="T261" s="22">
        <v>3094</v>
      </c>
      <c r="U261" s="22">
        <v>877</v>
      </c>
      <c r="V261" s="22">
        <v>0</v>
      </c>
      <c r="W261" s="22">
        <v>4868</v>
      </c>
      <c r="X261" s="22">
        <v>10700</v>
      </c>
      <c r="Y261" s="22">
        <v>12994</v>
      </c>
      <c r="Z261" s="22">
        <v>10962.621505376344</v>
      </c>
      <c r="AA261" s="22">
        <v>3847.2428624397471</v>
      </c>
      <c r="AB261" s="22">
        <v>3135.9356321839082</v>
      </c>
      <c r="AC261" s="22">
        <v>0</v>
      </c>
    </row>
    <row r="262" spans="1:29">
      <c r="A262" s="1" t="s">
        <v>68</v>
      </c>
      <c r="B262" s="21" t="s">
        <v>141</v>
      </c>
      <c r="C262" s="21"/>
      <c r="D262" s="21" t="s">
        <v>156</v>
      </c>
      <c r="E262" s="21" t="s">
        <v>143</v>
      </c>
      <c r="F262" s="21"/>
      <c r="G262" s="21"/>
      <c r="H262" s="21" t="str">
        <f t="shared" si="6"/>
        <v>RL2-50051st Assembly</v>
      </c>
      <c r="I262" s="21" t="str">
        <f t="shared" si="7"/>
        <v>RL2-50051st Assembly</v>
      </c>
      <c r="J262" s="21" t="s">
        <v>144</v>
      </c>
      <c r="K262" s="22" t="str">
        <f>VLOOKUP($D262,'● Inspection plan (master)'!$I$8:$L$316,4,0)</f>
        <v>PF</v>
      </c>
      <c r="L262" s="23"/>
      <c r="M262" s="23"/>
      <c r="N262" s="23"/>
      <c r="O262" s="22">
        <v>0</v>
      </c>
      <c r="P262" s="22">
        <v>1150</v>
      </c>
      <c r="Q262" s="22">
        <v>4455</v>
      </c>
      <c r="R262" s="22">
        <v>6870</v>
      </c>
      <c r="S262" s="22">
        <v>6178</v>
      </c>
      <c r="T262" s="22">
        <v>4095</v>
      </c>
      <c r="U262" s="22">
        <v>0</v>
      </c>
      <c r="V262" s="22">
        <v>0</v>
      </c>
      <c r="W262" s="22">
        <v>5985</v>
      </c>
      <c r="X262" s="22">
        <v>9915</v>
      </c>
      <c r="Y262" s="22">
        <v>13260</v>
      </c>
      <c r="Z262" s="22">
        <v>10182.726113842144</v>
      </c>
      <c r="AA262" s="22">
        <v>3831.2739654285656</v>
      </c>
      <c r="AB262" s="22">
        <v>3027.7999207292905</v>
      </c>
      <c r="AC262" s="22">
        <v>0</v>
      </c>
    </row>
    <row r="263" spans="1:29">
      <c r="A263" s="1" t="s">
        <v>68</v>
      </c>
      <c r="B263" s="21" t="s">
        <v>141</v>
      </c>
      <c r="C263" s="21"/>
      <c r="D263" s="21" t="s">
        <v>157</v>
      </c>
      <c r="E263" s="21" t="s">
        <v>37</v>
      </c>
      <c r="F263" s="21" t="s">
        <v>70</v>
      </c>
      <c r="G263" s="21" t="s">
        <v>68</v>
      </c>
      <c r="H263" s="21" t="str">
        <f t="shared" si="6"/>
        <v>RL1-3652Packing</v>
      </c>
      <c r="I263" s="21" t="str">
        <f t="shared" si="7"/>
        <v>RL1-3652Packingc-QUEVO</v>
      </c>
      <c r="J263" s="21" t="s">
        <v>39</v>
      </c>
      <c r="K263" s="22" t="str">
        <f>VLOOKUP($D263,'● Inspection plan (master)'!$I$8:$L$316,4,0)</f>
        <v>PF</v>
      </c>
      <c r="L263" s="23"/>
      <c r="M263" s="23"/>
      <c r="N263" s="23"/>
      <c r="O263" s="22">
        <v>1000</v>
      </c>
      <c r="P263" s="22">
        <v>1400</v>
      </c>
      <c r="Q263" s="22">
        <v>0</v>
      </c>
      <c r="R263" s="22">
        <v>0</v>
      </c>
      <c r="S263" s="22">
        <v>0</v>
      </c>
      <c r="T263" s="22">
        <v>0</v>
      </c>
      <c r="U263" s="22">
        <v>0</v>
      </c>
      <c r="V263" s="22">
        <v>0</v>
      </c>
      <c r="W263" s="22">
        <v>0</v>
      </c>
      <c r="X263" s="22">
        <v>0</v>
      </c>
      <c r="Y263" s="22">
        <v>0</v>
      </c>
      <c r="Z263" s="22">
        <v>0</v>
      </c>
      <c r="AA263" s="22">
        <v>0</v>
      </c>
      <c r="AB263" s="22">
        <v>0</v>
      </c>
      <c r="AC263" s="22">
        <v>0</v>
      </c>
    </row>
    <row r="264" spans="1:29">
      <c r="A264" s="1" t="s">
        <v>68</v>
      </c>
      <c r="B264" s="21" t="s">
        <v>141</v>
      </c>
      <c r="C264" s="21"/>
      <c r="D264" s="21" t="s">
        <v>157</v>
      </c>
      <c r="E264" s="21" t="s">
        <v>45</v>
      </c>
      <c r="F264" s="21"/>
      <c r="G264" s="21"/>
      <c r="H264" s="21" t="str">
        <f t="shared" si="6"/>
        <v>RL1-3652Traverse Grinding</v>
      </c>
      <c r="I264" s="21" t="str">
        <f t="shared" si="7"/>
        <v>RL1-3652Traverse Grinding</v>
      </c>
      <c r="J264" s="21" t="s">
        <v>46</v>
      </c>
      <c r="K264" s="22" t="str">
        <f>VLOOKUP($D264,'● Inspection plan (master)'!$I$8:$L$316,4,0)</f>
        <v>PF</v>
      </c>
      <c r="L264" s="23"/>
      <c r="M264" s="23"/>
      <c r="N264" s="23"/>
      <c r="O264" s="22">
        <v>680</v>
      </c>
      <c r="P264" s="22">
        <v>1229</v>
      </c>
      <c r="Q264" s="22">
        <v>0</v>
      </c>
      <c r="R264" s="22">
        <v>0</v>
      </c>
      <c r="S264" s="22">
        <v>0</v>
      </c>
      <c r="T264" s="22">
        <v>0</v>
      </c>
      <c r="U264" s="22">
        <v>0</v>
      </c>
      <c r="V264" s="22">
        <v>0</v>
      </c>
      <c r="W264" s="22">
        <v>0</v>
      </c>
      <c r="X264" s="22">
        <v>0</v>
      </c>
      <c r="Y264" s="22">
        <v>0</v>
      </c>
      <c r="Z264" s="22">
        <v>0</v>
      </c>
      <c r="AA264" s="22">
        <v>0</v>
      </c>
      <c r="AB264" s="22">
        <v>0</v>
      </c>
      <c r="AC264" s="22">
        <v>0</v>
      </c>
    </row>
    <row r="265" spans="1:29">
      <c r="A265" s="1" t="s">
        <v>68</v>
      </c>
      <c r="B265" s="21" t="s">
        <v>141</v>
      </c>
      <c r="C265" s="21"/>
      <c r="D265" s="21" t="s">
        <v>157</v>
      </c>
      <c r="E265" s="21" t="s">
        <v>143</v>
      </c>
      <c r="F265" s="21"/>
      <c r="G265" s="21"/>
      <c r="H265" s="21" t="str">
        <f t="shared" si="6"/>
        <v>RL1-36521st Assembly</v>
      </c>
      <c r="I265" s="21" t="str">
        <f t="shared" si="7"/>
        <v>RL1-36521st Assembly</v>
      </c>
      <c r="J265" s="21" t="s">
        <v>144</v>
      </c>
      <c r="K265" s="22" t="str">
        <f>VLOOKUP($D265,'● Inspection plan (master)'!$I$8:$L$316,4,0)</f>
        <v>PF</v>
      </c>
      <c r="L265" s="23"/>
      <c r="M265" s="23"/>
      <c r="N265" s="23"/>
      <c r="O265" s="22">
        <v>700</v>
      </c>
      <c r="P265" s="22">
        <v>1280</v>
      </c>
      <c r="Q265" s="22">
        <v>0</v>
      </c>
      <c r="R265" s="22">
        <v>0</v>
      </c>
      <c r="S265" s="22">
        <v>0</v>
      </c>
      <c r="T265" s="22">
        <v>0</v>
      </c>
      <c r="U265" s="22">
        <v>0</v>
      </c>
      <c r="V265" s="22">
        <v>0</v>
      </c>
      <c r="W265" s="22">
        <v>0</v>
      </c>
      <c r="X265" s="22">
        <v>0</v>
      </c>
      <c r="Y265" s="22">
        <v>0</v>
      </c>
      <c r="Z265" s="22">
        <v>0</v>
      </c>
      <c r="AA265" s="22">
        <v>0</v>
      </c>
      <c r="AB265" s="22">
        <v>0</v>
      </c>
      <c r="AC265" s="22">
        <v>0</v>
      </c>
    </row>
    <row r="266" spans="1:29">
      <c r="A266" s="1" t="s">
        <v>68</v>
      </c>
      <c r="B266" s="21" t="s">
        <v>141</v>
      </c>
      <c r="C266" s="21"/>
      <c r="D266" s="21" t="s">
        <v>157</v>
      </c>
      <c r="E266" s="21" t="s">
        <v>91</v>
      </c>
      <c r="F266" s="21"/>
      <c r="G266" s="21"/>
      <c r="H266" s="21" t="str">
        <f t="shared" ref="H266:H329" si="8">D266&amp;E266</f>
        <v>RL1-36521st ROTARY Cutting</v>
      </c>
      <c r="I266" s="21" t="str">
        <f t="shared" ref="I266:I329" si="9">D266&amp;E266&amp;F266</f>
        <v>RL1-36521st ROTARY Cutting</v>
      </c>
      <c r="J266" s="21" t="s">
        <v>3</v>
      </c>
      <c r="K266" s="22" t="str">
        <f>VLOOKUP($D266,'● Inspection plan (master)'!$I$8:$L$316,4,0)</f>
        <v>PF</v>
      </c>
      <c r="L266" s="23"/>
      <c r="M266" s="23"/>
      <c r="N266" s="23"/>
      <c r="O266" s="22">
        <v>0</v>
      </c>
      <c r="P266" s="22">
        <v>0</v>
      </c>
      <c r="Q266" s="22">
        <v>0</v>
      </c>
      <c r="R266" s="22">
        <v>0</v>
      </c>
      <c r="S266" s="22">
        <v>0</v>
      </c>
      <c r="T266" s="22">
        <v>0</v>
      </c>
      <c r="U266" s="22">
        <v>0</v>
      </c>
      <c r="V266" s="22">
        <v>0</v>
      </c>
      <c r="W266" s="22">
        <v>0</v>
      </c>
      <c r="X266" s="22">
        <v>0</v>
      </c>
      <c r="Y266" s="22">
        <v>0</v>
      </c>
      <c r="Z266" s="22">
        <v>4235.9366817311602</v>
      </c>
      <c r="AA266" s="22">
        <v>24171.076189626427</v>
      </c>
      <c r="AB266" s="22">
        <v>30958.587128642412</v>
      </c>
      <c r="AC266" s="22">
        <v>0</v>
      </c>
    </row>
    <row r="267" spans="1:29">
      <c r="A267" s="1" t="s">
        <v>68</v>
      </c>
      <c r="B267" s="21" t="s">
        <v>141</v>
      </c>
      <c r="C267" s="21"/>
      <c r="D267" s="21" t="s">
        <v>157</v>
      </c>
      <c r="E267" s="21" t="s">
        <v>53</v>
      </c>
      <c r="F267" s="21"/>
      <c r="G267" s="21"/>
      <c r="H267" s="21" t="str">
        <f t="shared" si="8"/>
        <v>RL1-3652Heatting</v>
      </c>
      <c r="I267" s="21" t="str">
        <f t="shared" si="9"/>
        <v>RL1-3652Heatting</v>
      </c>
      <c r="J267" s="21" t="s">
        <v>54</v>
      </c>
      <c r="K267" s="22" t="str">
        <f>VLOOKUP($D267,'● Inspection plan (master)'!$I$8:$L$316,4,0)</f>
        <v>PF</v>
      </c>
      <c r="L267" s="23"/>
      <c r="M267" s="23"/>
      <c r="N267" s="23"/>
      <c r="O267" s="22">
        <v>187155</v>
      </c>
      <c r="P267" s="22">
        <v>143010</v>
      </c>
      <c r="Q267" s="22">
        <v>219465</v>
      </c>
      <c r="R267" s="22">
        <v>156375</v>
      </c>
      <c r="S267" s="22">
        <v>63000</v>
      </c>
      <c r="T267" s="22">
        <v>104400</v>
      </c>
      <c r="U267" s="22">
        <v>170955</v>
      </c>
      <c r="V267" s="22">
        <v>21600</v>
      </c>
      <c r="W267" s="22">
        <v>52200</v>
      </c>
      <c r="X267" s="22">
        <v>0</v>
      </c>
      <c r="Y267" s="22">
        <v>54000</v>
      </c>
      <c r="Z267" s="22">
        <v>5015.6488168803999</v>
      </c>
      <c r="AA267" s="22">
        <v>24458.901541671752</v>
      </c>
      <c r="AB267" s="22">
        <v>29891.049641447848</v>
      </c>
      <c r="AC267" s="22">
        <v>0</v>
      </c>
    </row>
    <row r="268" spans="1:29">
      <c r="A268" s="1" t="s">
        <v>68</v>
      </c>
      <c r="B268" s="21" t="s">
        <v>141</v>
      </c>
      <c r="C268" s="21">
        <v>9</v>
      </c>
      <c r="D268" s="21" t="s">
        <v>157</v>
      </c>
      <c r="E268" s="21" t="s">
        <v>124</v>
      </c>
      <c r="F268" s="21"/>
      <c r="G268" s="21"/>
      <c r="H268" s="21" t="str">
        <f t="shared" si="8"/>
        <v>RL1-3652Pressing</v>
      </c>
      <c r="I268" s="21" t="str">
        <f t="shared" si="9"/>
        <v>RL1-3652Pressing</v>
      </c>
      <c r="J268" s="21" t="s">
        <v>125</v>
      </c>
      <c r="K268" s="22" t="str">
        <f>VLOOKUP($D268,'● Inspection plan (master)'!$I$8:$L$316,4,0)</f>
        <v>PF</v>
      </c>
      <c r="L268" s="23"/>
      <c r="M268" s="23"/>
      <c r="N268" s="23"/>
      <c r="O268" s="22">
        <v>234765</v>
      </c>
      <c r="P268" s="22">
        <v>86310</v>
      </c>
      <c r="Q268" s="22">
        <v>299385</v>
      </c>
      <c r="R268" s="22">
        <v>73755</v>
      </c>
      <c r="S268" s="22">
        <v>98055</v>
      </c>
      <c r="T268" s="22">
        <v>108765</v>
      </c>
      <c r="U268" s="22">
        <v>158265</v>
      </c>
      <c r="V268" s="22">
        <v>91710</v>
      </c>
      <c r="W268" s="22">
        <v>0</v>
      </c>
      <c r="X268" s="22">
        <v>43200</v>
      </c>
      <c r="Y268" s="22">
        <v>0</v>
      </c>
      <c r="Z268" s="22">
        <v>18572.548028311427</v>
      </c>
      <c r="AA268" s="22">
        <v>18572.548028311427</v>
      </c>
      <c r="AB268" s="22">
        <v>55717.644084934269</v>
      </c>
      <c r="AC268" s="22">
        <v>0</v>
      </c>
    </row>
    <row r="269" spans="1:29">
      <c r="A269" s="1" t="s">
        <v>68</v>
      </c>
      <c r="B269" s="21" t="s">
        <v>141</v>
      </c>
      <c r="C269" s="21"/>
      <c r="D269" s="21" t="s">
        <v>158</v>
      </c>
      <c r="E269" s="21" t="s">
        <v>37</v>
      </c>
      <c r="F269" s="21" t="s">
        <v>70</v>
      </c>
      <c r="G269" s="21" t="s">
        <v>68</v>
      </c>
      <c r="H269" s="21" t="str">
        <f t="shared" si="8"/>
        <v>RM2-5588Packing</v>
      </c>
      <c r="I269" s="21" t="str">
        <f t="shared" si="9"/>
        <v>RM2-5588Packingc-QUEVO</v>
      </c>
      <c r="J269" s="21" t="s">
        <v>39</v>
      </c>
      <c r="K269" s="22" t="str">
        <f>VLOOKUP($D269,'● Inspection plan (master)'!$I$8:$L$316,4,0)</f>
        <v>PF</v>
      </c>
      <c r="L269" s="23"/>
      <c r="M269" s="23"/>
      <c r="N269" s="23"/>
      <c r="O269" s="22">
        <v>10080</v>
      </c>
      <c r="P269" s="22">
        <v>7140</v>
      </c>
      <c r="Q269" s="22">
        <v>21630</v>
      </c>
      <c r="R269" s="22">
        <v>22050</v>
      </c>
      <c r="S269" s="22">
        <v>4620</v>
      </c>
      <c r="T269" s="22">
        <v>840</v>
      </c>
      <c r="U269" s="22">
        <v>1050</v>
      </c>
      <c r="V269" s="22">
        <v>18480</v>
      </c>
      <c r="W269" s="22">
        <v>20370</v>
      </c>
      <c r="X269" s="22">
        <v>23940</v>
      </c>
      <c r="Y269" s="22">
        <v>28560</v>
      </c>
      <c r="Z269" s="22">
        <v>32759.999999999996</v>
      </c>
      <c r="AA269" s="22">
        <v>21420</v>
      </c>
      <c r="AB269" s="22">
        <v>24570</v>
      </c>
      <c r="AC269" s="22">
        <v>0</v>
      </c>
    </row>
    <row r="270" spans="1:29">
      <c r="A270" s="1" t="s">
        <v>68</v>
      </c>
      <c r="B270" s="21" t="s">
        <v>141</v>
      </c>
      <c r="C270" s="21"/>
      <c r="D270" s="21" t="s">
        <v>158</v>
      </c>
      <c r="E270" s="21" t="s">
        <v>45</v>
      </c>
      <c r="F270" s="21"/>
      <c r="G270" s="21"/>
      <c r="H270" s="21" t="str">
        <f t="shared" si="8"/>
        <v>RM2-5588Traverse Grinding</v>
      </c>
      <c r="I270" s="21" t="str">
        <f t="shared" si="9"/>
        <v>RM2-5588Traverse Grinding</v>
      </c>
      <c r="J270" s="21" t="s">
        <v>46</v>
      </c>
      <c r="K270" s="22" t="str">
        <f>VLOOKUP($D270,'● Inspection plan (master)'!$I$8:$L$316,4,0)</f>
        <v>PF</v>
      </c>
      <c r="L270" s="23"/>
      <c r="M270" s="23"/>
      <c r="N270" s="23"/>
      <c r="O270" s="22">
        <v>20216</v>
      </c>
      <c r="P270" s="22">
        <v>23013</v>
      </c>
      <c r="Q270" s="22">
        <v>37635</v>
      </c>
      <c r="R270" s="22">
        <v>37239</v>
      </c>
      <c r="S270" s="22">
        <v>18556</v>
      </c>
      <c r="T270" s="22">
        <v>5854</v>
      </c>
      <c r="U270" s="22">
        <v>7981</v>
      </c>
      <c r="V270" s="22">
        <v>39108</v>
      </c>
      <c r="W270" s="22">
        <v>18231</v>
      </c>
      <c r="X270" s="22">
        <v>35874</v>
      </c>
      <c r="Y270" s="22">
        <v>28432</v>
      </c>
      <c r="Z270" s="22">
        <v>37970.893548387096</v>
      </c>
      <c r="AA270" s="22">
        <v>31378.782313681866</v>
      </c>
      <c r="AB270" s="22">
        <v>27930.724137931036</v>
      </c>
      <c r="AC270" s="22">
        <v>0</v>
      </c>
    </row>
    <row r="271" spans="1:29">
      <c r="A271" s="1" t="s">
        <v>68</v>
      </c>
      <c r="B271" s="21" t="s">
        <v>141</v>
      </c>
      <c r="C271" s="21"/>
      <c r="D271" s="21" t="s">
        <v>158</v>
      </c>
      <c r="E271" s="21" t="s">
        <v>143</v>
      </c>
      <c r="F271" s="21"/>
      <c r="G271" s="21"/>
      <c r="H271" s="21" t="str">
        <f t="shared" si="8"/>
        <v>RM2-55881st Assembly</v>
      </c>
      <c r="I271" s="21" t="str">
        <f t="shared" si="9"/>
        <v>RM2-55881st Assembly</v>
      </c>
      <c r="J271" s="21" t="s">
        <v>144</v>
      </c>
      <c r="K271" s="22" t="str">
        <f>VLOOKUP($D271,'● Inspection plan (master)'!$I$8:$L$316,4,0)</f>
        <v>PF</v>
      </c>
      <c r="L271" s="23"/>
      <c r="M271" s="23"/>
      <c r="N271" s="23"/>
      <c r="O271" s="22">
        <v>21416</v>
      </c>
      <c r="P271" s="22">
        <v>22348</v>
      </c>
      <c r="Q271" s="22">
        <v>37868</v>
      </c>
      <c r="R271" s="22">
        <v>38232</v>
      </c>
      <c r="S271" s="22">
        <v>18423</v>
      </c>
      <c r="T271" s="22">
        <v>5766</v>
      </c>
      <c r="U271" s="22">
        <v>8750</v>
      </c>
      <c r="V271" s="22">
        <v>38896</v>
      </c>
      <c r="W271" s="22">
        <v>17767</v>
      </c>
      <c r="X271" s="22">
        <v>36314</v>
      </c>
      <c r="Y271" s="22">
        <v>27975</v>
      </c>
      <c r="Z271" s="22">
        <v>38543.112332699413</v>
      </c>
      <c r="AA271" s="22">
        <v>31329.691947918895</v>
      </c>
      <c r="AB271" s="22">
        <v>26967.59571938169</v>
      </c>
      <c r="AC271" s="22">
        <v>0</v>
      </c>
    </row>
    <row r="272" spans="1:29">
      <c r="A272" s="1" t="s">
        <v>68</v>
      </c>
      <c r="B272" s="21" t="s">
        <v>141</v>
      </c>
      <c r="C272" s="21"/>
      <c r="D272" s="21" t="s">
        <v>158</v>
      </c>
      <c r="E272" s="21" t="s">
        <v>91</v>
      </c>
      <c r="F272" s="21"/>
      <c r="G272" s="21"/>
      <c r="H272" s="21" t="str">
        <f t="shared" si="8"/>
        <v>RM2-55881st ROTARY Cutting</v>
      </c>
      <c r="I272" s="21" t="str">
        <f t="shared" si="9"/>
        <v>RM2-55881st ROTARY Cutting</v>
      </c>
      <c r="J272" s="21" t="s">
        <v>3</v>
      </c>
      <c r="K272" s="22" t="str">
        <f>VLOOKUP($D272,'● Inspection plan (master)'!$I$8:$L$316,4,0)</f>
        <v>PF</v>
      </c>
      <c r="L272" s="23"/>
      <c r="M272" s="23"/>
      <c r="N272" s="23"/>
      <c r="O272" s="22">
        <v>102567</v>
      </c>
      <c r="P272" s="22">
        <v>91601</v>
      </c>
      <c r="Q272" s="22">
        <v>163938</v>
      </c>
      <c r="R272" s="22">
        <v>174697</v>
      </c>
      <c r="S272" s="22">
        <v>49363</v>
      </c>
      <c r="T272" s="22">
        <v>31149</v>
      </c>
      <c r="U272" s="22">
        <v>34858</v>
      </c>
      <c r="V272" s="22">
        <v>164045</v>
      </c>
      <c r="W272" s="22">
        <v>66130</v>
      </c>
      <c r="X272" s="22">
        <v>176150</v>
      </c>
      <c r="Y272" s="22">
        <v>122385</v>
      </c>
      <c r="Z272" s="22">
        <v>126322.99022730332</v>
      </c>
      <c r="AA272" s="22">
        <v>124995.89527025704</v>
      </c>
      <c r="AB272" s="22">
        <v>104150.71450243963</v>
      </c>
      <c r="AC272" s="22">
        <v>0</v>
      </c>
    </row>
    <row r="273" spans="1:29">
      <c r="A273" s="1" t="s">
        <v>68</v>
      </c>
      <c r="B273" s="21" t="s">
        <v>141</v>
      </c>
      <c r="C273" s="21"/>
      <c r="D273" s="21" t="s">
        <v>159</v>
      </c>
      <c r="E273" s="21" t="s">
        <v>37</v>
      </c>
      <c r="F273" s="21" t="s">
        <v>70</v>
      </c>
      <c r="G273" s="21" t="s">
        <v>68</v>
      </c>
      <c r="H273" s="21" t="str">
        <f t="shared" si="8"/>
        <v>RL1-3653Packing</v>
      </c>
      <c r="I273" s="21" t="str">
        <f t="shared" si="9"/>
        <v>RL1-3653Packingc-QUEVO</v>
      </c>
      <c r="J273" s="21" t="s">
        <v>39</v>
      </c>
      <c r="K273" s="22" t="str">
        <f>VLOOKUP($D273,'● Inspection plan (master)'!$I$8:$L$316,4,0)</f>
        <v>PF</v>
      </c>
      <c r="L273" s="23"/>
      <c r="M273" s="23"/>
      <c r="N273" s="23"/>
      <c r="O273" s="22">
        <v>11280</v>
      </c>
      <c r="P273" s="22">
        <v>10080</v>
      </c>
      <c r="Q273" s="22">
        <v>12720</v>
      </c>
      <c r="R273" s="22">
        <v>11760</v>
      </c>
      <c r="S273" s="22">
        <v>10560</v>
      </c>
      <c r="T273" s="22">
        <v>13200</v>
      </c>
      <c r="U273" s="22">
        <v>4800</v>
      </c>
      <c r="V273" s="22">
        <v>0</v>
      </c>
      <c r="W273" s="22">
        <v>8640</v>
      </c>
      <c r="X273" s="22">
        <v>12240</v>
      </c>
      <c r="Y273" s="22">
        <v>5280</v>
      </c>
      <c r="Z273" s="22">
        <v>0</v>
      </c>
      <c r="AA273" s="22">
        <v>5280</v>
      </c>
      <c r="AB273" s="22">
        <v>9120</v>
      </c>
      <c r="AC273" s="22">
        <v>0</v>
      </c>
    </row>
    <row r="274" spans="1:29">
      <c r="A274" s="1" t="s">
        <v>68</v>
      </c>
      <c r="B274" s="21" t="s">
        <v>141</v>
      </c>
      <c r="C274" s="21"/>
      <c r="D274" s="21" t="s">
        <v>159</v>
      </c>
      <c r="E274" s="21" t="s">
        <v>45</v>
      </c>
      <c r="F274" s="21"/>
      <c r="G274" s="21"/>
      <c r="H274" s="21" t="str">
        <f t="shared" si="8"/>
        <v>RL1-3653Traverse Grinding</v>
      </c>
      <c r="I274" s="21" t="str">
        <f t="shared" si="9"/>
        <v>RL1-3653Traverse Grinding</v>
      </c>
      <c r="J274" s="21" t="s">
        <v>46</v>
      </c>
      <c r="K274" s="22" t="str">
        <f>VLOOKUP($D274,'● Inspection plan (master)'!$I$8:$L$316,4,0)</f>
        <v>PF</v>
      </c>
      <c r="L274" s="23"/>
      <c r="M274" s="23"/>
      <c r="N274" s="23"/>
      <c r="O274" s="22">
        <v>10702</v>
      </c>
      <c r="P274" s="22">
        <v>12792</v>
      </c>
      <c r="Q274" s="22">
        <v>11344</v>
      </c>
      <c r="R274" s="22">
        <v>13590</v>
      </c>
      <c r="S274" s="22">
        <v>9306</v>
      </c>
      <c r="T274" s="22">
        <v>12898</v>
      </c>
      <c r="U274" s="22">
        <v>5132</v>
      </c>
      <c r="V274" s="22">
        <v>0</v>
      </c>
      <c r="W274" s="22">
        <v>9324</v>
      </c>
      <c r="X274" s="22">
        <v>12160</v>
      </c>
      <c r="Y274" s="22">
        <v>5173</v>
      </c>
      <c r="Z274" s="22">
        <v>0</v>
      </c>
      <c r="AA274" s="22">
        <v>5440.0662068965512</v>
      </c>
      <c r="AB274" s="22">
        <v>9348.733793103449</v>
      </c>
      <c r="AC274" s="22">
        <v>0</v>
      </c>
    </row>
    <row r="275" spans="1:29">
      <c r="A275" s="1" t="s">
        <v>68</v>
      </c>
      <c r="B275" s="21" t="s">
        <v>141</v>
      </c>
      <c r="C275" s="21"/>
      <c r="D275" s="21" t="s">
        <v>159</v>
      </c>
      <c r="E275" s="21" t="s">
        <v>143</v>
      </c>
      <c r="F275" s="21"/>
      <c r="G275" s="21"/>
      <c r="H275" s="21" t="str">
        <f t="shared" si="8"/>
        <v>RL1-36531st Assembly</v>
      </c>
      <c r="I275" s="21" t="str">
        <f t="shared" si="9"/>
        <v>RL1-36531st Assembly</v>
      </c>
      <c r="J275" s="21" t="s">
        <v>144</v>
      </c>
      <c r="K275" s="22" t="str">
        <f>VLOOKUP($D275,'● Inspection plan (master)'!$I$8:$L$316,4,0)</f>
        <v>PF</v>
      </c>
      <c r="L275" s="23"/>
      <c r="M275" s="23"/>
      <c r="N275" s="23"/>
      <c r="O275" s="22">
        <v>10885</v>
      </c>
      <c r="P275" s="22">
        <v>12981</v>
      </c>
      <c r="Q275" s="22">
        <v>11714</v>
      </c>
      <c r="R275" s="22">
        <v>13868</v>
      </c>
      <c r="S275" s="22">
        <v>9780</v>
      </c>
      <c r="T275" s="22">
        <v>13435</v>
      </c>
      <c r="U275" s="22">
        <v>4795</v>
      </c>
      <c r="V275" s="22">
        <v>0</v>
      </c>
      <c r="W275" s="22">
        <v>9739</v>
      </c>
      <c r="X275" s="22">
        <v>11956</v>
      </c>
      <c r="Y275" s="22">
        <v>5337</v>
      </c>
      <c r="Z275" s="22">
        <v>34.48600667408229</v>
      </c>
      <c r="AA275" s="22">
        <v>5586.9503310191394</v>
      </c>
      <c r="AB275" s="22">
        <v>9026.3636623067796</v>
      </c>
      <c r="AC275" s="22">
        <v>0</v>
      </c>
    </row>
    <row r="276" spans="1:29">
      <c r="A276" s="1" t="s">
        <v>68</v>
      </c>
      <c r="B276" s="21" t="s">
        <v>141</v>
      </c>
      <c r="C276" s="21"/>
      <c r="D276" s="21" t="s">
        <v>159</v>
      </c>
      <c r="E276" s="21" t="s">
        <v>91</v>
      </c>
      <c r="F276" s="21"/>
      <c r="G276" s="21"/>
      <c r="H276" s="21" t="str">
        <f t="shared" si="8"/>
        <v>RL1-36531st ROTARY Cutting</v>
      </c>
      <c r="I276" s="21" t="str">
        <f t="shared" si="9"/>
        <v>RL1-36531st ROTARY Cutting</v>
      </c>
      <c r="J276" s="21" t="s">
        <v>3</v>
      </c>
      <c r="K276" s="22" t="str">
        <f>VLOOKUP($D276,'● Inspection plan (master)'!$I$8:$L$316,4,0)</f>
        <v>PF</v>
      </c>
      <c r="L276" s="23"/>
      <c r="M276" s="23"/>
      <c r="N276" s="23"/>
      <c r="O276" s="22">
        <v>36292</v>
      </c>
      <c r="P276" s="22">
        <v>81124</v>
      </c>
      <c r="Q276" s="22">
        <v>36496</v>
      </c>
      <c r="R276" s="22">
        <v>41207</v>
      </c>
      <c r="S276" s="22">
        <v>44057</v>
      </c>
      <c r="T276" s="22">
        <v>48978</v>
      </c>
      <c r="U276" s="22">
        <v>42130</v>
      </c>
      <c r="V276" s="22">
        <v>0</v>
      </c>
      <c r="W276" s="22">
        <v>16500</v>
      </c>
      <c r="X276" s="22">
        <v>46330</v>
      </c>
      <c r="Y276" s="22">
        <v>23450</v>
      </c>
      <c r="Z276" s="22">
        <v>0</v>
      </c>
      <c r="AA276" s="22">
        <v>17692.761028332443</v>
      </c>
      <c r="AB276" s="22">
        <v>34860.438971667565</v>
      </c>
      <c r="AC276" s="22">
        <v>0</v>
      </c>
    </row>
    <row r="277" spans="1:29">
      <c r="A277" s="1" t="s">
        <v>68</v>
      </c>
      <c r="B277" s="21" t="s">
        <v>141</v>
      </c>
      <c r="C277" s="21"/>
      <c r="D277" s="21" t="s">
        <v>159</v>
      </c>
      <c r="E277" s="21" t="s">
        <v>53</v>
      </c>
      <c r="F277" s="21"/>
      <c r="G277" s="21"/>
      <c r="H277" s="21" t="str">
        <f t="shared" si="8"/>
        <v>RL1-3653Heatting</v>
      </c>
      <c r="I277" s="21" t="str">
        <f t="shared" si="9"/>
        <v>RL1-3653Heatting</v>
      </c>
      <c r="J277" s="21" t="s">
        <v>54</v>
      </c>
      <c r="K277" s="22" t="str">
        <f>VLOOKUP($D277,'● Inspection plan (master)'!$I$8:$L$316,4,0)</f>
        <v>PF</v>
      </c>
      <c r="L277" s="23"/>
      <c r="M277" s="23"/>
      <c r="N277" s="23"/>
      <c r="O277" s="22">
        <v>143921</v>
      </c>
      <c r="P277" s="22">
        <v>156148</v>
      </c>
      <c r="Q277" s="22">
        <v>147343</v>
      </c>
      <c r="R277" s="22">
        <v>143990</v>
      </c>
      <c r="S277" s="22">
        <v>116886</v>
      </c>
      <c r="T277" s="22">
        <v>124509</v>
      </c>
      <c r="U277" s="22">
        <v>89831</v>
      </c>
      <c r="V277" s="22">
        <v>161742</v>
      </c>
      <c r="W277" s="22">
        <v>60984</v>
      </c>
      <c r="X277" s="22">
        <v>245560</v>
      </c>
      <c r="Y277" s="22">
        <v>132132</v>
      </c>
      <c r="Z277" s="22">
        <v>168480</v>
      </c>
      <c r="AA277" s="22">
        <v>149969.1107928092</v>
      </c>
      <c r="AB277" s="22">
        <v>111871.15196681375</v>
      </c>
      <c r="AC277" s="22">
        <v>0</v>
      </c>
    </row>
    <row r="278" spans="1:29">
      <c r="A278" s="1" t="s">
        <v>68</v>
      </c>
      <c r="B278" s="21" t="s">
        <v>141</v>
      </c>
      <c r="C278" s="21">
        <v>6</v>
      </c>
      <c r="D278" s="21" t="s">
        <v>159</v>
      </c>
      <c r="E278" s="21" t="s">
        <v>124</v>
      </c>
      <c r="F278" s="21"/>
      <c r="G278" s="21"/>
      <c r="H278" s="21" t="str">
        <f t="shared" si="8"/>
        <v>RL1-3653Pressing</v>
      </c>
      <c r="I278" s="21" t="str">
        <f t="shared" si="9"/>
        <v>RL1-3653Pressing</v>
      </c>
      <c r="J278" s="21" t="s">
        <v>125</v>
      </c>
      <c r="K278" s="22" t="str">
        <f>VLOOKUP($D278,'● Inspection plan (master)'!$I$8:$L$316,4,0)</f>
        <v>PF</v>
      </c>
      <c r="L278" s="23"/>
      <c r="M278" s="23"/>
      <c r="N278" s="23"/>
      <c r="O278" s="22">
        <v>152390</v>
      </c>
      <c r="P278" s="22">
        <v>155813</v>
      </c>
      <c r="Q278" s="22">
        <v>221809</v>
      </c>
      <c r="R278" s="22">
        <v>157472</v>
      </c>
      <c r="S278" s="22">
        <v>73654</v>
      </c>
      <c r="T278" s="22">
        <v>140532</v>
      </c>
      <c r="U278" s="22">
        <v>26222</v>
      </c>
      <c r="V278" s="22">
        <v>135485</v>
      </c>
      <c r="W278" s="22">
        <v>265888</v>
      </c>
      <c r="X278" s="22">
        <v>145614</v>
      </c>
      <c r="Y278" s="22">
        <v>145614</v>
      </c>
      <c r="Z278" s="22">
        <v>60395.604619565216</v>
      </c>
      <c r="AA278" s="22">
        <v>120791.20923913043</v>
      </c>
      <c r="AB278" s="22">
        <v>120791.20923913043</v>
      </c>
      <c r="AC278" s="22">
        <v>0</v>
      </c>
    </row>
    <row r="279" spans="1:29">
      <c r="A279" s="1" t="s">
        <v>111</v>
      </c>
      <c r="B279" s="21" t="s">
        <v>141</v>
      </c>
      <c r="C279" s="21"/>
      <c r="D279" s="21" t="s">
        <v>160</v>
      </c>
      <c r="E279" s="21" t="s">
        <v>37</v>
      </c>
      <c r="F279" s="21" t="s">
        <v>111</v>
      </c>
      <c r="G279" s="21" t="s">
        <v>111</v>
      </c>
      <c r="H279" s="21" t="str">
        <f t="shared" si="8"/>
        <v>302RV25930Packing</v>
      </c>
      <c r="I279" s="21" t="str">
        <f t="shared" si="9"/>
        <v>302RV25930PackingKDTVN</v>
      </c>
      <c r="J279" s="21" t="s">
        <v>39</v>
      </c>
      <c r="K279" s="22" t="str">
        <f>VLOOKUP($D279,'● Inspection plan (master)'!$I$8:$L$316,4,0)</f>
        <v>PF</v>
      </c>
      <c r="L279" s="23"/>
      <c r="M279" s="23"/>
      <c r="N279" s="23"/>
      <c r="O279" s="22">
        <v>45800</v>
      </c>
      <c r="P279" s="22">
        <v>14000</v>
      </c>
      <c r="Q279" s="22">
        <v>46400</v>
      </c>
      <c r="R279" s="22">
        <v>35385</v>
      </c>
      <c r="S279" s="22">
        <v>21800</v>
      </c>
      <c r="T279" s="22">
        <v>19600</v>
      </c>
      <c r="U279" s="22">
        <v>47800</v>
      </c>
      <c r="V279" s="22">
        <v>18200</v>
      </c>
      <c r="W279" s="22">
        <v>30600</v>
      </c>
      <c r="X279" s="22">
        <v>43600</v>
      </c>
      <c r="Y279" s="22">
        <v>43420</v>
      </c>
      <c r="Z279" s="22">
        <v>56000</v>
      </c>
      <c r="AA279" s="22">
        <v>35200</v>
      </c>
      <c r="AB279" s="22">
        <v>49440</v>
      </c>
      <c r="AC279" s="22">
        <v>0</v>
      </c>
    </row>
    <row r="280" spans="1:29">
      <c r="A280" s="1" t="s">
        <v>111</v>
      </c>
      <c r="B280" s="21" t="s">
        <v>141</v>
      </c>
      <c r="C280" s="21"/>
      <c r="D280" s="21" t="s">
        <v>160</v>
      </c>
      <c r="E280" s="21" t="s">
        <v>143</v>
      </c>
      <c r="F280" s="21"/>
      <c r="G280" s="21"/>
      <c r="H280" s="21" t="str">
        <f t="shared" si="8"/>
        <v>302RV259301st Assembly</v>
      </c>
      <c r="I280" s="21" t="str">
        <f t="shared" si="9"/>
        <v>302RV259301st Assembly</v>
      </c>
      <c r="J280" s="21" t="s">
        <v>144</v>
      </c>
      <c r="K280" s="22" t="str">
        <f>VLOOKUP($D280,'● Inspection plan (master)'!$I$8:$L$316,4,0)</f>
        <v>PF</v>
      </c>
      <c r="L280" s="23"/>
      <c r="M280" s="23"/>
      <c r="N280" s="23"/>
      <c r="O280" s="22">
        <v>46170</v>
      </c>
      <c r="P280" s="22">
        <v>11240</v>
      </c>
      <c r="Q280" s="22">
        <v>48050</v>
      </c>
      <c r="R280" s="22">
        <v>38611</v>
      </c>
      <c r="S280" s="22">
        <v>22547</v>
      </c>
      <c r="T280" s="22">
        <v>20300</v>
      </c>
      <c r="U280" s="22">
        <v>53036</v>
      </c>
      <c r="V280" s="22">
        <v>21712</v>
      </c>
      <c r="W280" s="22">
        <v>26702</v>
      </c>
      <c r="X280" s="22">
        <v>50609</v>
      </c>
      <c r="Y280" s="22">
        <v>47557</v>
      </c>
      <c r="Z280" s="22">
        <v>49936.741935483871</v>
      </c>
      <c r="AA280" s="22">
        <v>36628.42358175751</v>
      </c>
      <c r="AB280" s="22">
        <v>50582.23448275862</v>
      </c>
      <c r="AC280" s="22">
        <v>0</v>
      </c>
    </row>
    <row r="281" spans="1:29">
      <c r="A281" s="1" t="s">
        <v>111</v>
      </c>
      <c r="B281" s="21" t="s">
        <v>141</v>
      </c>
      <c r="C281" s="21"/>
      <c r="D281" s="21" t="s">
        <v>160</v>
      </c>
      <c r="E281" s="21" t="s">
        <v>91</v>
      </c>
      <c r="F281" s="21"/>
      <c r="G281" s="21"/>
      <c r="H281" s="21" t="str">
        <f t="shared" si="8"/>
        <v>302RV259301st ROTARY Cutting</v>
      </c>
      <c r="I281" s="21" t="str">
        <f t="shared" si="9"/>
        <v>302RV259301st ROTARY Cutting</v>
      </c>
      <c r="J281" s="21" t="s">
        <v>3</v>
      </c>
      <c r="K281" s="22" t="str">
        <f>VLOOKUP($D281,'● Inspection plan (master)'!$I$8:$L$316,4,0)</f>
        <v>PF</v>
      </c>
      <c r="L281" s="23"/>
      <c r="M281" s="23"/>
      <c r="N281" s="23"/>
      <c r="O281" s="22">
        <v>195740</v>
      </c>
      <c r="P281" s="22">
        <v>26714</v>
      </c>
      <c r="Q281" s="22">
        <v>178560</v>
      </c>
      <c r="R281" s="22">
        <v>155808</v>
      </c>
      <c r="S281" s="22">
        <v>149238</v>
      </c>
      <c r="T281" s="22">
        <v>55364</v>
      </c>
      <c r="U281" s="22">
        <v>243816</v>
      </c>
      <c r="V281" s="22">
        <v>47330</v>
      </c>
      <c r="W281" s="22">
        <v>105480</v>
      </c>
      <c r="X281" s="22">
        <v>190480</v>
      </c>
      <c r="Y281" s="22">
        <v>228210</v>
      </c>
      <c r="Z281" s="22">
        <v>155297.21594603322</v>
      </c>
      <c r="AA281" s="22">
        <v>148764.30605158868</v>
      </c>
      <c r="AB281" s="22">
        <v>195352.07800237811</v>
      </c>
      <c r="AC281" s="22">
        <v>0</v>
      </c>
    </row>
    <row r="282" spans="1:29">
      <c r="A282" s="1" t="s">
        <v>111</v>
      </c>
      <c r="B282" s="21" t="s">
        <v>141</v>
      </c>
      <c r="C282" s="21"/>
      <c r="D282" s="21" t="s">
        <v>161</v>
      </c>
      <c r="E282" s="21" t="s">
        <v>37</v>
      </c>
      <c r="F282" s="21" t="s">
        <v>111</v>
      </c>
      <c r="G282" s="21" t="s">
        <v>111</v>
      </c>
      <c r="H282" s="21" t="str">
        <f t="shared" si="8"/>
        <v>3V2P725240Packing</v>
      </c>
      <c r="I282" s="21" t="str">
        <f t="shared" si="9"/>
        <v>3V2P725240PackingKDTVN</v>
      </c>
      <c r="J282" s="21" t="s">
        <v>39</v>
      </c>
      <c r="K282" s="22" t="str">
        <f>VLOOKUP($D282,'● Inspection plan (master)'!$I$8:$L$316,4,0)</f>
        <v>PF</v>
      </c>
      <c r="L282" s="23"/>
      <c r="M282" s="23"/>
      <c r="N282" s="23"/>
      <c r="O282" s="22">
        <v>700</v>
      </c>
      <c r="P282" s="22">
        <v>900</v>
      </c>
      <c r="Q282" s="22">
        <v>800</v>
      </c>
      <c r="R282" s="22">
        <v>300</v>
      </c>
      <c r="S282" s="22">
        <v>400</v>
      </c>
      <c r="T282" s="22">
        <v>1100</v>
      </c>
      <c r="U282" s="22">
        <v>500</v>
      </c>
      <c r="V282" s="22">
        <v>600</v>
      </c>
      <c r="W282" s="22">
        <v>1400</v>
      </c>
      <c r="X282" s="22">
        <v>300</v>
      </c>
      <c r="Y282" s="22">
        <v>900</v>
      </c>
      <c r="Z282" s="22">
        <v>900</v>
      </c>
      <c r="AA282" s="22">
        <v>960</v>
      </c>
      <c r="AB282" s="22">
        <v>1500</v>
      </c>
      <c r="AC282" s="22">
        <v>0</v>
      </c>
    </row>
    <row r="283" spans="1:29">
      <c r="A283" s="1" t="s">
        <v>111</v>
      </c>
      <c r="B283" s="21" t="s">
        <v>141</v>
      </c>
      <c r="C283" s="21"/>
      <c r="D283" s="21" t="s">
        <v>161</v>
      </c>
      <c r="E283" s="21" t="s">
        <v>143</v>
      </c>
      <c r="F283" s="21"/>
      <c r="G283" s="21"/>
      <c r="H283" s="21" t="str">
        <f t="shared" si="8"/>
        <v>3V2P7252401st Assembly</v>
      </c>
      <c r="I283" s="21" t="str">
        <f t="shared" si="9"/>
        <v>3V2P7252401st Assembly</v>
      </c>
      <c r="J283" s="21" t="s">
        <v>144</v>
      </c>
      <c r="K283" s="22" t="str">
        <f>VLOOKUP($D283,'● Inspection plan (master)'!$I$8:$L$316,4,0)</f>
        <v>PF</v>
      </c>
      <c r="L283" s="23"/>
      <c r="M283" s="23"/>
      <c r="N283" s="23"/>
      <c r="O283" s="22">
        <v>490</v>
      </c>
      <c r="P283" s="22">
        <v>1265</v>
      </c>
      <c r="Q283" s="22">
        <v>1040</v>
      </c>
      <c r="R283" s="22">
        <v>0</v>
      </c>
      <c r="S283" s="22">
        <v>633</v>
      </c>
      <c r="T283" s="22">
        <v>1095</v>
      </c>
      <c r="U283" s="22">
        <v>650</v>
      </c>
      <c r="V283" s="22">
        <v>662</v>
      </c>
      <c r="W283" s="22">
        <v>1946</v>
      </c>
      <c r="X283" s="22">
        <v>0</v>
      </c>
      <c r="Y283" s="22">
        <v>1414</v>
      </c>
      <c r="Z283" s="22">
        <v>218.83870967741939</v>
      </c>
      <c r="AA283" s="22">
        <v>1015.2647385984427</v>
      </c>
      <c r="AB283" s="22">
        <v>1556.8965517241379</v>
      </c>
      <c r="AC283" s="22">
        <v>0</v>
      </c>
    </row>
    <row r="284" spans="1:29">
      <c r="A284" s="1" t="s">
        <v>111</v>
      </c>
      <c r="B284" s="21" t="s">
        <v>141</v>
      </c>
      <c r="C284" s="21"/>
      <c r="D284" s="21" t="s">
        <v>162</v>
      </c>
      <c r="E284" s="21" t="s">
        <v>37</v>
      </c>
      <c r="F284" s="21" t="s">
        <v>111</v>
      </c>
      <c r="G284" s="21" t="s">
        <v>111</v>
      </c>
      <c r="H284" s="21" t="str">
        <f t="shared" si="8"/>
        <v>3V2LV25310Packing</v>
      </c>
      <c r="I284" s="21" t="str">
        <f t="shared" si="9"/>
        <v>3V2LV25310PackingKDTVN</v>
      </c>
      <c r="J284" s="21" t="s">
        <v>39</v>
      </c>
      <c r="K284" s="22" t="str">
        <f>VLOOKUP($D284,'● Inspection plan (master)'!$I$8:$L$316,4,0)</f>
        <v>PF</v>
      </c>
      <c r="L284" s="23"/>
      <c r="M284" s="23"/>
      <c r="N284" s="23"/>
      <c r="O284" s="22">
        <v>11400</v>
      </c>
      <c r="P284" s="22">
        <v>51000</v>
      </c>
      <c r="Q284" s="22">
        <v>45800</v>
      </c>
      <c r="R284" s="22">
        <v>44400</v>
      </c>
      <c r="S284" s="22">
        <v>72000</v>
      </c>
      <c r="T284" s="22">
        <v>52000</v>
      </c>
      <c r="U284" s="22">
        <v>39000</v>
      </c>
      <c r="V284" s="22">
        <v>63400</v>
      </c>
      <c r="W284" s="22">
        <v>41600</v>
      </c>
      <c r="X284" s="22">
        <v>70200</v>
      </c>
      <c r="Y284" s="22">
        <v>66000</v>
      </c>
      <c r="Z284" s="22">
        <v>56520</v>
      </c>
      <c r="AA284" s="22">
        <v>48720</v>
      </c>
      <c r="AB284" s="22">
        <v>67920</v>
      </c>
      <c r="AC284" s="22">
        <v>0</v>
      </c>
    </row>
    <row r="285" spans="1:29">
      <c r="A285" s="1" t="s">
        <v>111</v>
      </c>
      <c r="B285" s="21" t="s">
        <v>141</v>
      </c>
      <c r="C285" s="21"/>
      <c r="D285" s="21" t="s">
        <v>162</v>
      </c>
      <c r="E285" s="21" t="s">
        <v>143</v>
      </c>
      <c r="F285" s="21"/>
      <c r="G285" s="21"/>
      <c r="H285" s="21" t="str">
        <f t="shared" si="8"/>
        <v>3V2LV253101st Assembly</v>
      </c>
      <c r="I285" s="21" t="str">
        <f t="shared" si="9"/>
        <v>3V2LV253101st Assembly</v>
      </c>
      <c r="J285" s="21" t="s">
        <v>144</v>
      </c>
      <c r="K285" s="22" t="str">
        <f>VLOOKUP($D285,'● Inspection plan (master)'!$I$8:$L$316,4,0)</f>
        <v>PF</v>
      </c>
      <c r="L285" s="23"/>
      <c r="M285" s="23"/>
      <c r="N285" s="23"/>
      <c r="O285" s="22">
        <v>11181</v>
      </c>
      <c r="P285" s="22">
        <v>59087</v>
      </c>
      <c r="Q285" s="22">
        <v>39500</v>
      </c>
      <c r="R285" s="22">
        <v>50820</v>
      </c>
      <c r="S285" s="22">
        <v>69515</v>
      </c>
      <c r="T285" s="22">
        <v>52173</v>
      </c>
      <c r="U285" s="22">
        <v>39360</v>
      </c>
      <c r="V285" s="22">
        <v>64294</v>
      </c>
      <c r="W285" s="22">
        <v>41990</v>
      </c>
      <c r="X285" s="22">
        <v>71820</v>
      </c>
      <c r="Y285" s="22">
        <v>68960</v>
      </c>
      <c r="Z285" s="22">
        <v>56335.187096774192</v>
      </c>
      <c r="AA285" s="22">
        <v>50446.123248053387</v>
      </c>
      <c r="AB285" s="22">
        <v>69153.489655172423</v>
      </c>
      <c r="AC285" s="22">
        <v>0</v>
      </c>
    </row>
    <row r="286" spans="1:29">
      <c r="A286" s="1" t="s">
        <v>111</v>
      </c>
      <c r="B286" s="21" t="s">
        <v>141</v>
      </c>
      <c r="C286" s="21"/>
      <c r="D286" s="21" t="s">
        <v>162</v>
      </c>
      <c r="E286" s="21" t="s">
        <v>91</v>
      </c>
      <c r="F286" s="21"/>
      <c r="G286" s="21"/>
      <c r="H286" s="21" t="str">
        <f t="shared" si="8"/>
        <v>3V2LV253101st ROTARY Cutting</v>
      </c>
      <c r="I286" s="21" t="str">
        <f t="shared" si="9"/>
        <v>3V2LV253101st ROTARY Cutting</v>
      </c>
      <c r="J286" s="21" t="s">
        <v>3</v>
      </c>
      <c r="K286" s="22" t="str">
        <f>VLOOKUP($D286,'● Inspection plan (master)'!$I$8:$L$316,4,0)</f>
        <v>PF</v>
      </c>
      <c r="L286" s="23"/>
      <c r="M286" s="23"/>
      <c r="N286" s="23"/>
      <c r="O286" s="22">
        <v>14713</v>
      </c>
      <c r="P286" s="22">
        <v>129218</v>
      </c>
      <c r="Q286" s="22">
        <v>119516</v>
      </c>
      <c r="R286" s="22">
        <v>120517</v>
      </c>
      <c r="S286" s="22">
        <v>184743</v>
      </c>
      <c r="T286" s="22">
        <v>106480</v>
      </c>
      <c r="U286" s="22">
        <v>91061</v>
      </c>
      <c r="V286" s="22">
        <v>96098</v>
      </c>
      <c r="W286" s="22">
        <v>133384</v>
      </c>
      <c r="X286" s="22">
        <v>159861</v>
      </c>
      <c r="Y286" s="22">
        <v>139852</v>
      </c>
      <c r="Z286" s="22">
        <v>113988.76711556656</v>
      </c>
      <c r="AA286" s="22">
        <v>116168.72767175558</v>
      </c>
      <c r="AB286" s="22">
        <v>148776.08921267785</v>
      </c>
      <c r="AC286" s="22">
        <v>0</v>
      </c>
    </row>
    <row r="287" spans="1:29">
      <c r="A287" s="1" t="s">
        <v>111</v>
      </c>
      <c r="B287" s="21" t="s">
        <v>141</v>
      </c>
      <c r="C287" s="21"/>
      <c r="D287" s="21" t="s">
        <v>162</v>
      </c>
      <c r="E287" s="21" t="s">
        <v>53</v>
      </c>
      <c r="F287" s="21"/>
      <c r="G287" s="21"/>
      <c r="H287" s="21" t="str">
        <f t="shared" si="8"/>
        <v>3V2LV25310Heatting</v>
      </c>
      <c r="I287" s="21" t="str">
        <f t="shared" si="9"/>
        <v>3V2LV25310Heatting</v>
      </c>
      <c r="J287" s="21" t="s">
        <v>54</v>
      </c>
      <c r="K287" s="22" t="str">
        <f>VLOOKUP($D287,'● Inspection plan (master)'!$I$8:$L$316,4,0)</f>
        <v>PF</v>
      </c>
      <c r="L287" s="23"/>
      <c r="M287" s="23"/>
      <c r="N287" s="23"/>
      <c r="O287" s="22">
        <v>168255</v>
      </c>
      <c r="P287" s="22">
        <v>148514</v>
      </c>
      <c r="Q287" s="22">
        <v>288240</v>
      </c>
      <c r="R287" s="22">
        <v>216285</v>
      </c>
      <c r="S287" s="22">
        <v>307146</v>
      </c>
      <c r="T287" s="22">
        <v>156006</v>
      </c>
      <c r="U287" s="22">
        <v>279252</v>
      </c>
      <c r="V287" s="22">
        <v>156804</v>
      </c>
      <c r="W287" s="22">
        <v>198627</v>
      </c>
      <c r="X287" s="22">
        <v>283800</v>
      </c>
      <c r="Y287" s="22">
        <v>316935</v>
      </c>
      <c r="Z287" s="22">
        <v>229500</v>
      </c>
      <c r="AA287" s="22">
        <v>225800.05517224412</v>
      </c>
      <c r="AB287" s="22">
        <v>285107.7288277559</v>
      </c>
      <c r="AC287" s="22">
        <v>0</v>
      </c>
    </row>
    <row r="288" spans="1:29">
      <c r="A288" s="1" t="s">
        <v>111</v>
      </c>
      <c r="B288" s="21" t="s">
        <v>141</v>
      </c>
      <c r="C288" s="21">
        <v>3</v>
      </c>
      <c r="D288" s="21" t="s">
        <v>162</v>
      </c>
      <c r="E288" s="21" t="s">
        <v>124</v>
      </c>
      <c r="F288" s="21"/>
      <c r="G288" s="21"/>
      <c r="H288" s="21" t="str">
        <f t="shared" si="8"/>
        <v>3V2LV25310Pressing</v>
      </c>
      <c r="I288" s="21" t="str">
        <f t="shared" si="9"/>
        <v>3V2LV25310Pressing</v>
      </c>
      <c r="J288" s="21" t="s">
        <v>125</v>
      </c>
      <c r="K288" s="22" t="str">
        <f>VLOOKUP($D288,'● Inspection plan (master)'!$I$8:$L$316,4,0)</f>
        <v>PF</v>
      </c>
      <c r="L288" s="23"/>
      <c r="M288" s="23"/>
      <c r="N288" s="23"/>
      <c r="O288" s="22">
        <v>188610</v>
      </c>
      <c r="P288" s="22">
        <v>269865</v>
      </c>
      <c r="Q288" s="22">
        <v>325920</v>
      </c>
      <c r="R288" s="22">
        <v>168810</v>
      </c>
      <c r="S288" s="22">
        <v>274056</v>
      </c>
      <c r="T288" s="22">
        <v>180399</v>
      </c>
      <c r="U288" s="22">
        <v>233931</v>
      </c>
      <c r="V288" s="22">
        <v>133695</v>
      </c>
      <c r="W288" s="22">
        <v>337191</v>
      </c>
      <c r="X288" s="22">
        <v>197043</v>
      </c>
      <c r="Y288" s="22">
        <v>299088</v>
      </c>
      <c r="Z288" s="22">
        <v>199654.89130434784</v>
      </c>
      <c r="AA288" s="22">
        <v>224611.75271739133</v>
      </c>
      <c r="AB288" s="22">
        <v>249568.61413043481</v>
      </c>
      <c r="AC288" s="22">
        <v>0</v>
      </c>
    </row>
    <row r="289" spans="1:29">
      <c r="A289" s="1" t="s">
        <v>111</v>
      </c>
      <c r="B289" s="21" t="s">
        <v>141</v>
      </c>
      <c r="C289" s="21"/>
      <c r="D289" s="21" t="s">
        <v>163</v>
      </c>
      <c r="E289" s="21" t="s">
        <v>37</v>
      </c>
      <c r="F289" s="21" t="s">
        <v>111</v>
      </c>
      <c r="G289" s="21" t="s">
        <v>111</v>
      </c>
      <c r="H289" s="21" t="str">
        <f t="shared" si="8"/>
        <v>3V2P704120Packing</v>
      </c>
      <c r="I289" s="21" t="str">
        <f t="shared" si="9"/>
        <v>3V2P704120PackingKDTVN</v>
      </c>
      <c r="J289" s="21" t="s">
        <v>39</v>
      </c>
      <c r="K289" s="22" t="str">
        <f>VLOOKUP($D289,'● Inspection plan (master)'!$I$8:$L$316,4,0)</f>
        <v>PF</v>
      </c>
      <c r="L289" s="23"/>
      <c r="M289" s="23"/>
      <c r="N289" s="23"/>
      <c r="O289" s="22">
        <v>1800</v>
      </c>
      <c r="P289" s="22">
        <v>2600</v>
      </c>
      <c r="Q289" s="22">
        <v>2100</v>
      </c>
      <c r="R289" s="22">
        <v>3900</v>
      </c>
      <c r="S289" s="22">
        <v>2600</v>
      </c>
      <c r="T289" s="22">
        <v>3700</v>
      </c>
      <c r="U289" s="22">
        <v>1800</v>
      </c>
      <c r="V289" s="22">
        <v>2000</v>
      </c>
      <c r="W289" s="22">
        <v>2200</v>
      </c>
      <c r="X289" s="22">
        <v>2800</v>
      </c>
      <c r="Y289" s="22">
        <v>4200</v>
      </c>
      <c r="Z289" s="22">
        <v>4380</v>
      </c>
      <c r="AA289" s="22">
        <v>1740</v>
      </c>
      <c r="AB289" s="22">
        <v>2640</v>
      </c>
      <c r="AC289" s="22">
        <v>0</v>
      </c>
    </row>
    <row r="290" spans="1:29">
      <c r="A290" s="1" t="s">
        <v>111</v>
      </c>
      <c r="B290" s="21" t="s">
        <v>141</v>
      </c>
      <c r="C290" s="21"/>
      <c r="D290" s="21" t="s">
        <v>163</v>
      </c>
      <c r="E290" s="21" t="s">
        <v>143</v>
      </c>
      <c r="F290" s="21"/>
      <c r="G290" s="21"/>
      <c r="H290" s="21" t="str">
        <f t="shared" si="8"/>
        <v>3V2P7041201st Assembly</v>
      </c>
      <c r="I290" s="21" t="str">
        <f t="shared" si="9"/>
        <v>3V2P7041201st Assembly</v>
      </c>
      <c r="J290" s="21" t="s">
        <v>144</v>
      </c>
      <c r="K290" s="22" t="str">
        <f>VLOOKUP($D290,'● Inspection plan (master)'!$I$8:$L$316,4,0)</f>
        <v>PF</v>
      </c>
      <c r="L290" s="23"/>
      <c r="M290" s="23"/>
      <c r="N290" s="23"/>
      <c r="O290" s="22">
        <v>1060</v>
      </c>
      <c r="P290" s="22">
        <v>4856</v>
      </c>
      <c r="Q290" s="22">
        <v>2761</v>
      </c>
      <c r="R290" s="22">
        <v>3960</v>
      </c>
      <c r="S290" s="22">
        <v>3700</v>
      </c>
      <c r="T290" s="22">
        <v>3367</v>
      </c>
      <c r="U290" s="22">
        <v>2400</v>
      </c>
      <c r="V290" s="22">
        <v>1901</v>
      </c>
      <c r="W290" s="22">
        <v>2733</v>
      </c>
      <c r="X290" s="22">
        <v>4024</v>
      </c>
      <c r="Y290" s="22">
        <v>3131</v>
      </c>
      <c r="Z290" s="22">
        <v>4436.6451612903229</v>
      </c>
      <c r="AA290" s="22">
        <v>1839.2169076751943</v>
      </c>
      <c r="AB290" s="22">
        <v>2740.1379310344828</v>
      </c>
      <c r="AC290" s="22">
        <v>0</v>
      </c>
    </row>
    <row r="291" spans="1:29">
      <c r="A291" s="1" t="s">
        <v>111</v>
      </c>
      <c r="B291" s="21" t="s">
        <v>141</v>
      </c>
      <c r="C291" s="21"/>
      <c r="D291" s="21" t="s">
        <v>163</v>
      </c>
      <c r="E291" s="21" t="s">
        <v>91</v>
      </c>
      <c r="F291" s="21"/>
      <c r="G291" s="21"/>
      <c r="H291" s="21" t="str">
        <f t="shared" si="8"/>
        <v>3V2P7041201st ROTARY Cutting</v>
      </c>
      <c r="I291" s="21" t="str">
        <f t="shared" si="9"/>
        <v>3V2P7041201st ROTARY Cutting</v>
      </c>
      <c r="J291" s="21" t="s">
        <v>3</v>
      </c>
      <c r="K291" s="22" t="str">
        <f>VLOOKUP($D291,'● Inspection plan (master)'!$I$8:$L$316,4,0)</f>
        <v>PF</v>
      </c>
      <c r="L291" s="23"/>
      <c r="M291" s="23"/>
      <c r="N291" s="23"/>
      <c r="O291" s="22">
        <v>0</v>
      </c>
      <c r="P291" s="22">
        <v>6867</v>
      </c>
      <c r="Q291" s="22">
        <v>8251</v>
      </c>
      <c r="R291" s="22">
        <v>7751</v>
      </c>
      <c r="S291" s="22">
        <v>3846</v>
      </c>
      <c r="T291" s="22">
        <v>9210</v>
      </c>
      <c r="U291" s="22">
        <v>2600</v>
      </c>
      <c r="V291" s="22">
        <v>5800</v>
      </c>
      <c r="W291" s="22">
        <v>5740</v>
      </c>
      <c r="X291" s="22">
        <v>6656</v>
      </c>
      <c r="Y291" s="22">
        <v>9400</v>
      </c>
      <c r="Z291" s="22">
        <v>5091.9494779145298</v>
      </c>
      <c r="AA291" s="22">
        <v>3748.7496897430206</v>
      </c>
      <c r="AB291" s="22">
        <v>5291.3008323424492</v>
      </c>
      <c r="AC291" s="22">
        <v>0</v>
      </c>
    </row>
    <row r="292" spans="1:29">
      <c r="A292" s="1" t="s">
        <v>111</v>
      </c>
      <c r="B292" s="21" t="s">
        <v>141</v>
      </c>
      <c r="C292" s="21"/>
      <c r="D292" s="21" t="s">
        <v>164</v>
      </c>
      <c r="E292" s="21" t="s">
        <v>37</v>
      </c>
      <c r="F292" s="21" t="s">
        <v>111</v>
      </c>
      <c r="G292" s="21" t="s">
        <v>111</v>
      </c>
      <c r="H292" s="21" t="str">
        <f t="shared" si="8"/>
        <v>3V2LV28110Packing</v>
      </c>
      <c r="I292" s="21" t="str">
        <f t="shared" si="9"/>
        <v>3V2LV28110PackingKDTVN</v>
      </c>
      <c r="J292" s="21" t="s">
        <v>39</v>
      </c>
      <c r="K292" s="22" t="str">
        <f>VLOOKUP($D292,'● Inspection plan (master)'!$I$8:$L$316,4,0)</f>
        <v>PF</v>
      </c>
      <c r="L292" s="23"/>
      <c r="M292" s="23"/>
      <c r="N292" s="23"/>
      <c r="O292" s="22">
        <v>18400</v>
      </c>
      <c r="P292" s="22">
        <v>7400</v>
      </c>
      <c r="Q292" s="22">
        <v>19000</v>
      </c>
      <c r="R292" s="22">
        <v>18000</v>
      </c>
      <c r="S292" s="22">
        <v>25800</v>
      </c>
      <c r="T292" s="22">
        <v>26400</v>
      </c>
      <c r="U292" s="22">
        <v>17000</v>
      </c>
      <c r="V292" s="22">
        <v>21000</v>
      </c>
      <c r="W292" s="22">
        <v>16200</v>
      </c>
      <c r="X292" s="22">
        <v>34000</v>
      </c>
      <c r="Y292" s="22">
        <v>26200</v>
      </c>
      <c r="Z292" s="22">
        <v>35600</v>
      </c>
      <c r="AA292" s="22">
        <v>21240</v>
      </c>
      <c r="AB292" s="22">
        <v>25920</v>
      </c>
      <c r="AC292" s="22">
        <v>0</v>
      </c>
    </row>
    <row r="293" spans="1:29">
      <c r="A293" s="1" t="s">
        <v>111</v>
      </c>
      <c r="B293" s="21" t="s">
        <v>141</v>
      </c>
      <c r="C293" s="21"/>
      <c r="D293" s="21" t="s">
        <v>164</v>
      </c>
      <c r="E293" s="21" t="s">
        <v>143</v>
      </c>
      <c r="F293" s="21"/>
      <c r="G293" s="21"/>
      <c r="H293" s="21" t="str">
        <f t="shared" si="8"/>
        <v>3V2LV281101st Assembly</v>
      </c>
      <c r="I293" s="21" t="str">
        <f t="shared" si="9"/>
        <v>3V2LV281101st Assembly</v>
      </c>
      <c r="J293" s="21" t="s">
        <v>144</v>
      </c>
      <c r="K293" s="22" t="str">
        <f>VLOOKUP($D293,'● Inspection plan (master)'!$I$8:$L$316,4,0)</f>
        <v>PF</v>
      </c>
      <c r="L293" s="23"/>
      <c r="M293" s="23"/>
      <c r="N293" s="23"/>
      <c r="O293" s="22">
        <v>18773</v>
      </c>
      <c r="P293" s="22">
        <v>8222</v>
      </c>
      <c r="Q293" s="22">
        <v>16152</v>
      </c>
      <c r="R293" s="22">
        <v>18388</v>
      </c>
      <c r="S293" s="22">
        <v>26902</v>
      </c>
      <c r="T293" s="22">
        <v>26847</v>
      </c>
      <c r="U293" s="22">
        <v>17037</v>
      </c>
      <c r="V293" s="22">
        <v>21532</v>
      </c>
      <c r="W293" s="22">
        <v>19250</v>
      </c>
      <c r="X293" s="22">
        <v>31570</v>
      </c>
      <c r="Y293" s="22">
        <v>30138</v>
      </c>
      <c r="Z293" s="22">
        <v>33126.238709677418</v>
      </c>
      <c r="AA293" s="22">
        <v>21948.830255839825</v>
      </c>
      <c r="AB293" s="22">
        <v>26390.731034482757</v>
      </c>
      <c r="AC293" s="22">
        <v>0</v>
      </c>
    </row>
    <row r="294" spans="1:29">
      <c r="A294" s="1" t="s">
        <v>111</v>
      </c>
      <c r="B294" s="21" t="s">
        <v>141</v>
      </c>
      <c r="C294" s="21"/>
      <c r="D294" s="21" t="s">
        <v>164</v>
      </c>
      <c r="E294" s="21" t="s">
        <v>91</v>
      </c>
      <c r="F294" s="21"/>
      <c r="G294" s="21"/>
      <c r="H294" s="21" t="str">
        <f t="shared" si="8"/>
        <v>3V2LV281101st ROTARY Cutting</v>
      </c>
      <c r="I294" s="21" t="str">
        <f t="shared" si="9"/>
        <v>3V2LV281101st ROTARY Cutting</v>
      </c>
      <c r="J294" s="21" t="s">
        <v>3</v>
      </c>
      <c r="K294" s="22" t="str">
        <f>VLOOKUP($D294,'● Inspection plan (master)'!$I$8:$L$316,4,0)</f>
        <v>PF</v>
      </c>
      <c r="L294" s="23"/>
      <c r="M294" s="23"/>
      <c r="N294" s="23"/>
      <c r="O294" s="22">
        <v>20900</v>
      </c>
      <c r="P294" s="22">
        <v>28444</v>
      </c>
      <c r="Q294" s="22">
        <v>16502</v>
      </c>
      <c r="R294" s="22">
        <v>53684</v>
      </c>
      <c r="S294" s="22">
        <v>38422</v>
      </c>
      <c r="T294" s="22">
        <v>63142</v>
      </c>
      <c r="U294" s="22">
        <v>43928</v>
      </c>
      <c r="V294" s="22">
        <v>29495</v>
      </c>
      <c r="W294" s="22">
        <v>40240</v>
      </c>
      <c r="X294" s="22">
        <v>57350</v>
      </c>
      <c r="Y294" s="22">
        <v>107951</v>
      </c>
      <c r="Z294" s="22">
        <v>18524.530984247729</v>
      </c>
      <c r="AA294" s="22">
        <v>44301.65736295798</v>
      </c>
      <c r="AB294" s="22">
        <v>50961.41165279429</v>
      </c>
      <c r="AC294" s="22">
        <v>0</v>
      </c>
    </row>
    <row r="295" spans="1:29">
      <c r="A295" s="1" t="s">
        <v>111</v>
      </c>
      <c r="B295" s="21" t="s">
        <v>141</v>
      </c>
      <c r="C295" s="21"/>
      <c r="D295" s="21" t="s">
        <v>164</v>
      </c>
      <c r="E295" s="21" t="s">
        <v>53</v>
      </c>
      <c r="F295" s="21"/>
      <c r="G295" s="21"/>
      <c r="H295" s="21" t="str">
        <f t="shared" si="8"/>
        <v>3V2LV28110Heatting</v>
      </c>
      <c r="I295" s="21" t="str">
        <f t="shared" si="9"/>
        <v>3V2LV28110Heatting</v>
      </c>
      <c r="J295" s="21" t="s">
        <v>54</v>
      </c>
      <c r="K295" s="22" t="str">
        <f>VLOOKUP($D295,'● Inspection plan (master)'!$I$8:$L$316,4,0)</f>
        <v>PF</v>
      </c>
      <c r="L295" s="23"/>
      <c r="M295" s="23"/>
      <c r="N295" s="23"/>
      <c r="O295" s="22">
        <v>0</v>
      </c>
      <c r="P295" s="22">
        <v>120600</v>
      </c>
      <c r="Q295" s="22">
        <v>119970</v>
      </c>
      <c r="R295" s="22">
        <v>94200</v>
      </c>
      <c r="S295" s="22">
        <v>127110</v>
      </c>
      <c r="T295" s="22">
        <v>185160</v>
      </c>
      <c r="U295" s="22">
        <v>138510</v>
      </c>
      <c r="V295" s="22">
        <v>69570</v>
      </c>
      <c r="W295" s="22">
        <v>67770</v>
      </c>
      <c r="X295" s="22">
        <v>119940</v>
      </c>
      <c r="Y295" s="22">
        <v>210000</v>
      </c>
      <c r="Z295" s="22">
        <v>81000</v>
      </c>
      <c r="AA295" s="22">
        <v>91293.705913123951</v>
      </c>
      <c r="AB295" s="22">
        <v>114022.69408687603</v>
      </c>
      <c r="AC295" s="22">
        <v>0</v>
      </c>
    </row>
    <row r="296" spans="1:29">
      <c r="A296" s="1" t="s">
        <v>111</v>
      </c>
      <c r="B296" s="21" t="s">
        <v>141</v>
      </c>
      <c r="C296" s="21">
        <v>6</v>
      </c>
      <c r="D296" s="21" t="s">
        <v>164</v>
      </c>
      <c r="E296" s="21" t="s">
        <v>124</v>
      </c>
      <c r="F296" s="21"/>
      <c r="G296" s="21"/>
      <c r="H296" s="21" t="str">
        <f t="shared" si="8"/>
        <v>3V2LV28110Pressing</v>
      </c>
      <c r="I296" s="21" t="str">
        <f t="shared" si="9"/>
        <v>3V2LV28110Pressing</v>
      </c>
      <c r="J296" s="21" t="s">
        <v>125</v>
      </c>
      <c r="K296" s="22" t="str">
        <f>VLOOKUP($D296,'● Inspection plan (master)'!$I$8:$L$316,4,0)</f>
        <v>PF</v>
      </c>
      <c r="L296" s="23"/>
      <c r="M296" s="23"/>
      <c r="N296" s="23"/>
      <c r="O296" s="22">
        <v>50370</v>
      </c>
      <c r="P296" s="22">
        <v>83370</v>
      </c>
      <c r="Q296" s="22">
        <v>195480</v>
      </c>
      <c r="R296" s="22">
        <v>46770</v>
      </c>
      <c r="S296" s="22">
        <v>95940</v>
      </c>
      <c r="T296" s="22">
        <v>106140</v>
      </c>
      <c r="U296" s="22">
        <v>122310</v>
      </c>
      <c r="V296" s="22">
        <v>143310</v>
      </c>
      <c r="W296" s="22">
        <v>97140</v>
      </c>
      <c r="X296" s="22">
        <v>139800</v>
      </c>
      <c r="Y296" s="22">
        <v>134400</v>
      </c>
      <c r="Z296" s="22">
        <v>49913.72282608696</v>
      </c>
      <c r="AA296" s="22">
        <v>99827.445652173919</v>
      </c>
      <c r="AB296" s="22">
        <v>99827.445652173919</v>
      </c>
      <c r="AC296" s="22">
        <v>0</v>
      </c>
    </row>
    <row r="297" spans="1:29">
      <c r="A297" s="1" t="s">
        <v>111</v>
      </c>
      <c r="B297" s="21" t="s">
        <v>141</v>
      </c>
      <c r="C297" s="21"/>
      <c r="D297" s="21" t="s">
        <v>165</v>
      </c>
      <c r="E297" s="21" t="s">
        <v>37</v>
      </c>
      <c r="F297" s="21" t="s">
        <v>111</v>
      </c>
      <c r="G297" s="21" t="s">
        <v>111</v>
      </c>
      <c r="H297" s="21" t="str">
        <f t="shared" si="8"/>
        <v>3V2P728050Packing</v>
      </c>
      <c r="I297" s="21" t="str">
        <f t="shared" si="9"/>
        <v>3V2P728050PackingKDTVN</v>
      </c>
      <c r="J297" s="21" t="s">
        <v>39</v>
      </c>
      <c r="K297" s="22" t="str">
        <f>VLOOKUP($D297,'● Inspection plan (master)'!$I$8:$L$316,4,0)</f>
        <v>PF</v>
      </c>
      <c r="L297" s="23"/>
      <c r="M297" s="23"/>
      <c r="N297" s="23"/>
      <c r="O297" s="22">
        <v>0</v>
      </c>
      <c r="P297" s="22">
        <v>0</v>
      </c>
      <c r="Q297" s="22">
        <v>0</v>
      </c>
      <c r="R297" s="22">
        <v>0</v>
      </c>
      <c r="S297" s="22">
        <v>0</v>
      </c>
      <c r="T297" s="22">
        <v>0</v>
      </c>
      <c r="U297" s="22">
        <v>0</v>
      </c>
      <c r="V297" s="22">
        <v>0</v>
      </c>
      <c r="W297" s="22">
        <v>0</v>
      </c>
      <c r="X297" s="22">
        <v>0</v>
      </c>
      <c r="Y297" s="22">
        <v>0</v>
      </c>
      <c r="Z297" s="22">
        <v>0</v>
      </c>
      <c r="AA297" s="22">
        <v>0</v>
      </c>
      <c r="AB297" s="22">
        <v>0</v>
      </c>
      <c r="AC297" s="22">
        <v>0</v>
      </c>
    </row>
    <row r="298" spans="1:29">
      <c r="A298" s="1" t="s">
        <v>111</v>
      </c>
      <c r="B298" s="21" t="s">
        <v>141</v>
      </c>
      <c r="C298" s="21"/>
      <c r="D298" s="21" t="s">
        <v>165</v>
      </c>
      <c r="E298" s="21" t="s">
        <v>45</v>
      </c>
      <c r="F298" s="21"/>
      <c r="G298" s="21"/>
      <c r="H298" s="21" t="str">
        <f t="shared" si="8"/>
        <v>3V2P728050Traverse Grinding</v>
      </c>
      <c r="I298" s="21" t="str">
        <f t="shared" si="9"/>
        <v>3V2P728050Traverse Grinding</v>
      </c>
      <c r="J298" s="21" t="s">
        <v>46</v>
      </c>
      <c r="K298" s="22" t="str">
        <f>VLOOKUP($D298,'● Inspection plan (master)'!$I$8:$L$316,4,0)</f>
        <v>PF</v>
      </c>
      <c r="L298" s="23"/>
      <c r="M298" s="23"/>
      <c r="N298" s="23"/>
      <c r="O298" s="22">
        <v>0</v>
      </c>
      <c r="P298" s="22">
        <v>0</v>
      </c>
      <c r="Q298" s="22">
        <v>0</v>
      </c>
      <c r="R298" s="22">
        <v>0</v>
      </c>
      <c r="S298" s="22">
        <v>0</v>
      </c>
      <c r="T298" s="22">
        <v>0</v>
      </c>
      <c r="U298" s="22">
        <v>0</v>
      </c>
      <c r="V298" s="22">
        <v>0</v>
      </c>
      <c r="W298" s="22">
        <v>0</v>
      </c>
      <c r="X298" s="22">
        <v>0</v>
      </c>
      <c r="Y298" s="22">
        <v>0</v>
      </c>
      <c r="Z298" s="22">
        <v>0</v>
      </c>
      <c r="AA298" s="22">
        <v>0</v>
      </c>
      <c r="AB298" s="22">
        <v>0</v>
      </c>
      <c r="AC298" s="22">
        <v>0</v>
      </c>
    </row>
    <row r="299" spans="1:29">
      <c r="A299" s="1" t="s">
        <v>111</v>
      </c>
      <c r="B299" s="21" t="s">
        <v>141</v>
      </c>
      <c r="C299" s="21"/>
      <c r="D299" s="21" t="s">
        <v>165</v>
      </c>
      <c r="E299" s="21" t="s">
        <v>143</v>
      </c>
      <c r="F299" s="21"/>
      <c r="G299" s="21"/>
      <c r="H299" s="21" t="str">
        <f t="shared" si="8"/>
        <v>3V2P7280501st Assembly</v>
      </c>
      <c r="I299" s="21" t="str">
        <f t="shared" si="9"/>
        <v>3V2P7280501st Assembly</v>
      </c>
      <c r="J299" s="21" t="s">
        <v>144</v>
      </c>
      <c r="K299" s="22" t="str">
        <f>VLOOKUP($D299,'● Inspection plan (master)'!$I$8:$L$316,4,0)</f>
        <v>PF</v>
      </c>
      <c r="L299" s="23"/>
      <c r="M299" s="23"/>
      <c r="N299" s="23"/>
      <c r="O299" s="22">
        <v>0</v>
      </c>
      <c r="P299" s="22">
        <v>0</v>
      </c>
      <c r="Q299" s="22">
        <v>0</v>
      </c>
      <c r="R299" s="22">
        <v>0</v>
      </c>
      <c r="S299" s="22">
        <v>0</v>
      </c>
      <c r="T299" s="22">
        <v>0</v>
      </c>
      <c r="U299" s="22">
        <v>0</v>
      </c>
      <c r="V299" s="22">
        <v>0</v>
      </c>
      <c r="W299" s="22">
        <v>0</v>
      </c>
      <c r="X299" s="22">
        <v>0</v>
      </c>
      <c r="Y299" s="22">
        <v>0</v>
      </c>
      <c r="Z299" s="22">
        <v>0</v>
      </c>
      <c r="AA299" s="22">
        <v>0</v>
      </c>
      <c r="AB299" s="22">
        <v>0</v>
      </c>
      <c r="AC299" s="22">
        <v>0</v>
      </c>
    </row>
    <row r="300" spans="1:29">
      <c r="A300" s="1" t="s">
        <v>111</v>
      </c>
      <c r="B300" s="21" t="s">
        <v>141</v>
      </c>
      <c r="C300" s="21"/>
      <c r="D300" s="21" t="s">
        <v>165</v>
      </c>
      <c r="E300" s="21" t="s">
        <v>91</v>
      </c>
      <c r="F300" s="21"/>
      <c r="G300" s="21"/>
      <c r="H300" s="21" t="str">
        <f t="shared" si="8"/>
        <v>3V2P7280501st ROTARY Cutting</v>
      </c>
      <c r="I300" s="21" t="str">
        <f t="shared" si="9"/>
        <v>3V2P7280501st ROTARY Cutting</v>
      </c>
      <c r="J300" s="21" t="s">
        <v>3</v>
      </c>
      <c r="K300" s="22" t="str">
        <f>VLOOKUP($D300,'● Inspection plan (master)'!$I$8:$L$316,4,0)</f>
        <v>PF</v>
      </c>
      <c r="L300" s="23"/>
      <c r="M300" s="23"/>
      <c r="N300" s="23"/>
      <c r="O300" s="22">
        <v>0</v>
      </c>
      <c r="P300" s="22">
        <v>32067</v>
      </c>
      <c r="Q300" s="22">
        <v>26307</v>
      </c>
      <c r="R300" s="22">
        <v>0</v>
      </c>
      <c r="S300" s="22">
        <v>41615</v>
      </c>
      <c r="T300" s="22">
        <v>23661</v>
      </c>
      <c r="U300" s="22">
        <v>28340</v>
      </c>
      <c r="V300" s="22">
        <v>0</v>
      </c>
      <c r="W300" s="22">
        <v>19305</v>
      </c>
      <c r="X300" s="22">
        <v>20700</v>
      </c>
      <c r="Y300" s="22">
        <v>28250</v>
      </c>
      <c r="Z300" s="22">
        <v>21720.633958722599</v>
      </c>
      <c r="AA300" s="22">
        <v>16454.907783998238</v>
      </c>
      <c r="AB300" s="22">
        <v>17692.858257279164</v>
      </c>
      <c r="AC300" s="22">
        <v>0</v>
      </c>
    </row>
    <row r="301" spans="1:29">
      <c r="A301" s="1" t="s">
        <v>111</v>
      </c>
      <c r="B301" s="21" t="s">
        <v>141</v>
      </c>
      <c r="C301" s="21"/>
      <c r="D301" s="21" t="s">
        <v>166</v>
      </c>
      <c r="E301" s="21" t="s">
        <v>37</v>
      </c>
      <c r="F301" s="21" t="s">
        <v>111</v>
      </c>
      <c r="G301" s="21" t="s">
        <v>111</v>
      </c>
      <c r="H301" s="21" t="str">
        <f t="shared" si="8"/>
        <v>3V2LV28120Packing</v>
      </c>
      <c r="I301" s="21" t="str">
        <f t="shared" si="9"/>
        <v>3V2LV28120PackingKDTVN</v>
      </c>
      <c r="J301" s="21" t="s">
        <v>39</v>
      </c>
      <c r="K301" s="22" t="str">
        <f>VLOOKUP($D301,'● Inspection plan (master)'!$I$8:$L$316,4,0)</f>
        <v>PF</v>
      </c>
      <c r="L301" s="23"/>
      <c r="M301" s="23"/>
      <c r="N301" s="23"/>
      <c r="O301" s="22">
        <v>59000</v>
      </c>
      <c r="P301" s="22">
        <v>29400</v>
      </c>
      <c r="Q301" s="22">
        <v>79000</v>
      </c>
      <c r="R301" s="22">
        <v>87000</v>
      </c>
      <c r="S301" s="22">
        <v>70000</v>
      </c>
      <c r="T301" s="22">
        <v>83400</v>
      </c>
      <c r="U301" s="22">
        <v>72200</v>
      </c>
      <c r="V301" s="22">
        <v>94000</v>
      </c>
      <c r="W301" s="22">
        <v>85800</v>
      </c>
      <c r="X301" s="22">
        <v>89600</v>
      </c>
      <c r="Y301" s="22">
        <v>106000</v>
      </c>
      <c r="Z301" s="22">
        <v>94600</v>
      </c>
      <c r="AA301" s="22">
        <v>77880</v>
      </c>
      <c r="AB301" s="22">
        <v>92760</v>
      </c>
      <c r="AC301" s="22">
        <v>0</v>
      </c>
    </row>
    <row r="302" spans="1:29">
      <c r="A302" s="1" t="s">
        <v>111</v>
      </c>
      <c r="B302" s="21" t="s">
        <v>141</v>
      </c>
      <c r="C302" s="21"/>
      <c r="D302" s="21" t="s">
        <v>166</v>
      </c>
      <c r="E302" s="21" t="s">
        <v>143</v>
      </c>
      <c r="F302" s="21"/>
      <c r="G302" s="21"/>
      <c r="H302" s="21" t="str">
        <f t="shared" si="8"/>
        <v>3V2LV281201st Assembly</v>
      </c>
      <c r="I302" s="21" t="str">
        <f t="shared" si="9"/>
        <v>3V2LV281201st Assembly</v>
      </c>
      <c r="J302" s="21" t="s">
        <v>144</v>
      </c>
      <c r="K302" s="22" t="str">
        <f>VLOOKUP($D302,'● Inspection plan (master)'!$I$8:$L$316,4,0)</f>
        <v>PF</v>
      </c>
      <c r="L302" s="23"/>
      <c r="M302" s="23"/>
      <c r="N302" s="23"/>
      <c r="O302" s="22">
        <v>61021</v>
      </c>
      <c r="P302" s="22">
        <v>27785</v>
      </c>
      <c r="Q302" s="22">
        <v>87705</v>
      </c>
      <c r="R302" s="22">
        <v>83984</v>
      </c>
      <c r="S302" s="22">
        <v>76166</v>
      </c>
      <c r="T302" s="22">
        <v>88145</v>
      </c>
      <c r="U302" s="22">
        <v>66610</v>
      </c>
      <c r="V302" s="22">
        <v>96520</v>
      </c>
      <c r="W302" s="22">
        <v>91790</v>
      </c>
      <c r="X302" s="22">
        <v>94160</v>
      </c>
      <c r="Y302" s="22">
        <v>101720</v>
      </c>
      <c r="Z302" s="22">
        <v>98189.541935483867</v>
      </c>
      <c r="AA302" s="22">
        <v>80452.051167964397</v>
      </c>
      <c r="AB302" s="22">
        <v>94444.606896551733</v>
      </c>
      <c r="AC302" s="22">
        <v>0</v>
      </c>
    </row>
    <row r="303" spans="1:29">
      <c r="A303" s="1" t="s">
        <v>111</v>
      </c>
      <c r="B303" s="21" t="s">
        <v>141</v>
      </c>
      <c r="C303" s="21"/>
      <c r="D303" s="21" t="s">
        <v>166</v>
      </c>
      <c r="E303" s="21" t="s">
        <v>91</v>
      </c>
      <c r="F303" s="21"/>
      <c r="G303" s="21"/>
      <c r="H303" s="21" t="str">
        <f t="shared" si="8"/>
        <v>3V2LV281201st ROTARY Cutting</v>
      </c>
      <c r="I303" s="21" t="str">
        <f t="shared" si="9"/>
        <v>3V2LV281201st ROTARY Cutting</v>
      </c>
      <c r="J303" s="21" t="s">
        <v>3</v>
      </c>
      <c r="K303" s="22" t="str">
        <f>VLOOKUP($D303,'● Inspection plan (master)'!$I$8:$L$316,4,0)</f>
        <v>PF</v>
      </c>
      <c r="L303" s="23"/>
      <c r="M303" s="23"/>
      <c r="N303" s="23"/>
      <c r="O303" s="22">
        <v>121994</v>
      </c>
      <c r="P303" s="22">
        <v>68392</v>
      </c>
      <c r="Q303" s="22">
        <v>158979</v>
      </c>
      <c r="R303" s="22">
        <v>173422</v>
      </c>
      <c r="S303" s="22">
        <v>158970</v>
      </c>
      <c r="T303" s="22">
        <v>179285</v>
      </c>
      <c r="U303" s="22">
        <v>176588</v>
      </c>
      <c r="V303" s="22">
        <v>164001</v>
      </c>
      <c r="W303" s="22">
        <v>216702</v>
      </c>
      <c r="X303" s="22">
        <v>186373</v>
      </c>
      <c r="Y303" s="22">
        <v>207453</v>
      </c>
      <c r="Z303" s="22">
        <v>185979.53878502996</v>
      </c>
      <c r="AA303" s="22">
        <v>162227.068587146</v>
      </c>
      <c r="AB303" s="22">
        <v>182375.79262782403</v>
      </c>
      <c r="AC303" s="22">
        <v>0</v>
      </c>
    </row>
    <row r="304" spans="1:29">
      <c r="A304" s="1" t="s">
        <v>111</v>
      </c>
      <c r="B304" s="21" t="s">
        <v>141</v>
      </c>
      <c r="C304" s="21"/>
      <c r="D304" s="21" t="s">
        <v>166</v>
      </c>
      <c r="E304" s="21" t="s">
        <v>53</v>
      </c>
      <c r="F304" s="21"/>
      <c r="G304" s="21"/>
      <c r="H304" s="21" t="str">
        <f t="shared" si="8"/>
        <v>3V2LV28120Heatting</v>
      </c>
      <c r="I304" s="21" t="str">
        <f t="shared" si="9"/>
        <v>3V2LV28120Heatting</v>
      </c>
      <c r="J304" s="21" t="s">
        <v>54</v>
      </c>
      <c r="K304" s="22" t="str">
        <f>VLOOKUP($D304,'● Inspection plan (master)'!$I$8:$L$316,4,0)</f>
        <v>PF</v>
      </c>
      <c r="L304" s="23"/>
      <c r="M304" s="23"/>
      <c r="N304" s="23"/>
      <c r="O304" s="22">
        <v>117960</v>
      </c>
      <c r="P304" s="22">
        <v>74400</v>
      </c>
      <c r="Q304" s="22">
        <v>135540</v>
      </c>
      <c r="R304" s="22">
        <v>207160</v>
      </c>
      <c r="S304" s="22">
        <v>109160</v>
      </c>
      <c r="T304" s="22">
        <v>175200</v>
      </c>
      <c r="U304" s="22">
        <v>183560</v>
      </c>
      <c r="V304" s="22">
        <v>172800</v>
      </c>
      <c r="W304" s="22">
        <v>185580</v>
      </c>
      <c r="X304" s="22">
        <v>176360</v>
      </c>
      <c r="Y304" s="22">
        <v>215856</v>
      </c>
      <c r="Z304" s="22">
        <v>180000</v>
      </c>
      <c r="AA304" s="22">
        <v>149959.42780761817</v>
      </c>
      <c r="AB304" s="22">
        <v>176086.97219238183</v>
      </c>
      <c r="AC304" s="22">
        <v>0</v>
      </c>
    </row>
    <row r="305" spans="1:29">
      <c r="A305" s="1" t="s">
        <v>111</v>
      </c>
      <c r="B305" s="21" t="s">
        <v>141</v>
      </c>
      <c r="C305" s="21">
        <v>4</v>
      </c>
      <c r="D305" s="21" t="s">
        <v>166</v>
      </c>
      <c r="E305" s="21" t="s">
        <v>124</v>
      </c>
      <c r="F305" s="21"/>
      <c r="G305" s="21"/>
      <c r="H305" s="21" t="str">
        <f t="shared" si="8"/>
        <v>3V2LV28120Pressing</v>
      </c>
      <c r="I305" s="21" t="str">
        <f t="shared" si="9"/>
        <v>3V2LV28120Pressing</v>
      </c>
      <c r="J305" s="21" t="s">
        <v>125</v>
      </c>
      <c r="K305" s="22" t="str">
        <f>VLOOKUP($D305,'● Inspection plan (master)'!$I$8:$L$316,4,0)</f>
        <v>PF</v>
      </c>
      <c r="L305" s="23"/>
      <c r="M305" s="23"/>
      <c r="N305" s="23"/>
      <c r="O305" s="22">
        <v>95224</v>
      </c>
      <c r="P305" s="22">
        <v>109140</v>
      </c>
      <c r="Q305" s="22">
        <v>211480</v>
      </c>
      <c r="R305" s="22">
        <v>91140</v>
      </c>
      <c r="S305" s="22">
        <v>163500</v>
      </c>
      <c r="T305" s="22">
        <v>159520</v>
      </c>
      <c r="U305" s="22">
        <v>185080</v>
      </c>
      <c r="V305" s="22">
        <v>268640</v>
      </c>
      <c r="W305" s="22">
        <v>174380</v>
      </c>
      <c r="X305" s="22">
        <v>187120</v>
      </c>
      <c r="Y305" s="22">
        <v>154360</v>
      </c>
      <c r="Z305" s="22">
        <v>133103.26086956522</v>
      </c>
      <c r="AA305" s="22">
        <v>133103.26086956522</v>
      </c>
      <c r="AB305" s="22">
        <v>166379.07608695651</v>
      </c>
      <c r="AC305" s="22">
        <v>0</v>
      </c>
    </row>
    <row r="306" spans="1:29">
      <c r="A306" s="1" t="s">
        <v>87</v>
      </c>
      <c r="B306" s="21" t="s">
        <v>141</v>
      </c>
      <c r="C306" s="21"/>
      <c r="D306" s="21" t="s">
        <v>167</v>
      </c>
      <c r="E306" s="21" t="s">
        <v>37</v>
      </c>
      <c r="F306" s="21" t="s">
        <v>87</v>
      </c>
      <c r="G306" s="21" t="s">
        <v>87</v>
      </c>
      <c r="H306" s="21" t="str">
        <f t="shared" si="8"/>
        <v>LY9276-001Packing</v>
      </c>
      <c r="I306" s="21" t="str">
        <f t="shared" si="9"/>
        <v>LY9276-001PackingBIVN</v>
      </c>
      <c r="J306" s="21" t="s">
        <v>39</v>
      </c>
      <c r="K306" s="22" t="str">
        <f>VLOOKUP($D306,'● Inspection plan (master)'!$I$8:$L$316,4,0)</f>
        <v>PF</v>
      </c>
      <c r="L306" s="23"/>
      <c r="M306" s="23"/>
      <c r="N306" s="23"/>
      <c r="O306" s="22">
        <v>11400</v>
      </c>
      <c r="P306" s="22">
        <v>17400</v>
      </c>
      <c r="Q306" s="22">
        <v>13200</v>
      </c>
      <c r="R306" s="22">
        <v>25800</v>
      </c>
      <c r="S306" s="22">
        <v>23400</v>
      </c>
      <c r="T306" s="22">
        <v>28800</v>
      </c>
      <c r="U306" s="22">
        <v>31500</v>
      </c>
      <c r="V306" s="22">
        <v>30600</v>
      </c>
      <c r="W306" s="22">
        <v>31500</v>
      </c>
      <c r="X306" s="22">
        <v>35700</v>
      </c>
      <c r="Y306" s="22">
        <v>30600</v>
      </c>
      <c r="Z306" s="22">
        <v>28800</v>
      </c>
      <c r="AA306" s="22">
        <v>22800</v>
      </c>
      <c r="AB306" s="22">
        <v>22800</v>
      </c>
      <c r="AC306" s="22">
        <v>0</v>
      </c>
    </row>
    <row r="307" spans="1:29">
      <c r="A307" s="1" t="s">
        <v>87</v>
      </c>
      <c r="B307" s="21" t="s">
        <v>141</v>
      </c>
      <c r="C307" s="21"/>
      <c r="D307" s="21" t="s">
        <v>167</v>
      </c>
      <c r="E307" s="21" t="s">
        <v>45</v>
      </c>
      <c r="F307" s="21"/>
      <c r="G307" s="21"/>
      <c r="H307" s="21" t="str">
        <f t="shared" si="8"/>
        <v>LY9276-001Traverse Grinding</v>
      </c>
      <c r="I307" s="21" t="str">
        <f t="shared" si="9"/>
        <v>LY9276-001Traverse Grinding</v>
      </c>
      <c r="J307" s="21" t="s">
        <v>46</v>
      </c>
      <c r="K307" s="22" t="str">
        <f>VLOOKUP($D307,'● Inspection plan (master)'!$I$8:$L$316,4,0)</f>
        <v>PF</v>
      </c>
      <c r="L307" s="23"/>
      <c r="M307" s="23"/>
      <c r="N307" s="23"/>
      <c r="O307" s="22">
        <v>12301</v>
      </c>
      <c r="P307" s="22">
        <v>17207</v>
      </c>
      <c r="Q307" s="22">
        <v>12249</v>
      </c>
      <c r="R307" s="22">
        <v>26523</v>
      </c>
      <c r="S307" s="22">
        <v>23882</v>
      </c>
      <c r="T307" s="22">
        <v>32624</v>
      </c>
      <c r="U307" s="22">
        <v>29668</v>
      </c>
      <c r="V307" s="22">
        <v>30488</v>
      </c>
      <c r="W307" s="22">
        <v>34920</v>
      </c>
      <c r="X307" s="22">
        <v>37872</v>
      </c>
      <c r="Y307" s="22">
        <v>30115</v>
      </c>
      <c r="Z307" s="22">
        <v>27383.380645161287</v>
      </c>
      <c r="AA307" s="22">
        <v>23432.964182424916</v>
      </c>
      <c r="AB307" s="22">
        <v>23146.455172413793</v>
      </c>
      <c r="AC307" s="22">
        <v>0</v>
      </c>
    </row>
    <row r="308" spans="1:29">
      <c r="A308" s="1" t="s">
        <v>87</v>
      </c>
      <c r="B308" s="21" t="s">
        <v>141</v>
      </c>
      <c r="C308" s="21"/>
      <c r="D308" s="21" t="s">
        <v>167</v>
      </c>
      <c r="E308" s="21" t="s">
        <v>143</v>
      </c>
      <c r="F308" s="21"/>
      <c r="G308" s="21"/>
      <c r="H308" s="21" t="str">
        <f t="shared" si="8"/>
        <v>LY9276-0011st Assembly</v>
      </c>
      <c r="I308" s="21" t="str">
        <f t="shared" si="9"/>
        <v>LY9276-0011st Assembly</v>
      </c>
      <c r="J308" s="21" t="s">
        <v>144</v>
      </c>
      <c r="K308" s="22" t="str">
        <f>VLOOKUP($D308,'● Inspection plan (master)'!$I$8:$L$316,4,0)</f>
        <v>PF</v>
      </c>
      <c r="L308" s="23"/>
      <c r="M308" s="23"/>
      <c r="N308" s="23"/>
      <c r="O308" s="22">
        <v>13375</v>
      </c>
      <c r="P308" s="22">
        <v>15221</v>
      </c>
      <c r="Q308" s="22">
        <v>13930</v>
      </c>
      <c r="R308" s="22">
        <v>25608</v>
      </c>
      <c r="S308" s="22">
        <v>26579</v>
      </c>
      <c r="T308" s="22">
        <v>34747</v>
      </c>
      <c r="U308" s="22">
        <v>27036</v>
      </c>
      <c r="V308" s="22">
        <v>31300</v>
      </c>
      <c r="W308" s="22">
        <v>35653</v>
      </c>
      <c r="X308" s="22">
        <v>36724</v>
      </c>
      <c r="Y308" s="22">
        <v>29865</v>
      </c>
      <c r="Z308" s="22">
        <v>27815.282715562091</v>
      </c>
      <c r="AA308" s="22">
        <v>23475.21573865907</v>
      </c>
      <c r="AB308" s="22">
        <v>22348.301545778835</v>
      </c>
      <c r="AC308" s="22">
        <v>0</v>
      </c>
    </row>
    <row r="309" spans="1:29">
      <c r="A309" s="1" t="s">
        <v>87</v>
      </c>
      <c r="B309" s="21" t="s">
        <v>141</v>
      </c>
      <c r="C309" s="21"/>
      <c r="D309" s="21" t="s">
        <v>167</v>
      </c>
      <c r="E309" s="21" t="s">
        <v>91</v>
      </c>
      <c r="F309" s="21"/>
      <c r="G309" s="21"/>
      <c r="H309" s="21" t="str">
        <f t="shared" si="8"/>
        <v>LY9276-0011st ROTARY Cutting</v>
      </c>
      <c r="I309" s="21" t="str">
        <f t="shared" si="9"/>
        <v>LY9276-0011st ROTARY Cutting</v>
      </c>
      <c r="J309" s="21" t="s">
        <v>3</v>
      </c>
      <c r="K309" s="22" t="str">
        <f>VLOOKUP($D309,'● Inspection plan (master)'!$I$8:$L$316,4,0)</f>
        <v>PF</v>
      </c>
      <c r="L309" s="23"/>
      <c r="M309" s="23"/>
      <c r="N309" s="23"/>
      <c r="O309" s="22">
        <v>12978</v>
      </c>
      <c r="P309" s="22">
        <v>16168</v>
      </c>
      <c r="Q309" s="22">
        <v>14886</v>
      </c>
      <c r="R309" s="22">
        <v>24219</v>
      </c>
      <c r="S309" s="22">
        <v>28366</v>
      </c>
      <c r="T309" s="22">
        <v>33924</v>
      </c>
      <c r="U309" s="22">
        <v>26728</v>
      </c>
      <c r="V309" s="22">
        <v>30991</v>
      </c>
      <c r="W309" s="22">
        <v>36540</v>
      </c>
      <c r="X309" s="22">
        <v>38979</v>
      </c>
      <c r="Y309" s="22">
        <v>31164</v>
      </c>
      <c r="Z309" s="22">
        <v>28077.547739389804</v>
      </c>
      <c r="AA309" s="22">
        <v>23488.581802616834</v>
      </c>
      <c r="AB309" s="22">
        <v>21577.670457993358</v>
      </c>
      <c r="AC309" s="22">
        <v>0</v>
      </c>
    </row>
    <row r="310" spans="1:29">
      <c r="A310" s="1" t="s">
        <v>87</v>
      </c>
      <c r="B310" s="21" t="s">
        <v>141</v>
      </c>
      <c r="C310" s="21"/>
      <c r="D310" s="21" t="s">
        <v>167</v>
      </c>
      <c r="E310" s="21" t="s">
        <v>53</v>
      </c>
      <c r="F310" s="21"/>
      <c r="G310" s="21"/>
      <c r="H310" s="21" t="str">
        <f t="shared" si="8"/>
        <v>LY9276-001Heatting</v>
      </c>
      <c r="I310" s="21" t="str">
        <f t="shared" si="9"/>
        <v>LY9276-001Heatting</v>
      </c>
      <c r="J310" s="21" t="s">
        <v>54</v>
      </c>
      <c r="K310" s="22" t="str">
        <f>VLOOKUP($D310,'● Inspection plan (master)'!$I$8:$L$316,4,0)</f>
        <v>PF</v>
      </c>
      <c r="L310" s="23"/>
      <c r="M310" s="23"/>
      <c r="N310" s="23"/>
      <c r="O310" s="22">
        <v>13608</v>
      </c>
      <c r="P310" s="22">
        <v>11574</v>
      </c>
      <c r="Q310" s="22">
        <v>15364</v>
      </c>
      <c r="R310" s="22">
        <v>27301</v>
      </c>
      <c r="S310" s="22">
        <v>33833</v>
      </c>
      <c r="T310" s="22">
        <v>31944</v>
      </c>
      <c r="U310" s="22">
        <v>23429</v>
      </c>
      <c r="V310" s="22">
        <v>40222</v>
      </c>
      <c r="W310" s="22">
        <v>30050</v>
      </c>
      <c r="X310" s="22">
        <v>41418</v>
      </c>
      <c r="Y310" s="22">
        <v>30365</v>
      </c>
      <c r="Z310" s="22">
        <v>28080</v>
      </c>
      <c r="AA310" s="22">
        <v>20388.18714400641</v>
      </c>
      <c r="AB310" s="22">
        <v>20833.612855993586</v>
      </c>
      <c r="AC310" s="22">
        <v>0</v>
      </c>
    </row>
    <row r="311" spans="1:29">
      <c r="A311" s="1" t="s">
        <v>87</v>
      </c>
      <c r="B311" s="21" t="s">
        <v>141</v>
      </c>
      <c r="C311" s="21">
        <v>1</v>
      </c>
      <c r="D311" s="21" t="s">
        <v>167</v>
      </c>
      <c r="E311" s="21" t="s">
        <v>124</v>
      </c>
      <c r="F311" s="21"/>
      <c r="G311" s="21"/>
      <c r="H311" s="21" t="str">
        <f t="shared" si="8"/>
        <v>LY9276-001Pressing</v>
      </c>
      <c r="I311" s="21" t="str">
        <f t="shared" si="9"/>
        <v>LY9276-001Pressing</v>
      </c>
      <c r="J311" s="21" t="s">
        <v>125</v>
      </c>
      <c r="K311" s="22" t="str">
        <f>VLOOKUP($D311,'● Inspection plan (master)'!$I$8:$L$316,4,0)</f>
        <v>PF</v>
      </c>
      <c r="L311" s="23"/>
      <c r="M311" s="23"/>
      <c r="N311" s="23"/>
      <c r="O311" s="22">
        <v>8344</v>
      </c>
      <c r="P311" s="22">
        <v>27684</v>
      </c>
      <c r="Q311" s="22">
        <v>5440</v>
      </c>
      <c r="R311" s="22">
        <v>25516</v>
      </c>
      <c r="S311" s="22">
        <v>23338</v>
      </c>
      <c r="T311" s="22">
        <v>34944</v>
      </c>
      <c r="U311" s="22">
        <v>30104</v>
      </c>
      <c r="V311" s="22">
        <v>45345</v>
      </c>
      <c r="W311" s="22">
        <v>31203</v>
      </c>
      <c r="X311" s="22">
        <v>29139</v>
      </c>
      <c r="Y311" s="22">
        <v>31087</v>
      </c>
      <c r="Z311" s="22">
        <v>24158.241847826088</v>
      </c>
      <c r="AA311" s="22">
        <v>16105.494565217392</v>
      </c>
      <c r="AB311" s="22">
        <v>24158.241847826088</v>
      </c>
      <c r="AC311" s="22">
        <v>0</v>
      </c>
    </row>
    <row r="312" spans="1:29">
      <c r="A312" s="1" t="s">
        <v>87</v>
      </c>
      <c r="B312" s="21" t="s">
        <v>141</v>
      </c>
      <c r="C312" s="21"/>
      <c r="D312" s="21" t="s">
        <v>168</v>
      </c>
      <c r="E312" s="21" t="s">
        <v>37</v>
      </c>
      <c r="F312" s="21" t="s">
        <v>87</v>
      </c>
      <c r="G312" s="21" t="s">
        <v>87</v>
      </c>
      <c r="H312" s="21" t="str">
        <f t="shared" si="8"/>
        <v>LY9116-001Packing</v>
      </c>
      <c r="I312" s="21" t="str">
        <f t="shared" si="9"/>
        <v>LY9116-001PackingBIVN</v>
      </c>
      <c r="J312" s="21" t="s">
        <v>39</v>
      </c>
      <c r="K312" s="22" t="str">
        <f>VLOOKUP($D312,'● Inspection plan (master)'!$I$8:$L$316,4,0)</f>
        <v>PF</v>
      </c>
      <c r="L312" s="23"/>
      <c r="M312" s="23"/>
      <c r="N312" s="23"/>
      <c r="O312" s="22">
        <v>3600</v>
      </c>
      <c r="P312" s="22">
        <v>720</v>
      </c>
      <c r="Q312" s="22">
        <v>5040</v>
      </c>
      <c r="R312" s="22">
        <v>7440</v>
      </c>
      <c r="S312" s="22">
        <v>4800</v>
      </c>
      <c r="T312" s="22">
        <v>7680</v>
      </c>
      <c r="U312" s="22">
        <v>5760</v>
      </c>
      <c r="V312" s="22">
        <v>6000</v>
      </c>
      <c r="W312" s="22">
        <v>4080</v>
      </c>
      <c r="X312" s="22">
        <v>7200</v>
      </c>
      <c r="Y312" s="22">
        <v>5520</v>
      </c>
      <c r="Z312" s="22">
        <v>6000</v>
      </c>
      <c r="AA312" s="22">
        <v>4080</v>
      </c>
      <c r="AB312" s="22">
        <v>4560</v>
      </c>
      <c r="AC312" s="22">
        <v>0</v>
      </c>
    </row>
    <row r="313" spans="1:29">
      <c r="A313" s="1" t="s">
        <v>87</v>
      </c>
      <c r="B313" s="21" t="s">
        <v>141</v>
      </c>
      <c r="C313" s="21"/>
      <c r="D313" s="21" t="s">
        <v>168</v>
      </c>
      <c r="E313" s="21" t="s">
        <v>143</v>
      </c>
      <c r="F313" s="21"/>
      <c r="G313" s="21"/>
      <c r="H313" s="21" t="str">
        <f t="shared" si="8"/>
        <v>LY9116-0011st Assembly</v>
      </c>
      <c r="I313" s="21" t="str">
        <f t="shared" si="9"/>
        <v>LY9116-0011st Assembly</v>
      </c>
      <c r="J313" s="21" t="s">
        <v>144</v>
      </c>
      <c r="K313" s="22" t="str">
        <f>VLOOKUP($D313,'● Inspection plan (master)'!$I$8:$L$316,4,0)</f>
        <v>PF</v>
      </c>
      <c r="L313" s="23"/>
      <c r="M313" s="23"/>
      <c r="N313" s="23"/>
      <c r="O313" s="22">
        <v>4080</v>
      </c>
      <c r="P313" s="22">
        <v>0</v>
      </c>
      <c r="Q313" s="22">
        <v>5375</v>
      </c>
      <c r="R313" s="22">
        <v>7652</v>
      </c>
      <c r="S313" s="22">
        <v>4908</v>
      </c>
      <c r="T313" s="22">
        <v>8360</v>
      </c>
      <c r="U313" s="22">
        <v>5785</v>
      </c>
      <c r="V313" s="22">
        <v>6115</v>
      </c>
      <c r="W313" s="22">
        <v>4165</v>
      </c>
      <c r="X313" s="22">
        <v>8094</v>
      </c>
      <c r="Y313" s="22">
        <v>5453</v>
      </c>
      <c r="Z313" s="22">
        <v>5921.8451612903227</v>
      </c>
      <c r="AA313" s="22">
        <v>4272.5272525027813</v>
      </c>
      <c r="AB313" s="22">
        <v>4710.4275862068962</v>
      </c>
      <c r="AC313" s="22">
        <v>0</v>
      </c>
    </row>
    <row r="314" spans="1:29">
      <c r="A314" s="1" t="s">
        <v>87</v>
      </c>
      <c r="B314" s="21" t="s">
        <v>141</v>
      </c>
      <c r="C314" s="21"/>
      <c r="D314" s="21" t="s">
        <v>168</v>
      </c>
      <c r="E314" s="21" t="s">
        <v>91</v>
      </c>
      <c r="F314" s="21"/>
      <c r="G314" s="21"/>
      <c r="H314" s="21" t="str">
        <f t="shared" si="8"/>
        <v>LY9116-0011st ROTARY Cutting</v>
      </c>
      <c r="I314" s="21" t="str">
        <f t="shared" si="9"/>
        <v>LY9116-0011st ROTARY Cutting</v>
      </c>
      <c r="J314" s="21" t="s">
        <v>3</v>
      </c>
      <c r="K314" s="22" t="str">
        <f>VLOOKUP($D314,'● Inspection plan (master)'!$I$8:$L$316,4,0)</f>
        <v>PF</v>
      </c>
      <c r="L314" s="23"/>
      <c r="M314" s="23"/>
      <c r="N314" s="23"/>
      <c r="O314" s="22">
        <v>0</v>
      </c>
      <c r="P314" s="22">
        <v>0</v>
      </c>
      <c r="Q314" s="22">
        <v>24426</v>
      </c>
      <c r="R314" s="22">
        <v>36162</v>
      </c>
      <c r="S314" s="22">
        <v>13006</v>
      </c>
      <c r="T314" s="22">
        <v>35786</v>
      </c>
      <c r="U314" s="22">
        <v>25905</v>
      </c>
      <c r="V314" s="22">
        <v>17450</v>
      </c>
      <c r="W314" s="22">
        <v>20580</v>
      </c>
      <c r="X314" s="22">
        <v>29425</v>
      </c>
      <c r="Y314" s="22">
        <v>24192</v>
      </c>
      <c r="Z314" s="22">
        <v>20143.674484193907</v>
      </c>
      <c r="AA314" s="22">
        <v>17188.529320800149</v>
      </c>
      <c r="AB314" s="22">
        <v>18191.996195005944</v>
      </c>
      <c r="AC314" s="22">
        <v>0</v>
      </c>
    </row>
    <row r="315" spans="1:29">
      <c r="A315" s="1" t="s">
        <v>87</v>
      </c>
      <c r="B315" s="21" t="s">
        <v>141</v>
      </c>
      <c r="C315" s="21"/>
      <c r="D315" s="21" t="s">
        <v>168</v>
      </c>
      <c r="E315" s="21" t="s">
        <v>53</v>
      </c>
      <c r="F315" s="21"/>
      <c r="G315" s="21"/>
      <c r="H315" s="21" t="str">
        <f t="shared" si="8"/>
        <v>LY9116-001Heatting</v>
      </c>
      <c r="I315" s="21" t="str">
        <f t="shared" si="9"/>
        <v>LY9116-001Heatting</v>
      </c>
      <c r="J315" s="21" t="s">
        <v>54</v>
      </c>
      <c r="K315" s="22" t="str">
        <f>VLOOKUP($D315,'● Inspection plan (master)'!$I$8:$L$316,4,0)</f>
        <v>PF</v>
      </c>
      <c r="L315" s="23"/>
      <c r="M315" s="23"/>
      <c r="N315" s="23"/>
      <c r="O315" s="22">
        <v>0</v>
      </c>
      <c r="P315" s="22">
        <v>25164</v>
      </c>
      <c r="Q315" s="22">
        <v>26106</v>
      </c>
      <c r="R315" s="22">
        <v>21024</v>
      </c>
      <c r="S315" s="22">
        <v>18120</v>
      </c>
      <c r="T315" s="22">
        <v>29766</v>
      </c>
      <c r="U315" s="22">
        <v>21780</v>
      </c>
      <c r="V315" s="22">
        <v>38478</v>
      </c>
      <c r="W315" s="22">
        <v>13794</v>
      </c>
      <c r="X315" s="22">
        <v>22506</v>
      </c>
      <c r="Y315" s="22">
        <v>20328</v>
      </c>
      <c r="Z315" s="22">
        <v>20698.143171961652</v>
      </c>
      <c r="AA315" s="22">
        <v>17261.370846653299</v>
      </c>
      <c r="AB315" s="22">
        <v>17564.68598138505</v>
      </c>
      <c r="AC315" s="22">
        <v>0</v>
      </c>
    </row>
    <row r="316" spans="1:29">
      <c r="A316" s="1" t="s">
        <v>87</v>
      </c>
      <c r="B316" s="21" t="s">
        <v>141</v>
      </c>
      <c r="C316" s="21">
        <v>6</v>
      </c>
      <c r="D316" s="21" t="s">
        <v>168</v>
      </c>
      <c r="E316" s="21" t="s">
        <v>124</v>
      </c>
      <c r="F316" s="21"/>
      <c r="G316" s="21"/>
      <c r="H316" s="21" t="str">
        <f t="shared" si="8"/>
        <v>LY9116-001Pressing</v>
      </c>
      <c r="I316" s="21" t="str">
        <f t="shared" si="9"/>
        <v>LY9116-001Pressing</v>
      </c>
      <c r="J316" s="21" t="s">
        <v>125</v>
      </c>
      <c r="K316" s="22" t="str">
        <f>VLOOKUP($D316,'● Inspection plan (master)'!$I$8:$L$316,4,0)</f>
        <v>PF</v>
      </c>
      <c r="L316" s="23"/>
      <c r="M316" s="23"/>
      <c r="N316" s="23"/>
      <c r="O316" s="22">
        <v>0</v>
      </c>
      <c r="P316" s="22">
        <v>0</v>
      </c>
      <c r="Q316" s="22">
        <v>42078</v>
      </c>
      <c r="R316" s="22">
        <v>0</v>
      </c>
      <c r="S316" s="22">
        <v>18120</v>
      </c>
      <c r="T316" s="22">
        <v>29736</v>
      </c>
      <c r="U316" s="22">
        <v>60924</v>
      </c>
      <c r="V316" s="22">
        <v>0</v>
      </c>
      <c r="W316" s="22">
        <v>14490</v>
      </c>
      <c r="X316" s="22">
        <v>42834</v>
      </c>
      <c r="Y316" s="22">
        <v>0</v>
      </c>
      <c r="Z316" s="22">
        <v>43924.07608695652</v>
      </c>
      <c r="AA316" s="22">
        <v>0</v>
      </c>
      <c r="AB316" s="22">
        <v>14641.358695652174</v>
      </c>
      <c r="AC316" s="22">
        <v>0</v>
      </c>
    </row>
    <row r="317" spans="1:29">
      <c r="A317" s="1" t="s">
        <v>87</v>
      </c>
      <c r="B317" s="21" t="s">
        <v>141</v>
      </c>
      <c r="C317" s="21"/>
      <c r="D317" s="21" t="s">
        <v>169</v>
      </c>
      <c r="E317" s="21" t="s">
        <v>37</v>
      </c>
      <c r="F317" s="21" t="s">
        <v>87</v>
      </c>
      <c r="G317" s="21" t="s">
        <v>87</v>
      </c>
      <c r="H317" s="21" t="str">
        <f t="shared" si="8"/>
        <v>D00GFM-001Packing</v>
      </c>
      <c r="I317" s="21" t="str">
        <f t="shared" si="9"/>
        <v>D00GFM-001PackingBIVN</v>
      </c>
      <c r="J317" s="21" t="s">
        <v>39</v>
      </c>
      <c r="K317" s="22" t="str">
        <f>VLOOKUP($D317,'● Inspection plan (master)'!$I$8:$L$316,4,0)</f>
        <v>PF</v>
      </c>
      <c r="L317" s="23"/>
      <c r="M317" s="23"/>
      <c r="N317" s="23"/>
      <c r="O317" s="22">
        <v>12800</v>
      </c>
      <c r="P317" s="22">
        <v>2000</v>
      </c>
      <c r="Q317" s="22">
        <v>23000</v>
      </c>
      <c r="R317" s="22">
        <v>16600</v>
      </c>
      <c r="S317" s="22">
        <v>21800</v>
      </c>
      <c r="T317" s="22">
        <v>22600</v>
      </c>
      <c r="U317" s="22">
        <v>31200</v>
      </c>
      <c r="V317" s="22">
        <v>22000</v>
      </c>
      <c r="W317" s="22">
        <v>25400</v>
      </c>
      <c r="X317" s="22">
        <v>26600</v>
      </c>
      <c r="Y317" s="22">
        <v>28800</v>
      </c>
      <c r="Z317" s="22">
        <v>22800</v>
      </c>
      <c r="AA317" s="22">
        <v>19400</v>
      </c>
      <c r="AB317" s="22">
        <v>20000</v>
      </c>
      <c r="AC317" s="22">
        <v>0</v>
      </c>
    </row>
    <row r="318" spans="1:29">
      <c r="A318" s="1" t="s">
        <v>87</v>
      </c>
      <c r="B318" s="21" t="s">
        <v>141</v>
      </c>
      <c r="C318" s="21"/>
      <c r="D318" s="21" t="s">
        <v>169</v>
      </c>
      <c r="E318" s="21" t="s">
        <v>143</v>
      </c>
      <c r="F318" s="21"/>
      <c r="G318" s="21"/>
      <c r="H318" s="21" t="str">
        <f t="shared" si="8"/>
        <v>D00GFM-0011st Assembly</v>
      </c>
      <c r="I318" s="21" t="str">
        <f t="shared" si="9"/>
        <v>D00GFM-0011st Assembly</v>
      </c>
      <c r="J318" s="21" t="s">
        <v>144</v>
      </c>
      <c r="K318" s="22" t="str">
        <f>VLOOKUP($D318,'● Inspection plan (master)'!$I$8:$L$316,4,0)</f>
        <v>PF</v>
      </c>
      <c r="L318" s="23"/>
      <c r="M318" s="23"/>
      <c r="N318" s="23"/>
      <c r="O318" s="22">
        <v>13355</v>
      </c>
      <c r="P318" s="22">
        <v>5590</v>
      </c>
      <c r="Q318" s="22">
        <v>19247</v>
      </c>
      <c r="R318" s="22">
        <v>18899</v>
      </c>
      <c r="S318" s="22">
        <v>22377</v>
      </c>
      <c r="T318" s="22">
        <v>25123</v>
      </c>
      <c r="U318" s="22">
        <v>27422</v>
      </c>
      <c r="V318" s="22">
        <v>22441</v>
      </c>
      <c r="W318" s="22">
        <v>29071</v>
      </c>
      <c r="X318" s="22">
        <v>29509</v>
      </c>
      <c r="Y318" s="22">
        <v>28016</v>
      </c>
      <c r="Z318" s="22">
        <v>21539.290322580644</v>
      </c>
      <c r="AA318" s="22">
        <v>20974.98553948832</v>
      </c>
      <c r="AB318" s="22">
        <v>21351.724137931036</v>
      </c>
      <c r="AC318" s="22">
        <v>0</v>
      </c>
    </row>
    <row r="319" spans="1:29">
      <c r="A319" s="1" t="s">
        <v>87</v>
      </c>
      <c r="B319" s="21" t="s">
        <v>141</v>
      </c>
      <c r="C319" s="21"/>
      <c r="D319" s="21" t="s">
        <v>170</v>
      </c>
      <c r="E319" s="21" t="s">
        <v>37</v>
      </c>
      <c r="F319" s="21" t="s">
        <v>87</v>
      </c>
      <c r="G319" s="21" t="s">
        <v>87</v>
      </c>
      <c r="H319" s="21" t="str">
        <f t="shared" si="8"/>
        <v>LY9140-001Packing</v>
      </c>
      <c r="I319" s="21" t="str">
        <f t="shared" si="9"/>
        <v>LY9140-001PackingBIVN</v>
      </c>
      <c r="J319" s="21" t="s">
        <v>39</v>
      </c>
      <c r="K319" s="22" t="str">
        <f>VLOOKUP($D319,'● Inspection plan (master)'!$I$8:$L$316,4,0)</f>
        <v>PF</v>
      </c>
      <c r="L319" s="23"/>
      <c r="M319" s="23"/>
      <c r="N319" s="23"/>
      <c r="O319" s="22">
        <v>3400</v>
      </c>
      <c r="P319" s="22">
        <v>3800</v>
      </c>
      <c r="Q319" s="22">
        <v>12200</v>
      </c>
      <c r="R319" s="22">
        <v>9800</v>
      </c>
      <c r="S319" s="22">
        <v>11400</v>
      </c>
      <c r="T319" s="22">
        <v>21000</v>
      </c>
      <c r="U319" s="22">
        <v>11800</v>
      </c>
      <c r="V319" s="22">
        <v>6600</v>
      </c>
      <c r="W319" s="22">
        <v>13000</v>
      </c>
      <c r="X319" s="22">
        <v>15200</v>
      </c>
      <c r="Y319" s="22">
        <v>13000</v>
      </c>
      <c r="Z319" s="22">
        <v>6400</v>
      </c>
      <c r="AA319" s="22">
        <v>6800</v>
      </c>
      <c r="AB319" s="22">
        <v>6200</v>
      </c>
      <c r="AC319" s="22">
        <v>0</v>
      </c>
    </row>
    <row r="320" spans="1:29">
      <c r="A320" s="1" t="s">
        <v>87</v>
      </c>
      <c r="B320" s="21" t="s">
        <v>141</v>
      </c>
      <c r="C320" s="21"/>
      <c r="D320" s="21" t="s">
        <v>170</v>
      </c>
      <c r="E320" s="21" t="s">
        <v>143</v>
      </c>
      <c r="F320" s="21"/>
      <c r="G320" s="21"/>
      <c r="H320" s="21" t="str">
        <f t="shared" si="8"/>
        <v>LY9140-0011st Assembly</v>
      </c>
      <c r="I320" s="21" t="str">
        <f t="shared" si="9"/>
        <v>LY9140-0011st Assembly</v>
      </c>
      <c r="J320" s="21" t="s">
        <v>144</v>
      </c>
      <c r="K320" s="22" t="str">
        <f>VLOOKUP($D320,'● Inspection plan (master)'!$I$8:$L$316,4,0)</f>
        <v>PF</v>
      </c>
      <c r="L320" s="23"/>
      <c r="M320" s="23"/>
      <c r="N320" s="23"/>
      <c r="O320" s="22">
        <v>3417</v>
      </c>
      <c r="P320" s="22">
        <v>4510</v>
      </c>
      <c r="Q320" s="22">
        <v>11982</v>
      </c>
      <c r="R320" s="22">
        <v>10870</v>
      </c>
      <c r="S320" s="22">
        <v>11675</v>
      </c>
      <c r="T320" s="22">
        <v>25944</v>
      </c>
      <c r="U320" s="22">
        <v>8110</v>
      </c>
      <c r="V320" s="22">
        <v>6475</v>
      </c>
      <c r="W320" s="22">
        <v>16087</v>
      </c>
      <c r="X320" s="22">
        <v>15051</v>
      </c>
      <c r="Y320" s="22">
        <v>11739</v>
      </c>
      <c r="Z320" s="22">
        <v>6787.6021505376348</v>
      </c>
      <c r="AA320" s="22">
        <v>7308.0070448646638</v>
      </c>
      <c r="AB320" s="22">
        <v>6588.3908045977014</v>
      </c>
      <c r="AC320" s="22">
        <v>0</v>
      </c>
    </row>
    <row r="321" spans="1:29">
      <c r="A321" s="1" t="s">
        <v>87</v>
      </c>
      <c r="B321" s="21" t="s">
        <v>141</v>
      </c>
      <c r="C321" s="21"/>
      <c r="D321" s="21" t="s">
        <v>170</v>
      </c>
      <c r="E321" s="21" t="s">
        <v>171</v>
      </c>
      <c r="F321" s="21"/>
      <c r="G321" s="21"/>
      <c r="H321" s="21" t="str">
        <f t="shared" si="8"/>
        <v>LY9140-001Punching</v>
      </c>
      <c r="I321" s="21" t="str">
        <f t="shared" si="9"/>
        <v>LY9140-001Punching</v>
      </c>
      <c r="J321" s="21" t="s">
        <v>172</v>
      </c>
      <c r="K321" s="22" t="str">
        <f>VLOOKUP($D321,'● Inspection plan (master)'!$I$8:$L$316,4,0)</f>
        <v>PF</v>
      </c>
      <c r="L321" s="23"/>
      <c r="M321" s="23"/>
      <c r="N321" s="23"/>
      <c r="O321" s="22">
        <v>13712</v>
      </c>
      <c r="P321" s="22">
        <v>40704</v>
      </c>
      <c r="Q321" s="22">
        <v>120428</v>
      </c>
      <c r="R321" s="22">
        <v>51952</v>
      </c>
      <c r="S321" s="22">
        <v>98176</v>
      </c>
      <c r="T321" s="22">
        <v>159100</v>
      </c>
      <c r="U321" s="22">
        <v>91776</v>
      </c>
      <c r="V321" s="22">
        <v>82468</v>
      </c>
      <c r="W321" s="22">
        <v>124710</v>
      </c>
      <c r="X321" s="22">
        <v>117832</v>
      </c>
      <c r="Y321" s="22">
        <v>124800</v>
      </c>
      <c r="Z321" s="22">
        <v>56189.182771777472</v>
      </c>
      <c r="AA321" s="22">
        <v>71267.081992392166</v>
      </c>
      <c r="AB321" s="22">
        <v>66675.735235830361</v>
      </c>
      <c r="AC321" s="22">
        <v>0</v>
      </c>
    </row>
    <row r="322" spans="1:29">
      <c r="A322" s="1" t="s">
        <v>87</v>
      </c>
      <c r="B322" s="21" t="s">
        <v>141</v>
      </c>
      <c r="C322" s="21"/>
      <c r="D322" s="21" t="s">
        <v>170</v>
      </c>
      <c r="E322" s="21" t="s">
        <v>53</v>
      </c>
      <c r="F322" s="21"/>
      <c r="G322" s="21"/>
      <c r="H322" s="21" t="str">
        <f t="shared" si="8"/>
        <v>LY9140-001Heatting</v>
      </c>
      <c r="I322" s="21" t="str">
        <f t="shared" si="9"/>
        <v>LY9140-001Heatting</v>
      </c>
      <c r="J322" s="21" t="s">
        <v>54</v>
      </c>
      <c r="K322" s="22" t="str">
        <f>VLOOKUP($D322,'● Inspection plan (master)'!$I$8:$L$316,4,0)</f>
        <v>PF</v>
      </c>
      <c r="L322" s="23"/>
      <c r="M322" s="23"/>
      <c r="N322" s="23"/>
      <c r="O322" s="22">
        <v>32216</v>
      </c>
      <c r="P322" s="22">
        <v>35860</v>
      </c>
      <c r="Q322" s="22">
        <v>125356</v>
      </c>
      <c r="R322" s="22">
        <v>47432</v>
      </c>
      <c r="S322" s="22">
        <v>90488</v>
      </c>
      <c r="T322" s="22">
        <v>173756</v>
      </c>
      <c r="U322" s="22">
        <v>95728</v>
      </c>
      <c r="V322" s="22">
        <v>93868</v>
      </c>
      <c r="W322" s="22">
        <v>98212</v>
      </c>
      <c r="X322" s="22">
        <v>130060</v>
      </c>
      <c r="Y322" s="22">
        <v>112584</v>
      </c>
      <c r="Z322" s="22">
        <v>56160</v>
      </c>
      <c r="AA322" s="22">
        <v>57643.428048163783</v>
      </c>
      <c r="AB322" s="22">
        <v>64376.571951836217</v>
      </c>
      <c r="AC322" s="22">
        <v>0</v>
      </c>
    </row>
    <row r="323" spans="1:29">
      <c r="A323" s="1" t="s">
        <v>87</v>
      </c>
      <c r="B323" s="21" t="s">
        <v>141</v>
      </c>
      <c r="C323" s="21">
        <v>4</v>
      </c>
      <c r="D323" s="21" t="s">
        <v>170</v>
      </c>
      <c r="E323" s="21" t="s">
        <v>124</v>
      </c>
      <c r="F323" s="21"/>
      <c r="G323" s="21"/>
      <c r="H323" s="21" t="str">
        <f t="shared" si="8"/>
        <v>LY9140-001Pressing</v>
      </c>
      <c r="I323" s="21" t="str">
        <f t="shared" si="9"/>
        <v>LY9140-001Pressing</v>
      </c>
      <c r="J323" s="21" t="s">
        <v>125</v>
      </c>
      <c r="K323" s="22" t="str">
        <f>VLOOKUP($D323,'● Inspection plan (master)'!$I$8:$L$316,4,0)</f>
        <v>PF</v>
      </c>
      <c r="L323" s="23"/>
      <c r="M323" s="23"/>
      <c r="N323" s="23"/>
      <c r="O323" s="22">
        <v>0</v>
      </c>
      <c r="P323" s="22">
        <v>79316</v>
      </c>
      <c r="Q323" s="22">
        <v>75444</v>
      </c>
      <c r="R323" s="22">
        <v>124348</v>
      </c>
      <c r="S323" s="22">
        <v>29020</v>
      </c>
      <c r="T323" s="22">
        <v>176984</v>
      </c>
      <c r="U323" s="22">
        <v>72056</v>
      </c>
      <c r="V323" s="22">
        <v>103576</v>
      </c>
      <c r="W323" s="22">
        <v>124872</v>
      </c>
      <c r="X323" s="22">
        <v>108376</v>
      </c>
      <c r="Y323" s="22">
        <v>108376</v>
      </c>
      <c r="Z323" s="22">
        <v>61354.26501035197</v>
      </c>
      <c r="AA323" s="22">
        <v>30677.132505175985</v>
      </c>
      <c r="AB323" s="22">
        <v>61354.26501035197</v>
      </c>
      <c r="AC323" s="22">
        <v>0</v>
      </c>
    </row>
    <row r="324" spans="1:29">
      <c r="A324" s="1" t="s">
        <v>87</v>
      </c>
      <c r="B324" s="21" t="s">
        <v>141</v>
      </c>
      <c r="C324" s="21"/>
      <c r="D324" s="21" t="s">
        <v>173</v>
      </c>
      <c r="E324" s="21" t="s">
        <v>37</v>
      </c>
      <c r="F324" s="21" t="s">
        <v>87</v>
      </c>
      <c r="G324" s="21" t="s">
        <v>87</v>
      </c>
      <c r="H324" s="21" t="str">
        <f t="shared" si="8"/>
        <v>LEM-127Packing</v>
      </c>
      <c r="I324" s="21" t="str">
        <f t="shared" si="9"/>
        <v>LEM-127PackingBIVN</v>
      </c>
      <c r="J324" s="21" t="s">
        <v>39</v>
      </c>
      <c r="K324" s="22" t="str">
        <f>VLOOKUP($D324,'● Inspection plan (master)'!$I$8:$L$316,4,0)</f>
        <v>PF</v>
      </c>
      <c r="L324" s="23"/>
      <c r="M324" s="23"/>
      <c r="N324" s="23"/>
      <c r="O324" s="22">
        <v>7600</v>
      </c>
      <c r="P324" s="22">
        <v>8400</v>
      </c>
      <c r="Q324" s="22">
        <v>12200</v>
      </c>
      <c r="R324" s="22">
        <v>27000</v>
      </c>
      <c r="S324" s="22">
        <v>23600</v>
      </c>
      <c r="T324" s="22">
        <v>29000</v>
      </c>
      <c r="U324" s="22">
        <v>28600</v>
      </c>
      <c r="V324" s="22">
        <v>22400</v>
      </c>
      <c r="W324" s="22">
        <v>22200</v>
      </c>
      <c r="X324" s="22">
        <v>36200</v>
      </c>
      <c r="Y324" s="22">
        <v>28600</v>
      </c>
      <c r="Z324" s="22">
        <v>22000</v>
      </c>
      <c r="AA324" s="22">
        <v>18600</v>
      </c>
      <c r="AB324" s="22">
        <v>17400</v>
      </c>
      <c r="AC324" s="22">
        <v>0</v>
      </c>
    </row>
    <row r="325" spans="1:29">
      <c r="A325" s="1" t="s">
        <v>87</v>
      </c>
      <c r="B325" s="21" t="s">
        <v>141</v>
      </c>
      <c r="C325" s="21"/>
      <c r="D325" s="21" t="s">
        <v>173</v>
      </c>
      <c r="E325" s="21" t="s">
        <v>143</v>
      </c>
      <c r="F325" s="21"/>
      <c r="G325" s="21"/>
      <c r="H325" s="21" t="str">
        <f t="shared" si="8"/>
        <v>LEM-1271st Assembly</v>
      </c>
      <c r="I325" s="21" t="str">
        <f t="shared" si="9"/>
        <v>LEM-1271st Assembly</v>
      </c>
      <c r="J325" s="21" t="s">
        <v>144</v>
      </c>
      <c r="K325" s="22" t="str">
        <f>VLOOKUP($D325,'● Inspection plan (master)'!$I$8:$L$316,4,0)</f>
        <v>PF</v>
      </c>
      <c r="L325" s="23"/>
      <c r="M325" s="23"/>
      <c r="N325" s="23"/>
      <c r="O325" s="22">
        <v>7637</v>
      </c>
      <c r="P325" s="22">
        <v>8702</v>
      </c>
      <c r="Q325" s="22">
        <v>12307</v>
      </c>
      <c r="R325" s="22">
        <v>28554</v>
      </c>
      <c r="S325" s="22">
        <v>25065</v>
      </c>
      <c r="T325" s="22">
        <v>30370</v>
      </c>
      <c r="U325" s="22">
        <v>28336</v>
      </c>
      <c r="V325" s="22">
        <v>23255</v>
      </c>
      <c r="W325" s="22">
        <v>23199</v>
      </c>
      <c r="X325" s="22">
        <v>36454</v>
      </c>
      <c r="Y325" s="22">
        <v>30576</v>
      </c>
      <c r="Z325" s="22">
        <v>21015</v>
      </c>
      <c r="AA325" s="22">
        <v>19344</v>
      </c>
      <c r="AB325" s="22">
        <v>17888</v>
      </c>
      <c r="AC325" s="22">
        <v>0</v>
      </c>
    </row>
    <row r="326" spans="1:29">
      <c r="A326" s="1" t="s">
        <v>87</v>
      </c>
      <c r="B326" s="21" t="s">
        <v>141</v>
      </c>
      <c r="C326" s="21"/>
      <c r="D326" s="21" t="s">
        <v>173</v>
      </c>
      <c r="E326" s="21" t="s">
        <v>91</v>
      </c>
      <c r="F326" s="21"/>
      <c r="G326" s="21"/>
      <c r="H326" s="21" t="str">
        <f t="shared" si="8"/>
        <v>LEM-1271st ROTARY Cutting</v>
      </c>
      <c r="I326" s="21" t="str">
        <f t="shared" si="9"/>
        <v>LEM-1271st ROTARY Cutting</v>
      </c>
      <c r="J326" s="21" t="s">
        <v>3</v>
      </c>
      <c r="K326" s="22" t="str">
        <f>VLOOKUP($D326,'● Inspection plan (master)'!$I$8:$L$316,4,0)</f>
        <v>PF</v>
      </c>
      <c r="L326" s="23"/>
      <c r="M326" s="23"/>
      <c r="N326" s="23"/>
      <c r="O326" s="22">
        <v>40587</v>
      </c>
      <c r="P326" s="22">
        <v>28342</v>
      </c>
      <c r="Q326" s="22">
        <v>54962</v>
      </c>
      <c r="R326" s="22">
        <v>114132</v>
      </c>
      <c r="S326" s="22">
        <v>112142</v>
      </c>
      <c r="T326" s="22">
        <v>151185</v>
      </c>
      <c r="U326" s="22">
        <v>101477</v>
      </c>
      <c r="V326" s="22">
        <v>82880</v>
      </c>
      <c r="W326" s="22">
        <v>108797</v>
      </c>
      <c r="X326" s="22">
        <v>145460</v>
      </c>
      <c r="Y326" s="22">
        <v>120930</v>
      </c>
      <c r="Z326" s="22">
        <v>82076</v>
      </c>
      <c r="AA326" s="22">
        <v>77347.31034482758</v>
      </c>
      <c r="AB326" s="22">
        <v>69084.68965517242</v>
      </c>
      <c r="AC326" s="22">
        <v>0</v>
      </c>
    </row>
    <row r="327" spans="1:29">
      <c r="A327" s="1" t="s">
        <v>87</v>
      </c>
      <c r="B327" s="21" t="s">
        <v>141</v>
      </c>
      <c r="C327" s="21"/>
      <c r="D327" s="21" t="s">
        <v>173</v>
      </c>
      <c r="E327" s="21" t="s">
        <v>53</v>
      </c>
      <c r="F327" s="21"/>
      <c r="G327" s="21"/>
      <c r="H327" s="21" t="str">
        <f t="shared" si="8"/>
        <v>LEM-127Heatting</v>
      </c>
      <c r="I327" s="21" t="str">
        <f t="shared" si="9"/>
        <v>LEM-127Heatting</v>
      </c>
      <c r="J327" s="21" t="s">
        <v>54</v>
      </c>
      <c r="K327" s="22" t="str">
        <f>VLOOKUP($D327,'● Inspection plan (master)'!$I$8:$L$316,4,0)</f>
        <v>PF</v>
      </c>
      <c r="L327" s="23"/>
      <c r="M327" s="23"/>
      <c r="N327" s="23"/>
      <c r="O327" s="22">
        <v>29040</v>
      </c>
      <c r="P327" s="22">
        <v>38216</v>
      </c>
      <c r="Q327" s="22">
        <v>47896</v>
      </c>
      <c r="R327" s="22">
        <v>133040</v>
      </c>
      <c r="S327" s="22">
        <v>97244</v>
      </c>
      <c r="T327" s="22">
        <v>147040</v>
      </c>
      <c r="U327" s="22">
        <v>105512</v>
      </c>
      <c r="V327" s="22">
        <v>89964</v>
      </c>
      <c r="W327" s="22">
        <v>96800</v>
      </c>
      <c r="X327" s="22">
        <v>140824</v>
      </c>
      <c r="Y327" s="22">
        <v>125268</v>
      </c>
      <c r="Z327" s="22">
        <v>93600</v>
      </c>
      <c r="AA327" s="22">
        <v>58589.541022592151</v>
      </c>
      <c r="AB327" s="22">
        <v>66702.458977407849</v>
      </c>
      <c r="AC327" s="22">
        <v>0</v>
      </c>
    </row>
    <row r="328" spans="1:29">
      <c r="A328" s="1" t="s">
        <v>87</v>
      </c>
      <c r="B328" s="21" t="s">
        <v>141</v>
      </c>
      <c r="C328" s="21">
        <v>4</v>
      </c>
      <c r="D328" s="21" t="s">
        <v>173</v>
      </c>
      <c r="E328" s="21" t="s">
        <v>124</v>
      </c>
      <c r="F328" s="21"/>
      <c r="G328" s="21"/>
      <c r="H328" s="21" t="str">
        <f t="shared" si="8"/>
        <v>LEM-127Pressing</v>
      </c>
      <c r="I328" s="21" t="str">
        <f t="shared" si="9"/>
        <v>LEM-127Pressing</v>
      </c>
      <c r="J328" s="21" t="s">
        <v>125</v>
      </c>
      <c r="K328" s="22" t="str">
        <f>VLOOKUP($D328,'● Inspection plan (master)'!$I$8:$L$316,4,0)</f>
        <v>PF</v>
      </c>
      <c r="L328" s="23"/>
      <c r="M328" s="23"/>
      <c r="N328" s="23"/>
      <c r="O328" s="22">
        <v>64816</v>
      </c>
      <c r="P328" s="22">
        <v>79396</v>
      </c>
      <c r="Q328" s="22">
        <v>29988</v>
      </c>
      <c r="R328" s="22">
        <v>97224</v>
      </c>
      <c r="S328" s="22">
        <v>121908</v>
      </c>
      <c r="T328" s="22">
        <v>118520</v>
      </c>
      <c r="U328" s="22">
        <v>111260</v>
      </c>
      <c r="V328" s="22">
        <v>107388</v>
      </c>
      <c r="W328" s="22">
        <v>158692</v>
      </c>
      <c r="X328" s="22">
        <v>108840</v>
      </c>
      <c r="Y328" s="22">
        <v>98696</v>
      </c>
      <c r="Z328" s="22">
        <v>67106.227355072464</v>
      </c>
      <c r="AA328" s="22">
        <v>67106.227355072464</v>
      </c>
      <c r="AB328" s="22">
        <v>67106.227355072464</v>
      </c>
      <c r="AC328" s="22">
        <v>0</v>
      </c>
    </row>
    <row r="329" spans="1:29">
      <c r="A329" s="1" t="s">
        <v>68</v>
      </c>
      <c r="B329" s="21" t="s">
        <v>141</v>
      </c>
      <c r="C329" s="21"/>
      <c r="D329" s="21" t="s">
        <v>174</v>
      </c>
      <c r="E329" s="21" t="s">
        <v>37</v>
      </c>
      <c r="F329" s="21" t="s">
        <v>117</v>
      </c>
      <c r="G329" s="21" t="s">
        <v>68</v>
      </c>
      <c r="H329" s="21" t="str">
        <f t="shared" si="8"/>
        <v>RL2-0803Packing</v>
      </c>
      <c r="I329" s="21" t="str">
        <f t="shared" si="9"/>
        <v>RL2-0803Packingc-SANKYO</v>
      </c>
      <c r="J329" s="21" t="s">
        <v>39</v>
      </c>
      <c r="K329" s="22" t="str">
        <f>VLOOKUP($D329,'● Inspection plan (master)'!$I$8:$L$316,4,0)</f>
        <v>PF</v>
      </c>
      <c r="L329" s="23"/>
      <c r="M329" s="23"/>
      <c r="N329" s="23"/>
      <c r="O329" s="22">
        <v>0</v>
      </c>
      <c r="P329" s="22">
        <v>0</v>
      </c>
      <c r="Q329" s="22">
        <v>0</v>
      </c>
      <c r="R329" s="22">
        <v>0</v>
      </c>
      <c r="S329" s="22">
        <v>0</v>
      </c>
      <c r="T329" s="22">
        <v>0</v>
      </c>
      <c r="U329" s="22">
        <v>0</v>
      </c>
      <c r="V329" s="22">
        <v>0</v>
      </c>
      <c r="W329" s="22">
        <v>0</v>
      </c>
      <c r="X329" s="22">
        <v>0</v>
      </c>
      <c r="Y329" s="22">
        <v>0</v>
      </c>
      <c r="Z329" s="22">
        <v>0</v>
      </c>
      <c r="AA329" s="22">
        <v>0</v>
      </c>
      <c r="AB329" s="22">
        <v>0</v>
      </c>
      <c r="AC329" s="22">
        <v>0</v>
      </c>
    </row>
    <row r="330" spans="1:29">
      <c r="A330" s="1" t="s">
        <v>68</v>
      </c>
      <c r="B330" s="21" t="s">
        <v>141</v>
      </c>
      <c r="C330" s="21"/>
      <c r="D330" s="21" t="s">
        <v>174</v>
      </c>
      <c r="E330" s="21" t="s">
        <v>45</v>
      </c>
      <c r="F330" s="21"/>
      <c r="G330" s="21"/>
      <c r="H330" s="21" t="str">
        <f t="shared" ref="H330:H393" si="10">D330&amp;E330</f>
        <v>RL2-0803Traverse Grinding</v>
      </c>
      <c r="I330" s="21" t="str">
        <f t="shared" ref="I330:I393" si="11">D330&amp;E330&amp;F330</f>
        <v>RL2-0803Traverse Grinding</v>
      </c>
      <c r="J330" s="21" t="s">
        <v>46</v>
      </c>
      <c r="K330" s="22" t="str">
        <f>VLOOKUP($D330,'● Inspection plan (master)'!$I$8:$L$316,4,0)</f>
        <v>PF</v>
      </c>
      <c r="L330" s="23"/>
      <c r="M330" s="23"/>
      <c r="N330" s="23"/>
      <c r="O330" s="22">
        <v>0</v>
      </c>
      <c r="P330" s="22">
        <v>0</v>
      </c>
      <c r="Q330" s="22">
        <v>0</v>
      </c>
      <c r="R330" s="22">
        <v>0</v>
      </c>
      <c r="S330" s="22">
        <v>0</v>
      </c>
      <c r="T330" s="22">
        <v>0</v>
      </c>
      <c r="U330" s="22">
        <v>0</v>
      </c>
      <c r="V330" s="22">
        <v>0</v>
      </c>
      <c r="W330" s="22">
        <v>0</v>
      </c>
      <c r="X330" s="22">
        <v>0</v>
      </c>
      <c r="Y330" s="22">
        <v>0</v>
      </c>
      <c r="Z330" s="22">
        <v>0</v>
      </c>
      <c r="AA330" s="22">
        <v>0</v>
      </c>
      <c r="AB330" s="22">
        <v>0</v>
      </c>
      <c r="AC330" s="22">
        <v>0</v>
      </c>
    </row>
    <row r="331" spans="1:29">
      <c r="A331" s="1" t="s">
        <v>68</v>
      </c>
      <c r="B331" s="21" t="s">
        <v>141</v>
      </c>
      <c r="C331" s="21"/>
      <c r="D331" s="21" t="s">
        <v>174</v>
      </c>
      <c r="E331" s="21" t="s">
        <v>143</v>
      </c>
      <c r="F331" s="21"/>
      <c r="G331" s="21"/>
      <c r="H331" s="21" t="str">
        <f t="shared" si="10"/>
        <v>RL2-08031st Assembly</v>
      </c>
      <c r="I331" s="21" t="str">
        <f t="shared" si="11"/>
        <v>RL2-08031st Assembly</v>
      </c>
      <c r="J331" s="21" t="s">
        <v>144</v>
      </c>
      <c r="K331" s="22" t="str">
        <f>VLOOKUP($D331,'● Inspection plan (master)'!$I$8:$L$316,4,0)</f>
        <v>PF</v>
      </c>
      <c r="L331" s="23"/>
      <c r="M331" s="23"/>
      <c r="N331" s="23"/>
      <c r="O331" s="22">
        <v>0</v>
      </c>
      <c r="P331" s="22">
        <v>0</v>
      </c>
      <c r="Q331" s="22">
        <v>0</v>
      </c>
      <c r="R331" s="22">
        <v>0</v>
      </c>
      <c r="S331" s="22">
        <v>0</v>
      </c>
      <c r="T331" s="22">
        <v>0</v>
      </c>
      <c r="U331" s="22">
        <v>0</v>
      </c>
      <c r="V331" s="22">
        <v>0</v>
      </c>
      <c r="W331" s="22">
        <v>0</v>
      </c>
      <c r="X331" s="22">
        <v>0</v>
      </c>
      <c r="Y331" s="22">
        <v>0</v>
      </c>
      <c r="Z331" s="22">
        <v>0</v>
      </c>
      <c r="AA331" s="22">
        <v>0</v>
      </c>
      <c r="AB331" s="22">
        <v>0</v>
      </c>
      <c r="AC331" s="22">
        <v>0</v>
      </c>
    </row>
    <row r="332" spans="1:29">
      <c r="A332" s="1" t="s">
        <v>68</v>
      </c>
      <c r="B332" s="21" t="s">
        <v>141</v>
      </c>
      <c r="C332" s="21"/>
      <c r="D332" s="21" t="s">
        <v>175</v>
      </c>
      <c r="E332" s="21" t="s">
        <v>37</v>
      </c>
      <c r="F332" s="21" t="s">
        <v>105</v>
      </c>
      <c r="G332" s="21" t="s">
        <v>68</v>
      </c>
      <c r="H332" s="21" t="str">
        <f t="shared" si="10"/>
        <v>RL2-1127Packing</v>
      </c>
      <c r="I332" s="21" t="str">
        <f t="shared" si="11"/>
        <v>RL2-1127Packingc-MUTO</v>
      </c>
      <c r="J332" s="21" t="s">
        <v>39</v>
      </c>
      <c r="K332" s="22" t="str">
        <f>VLOOKUP($D332,'● Inspection plan (master)'!$I$8:$L$316,4,0)</f>
        <v>PF</v>
      </c>
      <c r="L332" s="23"/>
      <c r="M332" s="23"/>
      <c r="N332" s="23"/>
      <c r="O332" s="22">
        <v>33720</v>
      </c>
      <c r="P332" s="22">
        <v>33600</v>
      </c>
      <c r="Q332" s="22">
        <v>52960</v>
      </c>
      <c r="R332" s="22">
        <v>46720</v>
      </c>
      <c r="S332" s="22">
        <v>11360</v>
      </c>
      <c r="T332" s="22">
        <v>8640</v>
      </c>
      <c r="U332" s="22">
        <v>47680</v>
      </c>
      <c r="V332" s="22">
        <v>62560</v>
      </c>
      <c r="W332" s="22">
        <v>92320</v>
      </c>
      <c r="X332" s="22">
        <v>76960</v>
      </c>
      <c r="Y332" s="22">
        <v>75200</v>
      </c>
      <c r="Z332" s="22">
        <v>41314</v>
      </c>
      <c r="AA332" s="22">
        <v>22720</v>
      </c>
      <c r="AB332" s="22">
        <v>18400</v>
      </c>
      <c r="AC332" s="22">
        <v>0</v>
      </c>
    </row>
    <row r="333" spans="1:29">
      <c r="A333" s="1" t="s">
        <v>68</v>
      </c>
      <c r="B333" s="21" t="s">
        <v>141</v>
      </c>
      <c r="C333" s="21"/>
      <c r="D333" s="21" t="s">
        <v>175</v>
      </c>
      <c r="E333" s="21" t="s">
        <v>37</v>
      </c>
      <c r="F333" s="21" t="s">
        <v>70</v>
      </c>
      <c r="G333" s="21" t="s">
        <v>68</v>
      </c>
      <c r="H333" s="21" t="str">
        <f t="shared" si="10"/>
        <v>RL2-1127Packing</v>
      </c>
      <c r="I333" s="21" t="str">
        <f t="shared" si="11"/>
        <v>RL2-1127Packingc-QUEVO</v>
      </c>
      <c r="J333" s="21" t="s">
        <v>39</v>
      </c>
      <c r="K333" s="22" t="str">
        <f>VLOOKUP($D333,'● Inspection plan (master)'!$I$8:$L$316,4,0)</f>
        <v>PF</v>
      </c>
      <c r="L333" s="23"/>
      <c r="M333" s="23"/>
      <c r="N333" s="23"/>
      <c r="O333" s="22">
        <v>0</v>
      </c>
      <c r="P333" s="22">
        <v>800</v>
      </c>
      <c r="Q333" s="22">
        <v>3040</v>
      </c>
      <c r="R333" s="22">
        <v>1920</v>
      </c>
      <c r="S333" s="22">
        <v>640</v>
      </c>
      <c r="T333" s="22">
        <v>0</v>
      </c>
      <c r="U333" s="22">
        <v>0</v>
      </c>
      <c r="V333" s="22">
        <v>2720</v>
      </c>
      <c r="W333" s="22">
        <v>0</v>
      </c>
      <c r="X333" s="22">
        <v>0</v>
      </c>
      <c r="Y333" s="22">
        <v>0</v>
      </c>
      <c r="Z333" s="22">
        <v>0</v>
      </c>
      <c r="AA333" s="22">
        <v>0</v>
      </c>
      <c r="AB333" s="22">
        <v>0</v>
      </c>
      <c r="AC333" s="22">
        <v>0</v>
      </c>
    </row>
    <row r="334" spans="1:29">
      <c r="A334" s="1" t="s">
        <v>68</v>
      </c>
      <c r="B334" s="21" t="s">
        <v>141</v>
      </c>
      <c r="C334" s="21"/>
      <c r="D334" s="21" t="s">
        <v>175</v>
      </c>
      <c r="E334" s="21" t="s">
        <v>45</v>
      </c>
      <c r="F334" s="21"/>
      <c r="G334" s="21"/>
      <c r="H334" s="21" t="str">
        <f t="shared" si="10"/>
        <v>RL2-1127Traverse Grinding</v>
      </c>
      <c r="I334" s="21" t="str">
        <f t="shared" si="11"/>
        <v>RL2-1127Traverse Grinding</v>
      </c>
      <c r="J334" s="21" t="s">
        <v>46</v>
      </c>
      <c r="K334" s="22" t="str">
        <f>VLOOKUP($D334,'● Inspection plan (master)'!$I$8:$L$316,4,0)</f>
        <v>PF</v>
      </c>
      <c r="L334" s="23"/>
      <c r="M334" s="23"/>
      <c r="N334" s="23"/>
      <c r="O334" s="22">
        <v>36476</v>
      </c>
      <c r="P334" s="22">
        <v>37473</v>
      </c>
      <c r="Q334" s="22">
        <v>58134</v>
      </c>
      <c r="R334" s="22">
        <v>52388</v>
      </c>
      <c r="S334" s="22">
        <v>11560</v>
      </c>
      <c r="T334" s="22">
        <v>10497</v>
      </c>
      <c r="U334" s="22">
        <v>53523</v>
      </c>
      <c r="V334" s="22">
        <v>72419</v>
      </c>
      <c r="W334" s="22">
        <v>99146</v>
      </c>
      <c r="X334" s="22">
        <v>85545</v>
      </c>
      <c r="Y334" s="22">
        <v>75485</v>
      </c>
      <c r="Z334" s="22">
        <v>41978.173655913983</v>
      </c>
      <c r="AA334" s="22">
        <v>24388.732665925098</v>
      </c>
      <c r="AB334" s="22">
        <v>19552.643678160919</v>
      </c>
      <c r="AC334" s="22">
        <v>0</v>
      </c>
    </row>
    <row r="335" spans="1:29">
      <c r="A335" s="1" t="s">
        <v>68</v>
      </c>
      <c r="B335" s="21" t="s">
        <v>141</v>
      </c>
      <c r="C335" s="21"/>
      <c r="D335" s="21" t="s">
        <v>175</v>
      </c>
      <c r="E335" s="21" t="s">
        <v>143</v>
      </c>
      <c r="F335" s="21"/>
      <c r="G335" s="21"/>
      <c r="H335" s="21" t="str">
        <f t="shared" si="10"/>
        <v>RL2-11271st Assembly</v>
      </c>
      <c r="I335" s="21" t="str">
        <f t="shared" si="11"/>
        <v>RL2-11271st Assembly</v>
      </c>
      <c r="J335" s="21" t="s">
        <v>144</v>
      </c>
      <c r="K335" s="22" t="str">
        <f>VLOOKUP($D335,'● Inspection plan (master)'!$I$8:$L$316,4,0)</f>
        <v>PF</v>
      </c>
      <c r="L335" s="23"/>
      <c r="M335" s="23"/>
      <c r="N335" s="23"/>
      <c r="O335" s="22">
        <v>36925</v>
      </c>
      <c r="P335" s="22">
        <v>38641</v>
      </c>
      <c r="Q335" s="22">
        <v>58716</v>
      </c>
      <c r="R335" s="22">
        <v>53292</v>
      </c>
      <c r="S335" s="22">
        <v>11405</v>
      </c>
      <c r="T335" s="22">
        <v>10360</v>
      </c>
      <c r="U335" s="22">
        <v>54126</v>
      </c>
      <c r="V335" s="22">
        <v>72107</v>
      </c>
      <c r="W335" s="22">
        <v>99451</v>
      </c>
      <c r="X335" s="22">
        <v>87185</v>
      </c>
      <c r="Y335" s="22">
        <v>76065</v>
      </c>
      <c r="Z335" s="22">
        <v>41899.906967718016</v>
      </c>
      <c r="AA335" s="22">
        <v>24276.228446471439</v>
      </c>
      <c r="AB335" s="22">
        <v>18878.414585810544</v>
      </c>
      <c r="AC335" s="22">
        <v>0</v>
      </c>
    </row>
    <row r="336" spans="1:29">
      <c r="A336" s="1" t="s">
        <v>68</v>
      </c>
      <c r="B336" s="21" t="s">
        <v>141</v>
      </c>
      <c r="C336" s="21"/>
      <c r="D336" s="21" t="s">
        <v>176</v>
      </c>
      <c r="E336" s="21" t="s">
        <v>37</v>
      </c>
      <c r="F336" s="21" t="s">
        <v>117</v>
      </c>
      <c r="G336" s="21" t="s">
        <v>68</v>
      </c>
      <c r="H336" s="21" t="str">
        <f t="shared" si="10"/>
        <v>RL2-2263Packing</v>
      </c>
      <c r="I336" s="21" t="str">
        <f t="shared" si="11"/>
        <v>RL2-2263Packingc-SANKYO</v>
      </c>
      <c r="J336" s="21" t="s">
        <v>39</v>
      </c>
      <c r="K336" s="22" t="str">
        <f>VLOOKUP($D336,'● Inspection plan (master)'!$I$8:$L$316,4,0)</f>
        <v>PF</v>
      </c>
      <c r="L336" s="23"/>
      <c r="M336" s="23"/>
      <c r="N336" s="23"/>
      <c r="O336" s="22">
        <v>5440</v>
      </c>
      <c r="P336" s="22">
        <v>50880</v>
      </c>
      <c r="Q336" s="22">
        <v>62240</v>
      </c>
      <c r="R336" s="22">
        <v>101760</v>
      </c>
      <c r="S336" s="22">
        <v>59200</v>
      </c>
      <c r="T336" s="22">
        <v>13120</v>
      </c>
      <c r="U336" s="22">
        <v>0</v>
      </c>
      <c r="V336" s="22">
        <v>11711</v>
      </c>
      <c r="W336" s="22">
        <v>75520</v>
      </c>
      <c r="X336" s="22">
        <v>54720</v>
      </c>
      <c r="Y336" s="22">
        <v>94880</v>
      </c>
      <c r="Z336" s="22">
        <v>79520</v>
      </c>
      <c r="AA336" s="22">
        <v>89120</v>
      </c>
      <c r="AB336" s="22">
        <v>90080</v>
      </c>
      <c r="AC336" s="22">
        <v>0</v>
      </c>
    </row>
    <row r="337" spans="1:29">
      <c r="A337" s="1" t="s">
        <v>68</v>
      </c>
      <c r="B337" s="21" t="s">
        <v>141</v>
      </c>
      <c r="C337" s="21"/>
      <c r="D337" s="21" t="s">
        <v>176</v>
      </c>
      <c r="E337" s="21" t="s">
        <v>45</v>
      </c>
      <c r="F337" s="21"/>
      <c r="G337" s="21"/>
      <c r="H337" s="21" t="str">
        <f t="shared" si="10"/>
        <v>RL2-2263Traverse Grinding</v>
      </c>
      <c r="I337" s="21" t="str">
        <f t="shared" si="11"/>
        <v>RL2-2263Traverse Grinding</v>
      </c>
      <c r="J337" s="21" t="s">
        <v>46</v>
      </c>
      <c r="K337" s="22" t="str">
        <f>VLOOKUP($D337,'● Inspection plan (master)'!$I$8:$L$316,4,0)</f>
        <v>PF</v>
      </c>
      <c r="L337" s="23"/>
      <c r="M337" s="23"/>
      <c r="N337" s="23"/>
      <c r="O337" s="22">
        <v>47981</v>
      </c>
      <c r="P337" s="22">
        <v>61954</v>
      </c>
      <c r="Q337" s="22">
        <v>124962</v>
      </c>
      <c r="R337" s="22">
        <v>134031</v>
      </c>
      <c r="S337" s="22">
        <v>139939</v>
      </c>
      <c r="T337" s="22">
        <v>9714</v>
      </c>
      <c r="U337" s="22">
        <v>0</v>
      </c>
      <c r="V337" s="22">
        <v>14849</v>
      </c>
      <c r="W337" s="22">
        <v>81239</v>
      </c>
      <c r="X337" s="22">
        <v>115181</v>
      </c>
      <c r="Y337" s="22">
        <v>155332</v>
      </c>
      <c r="Z337" s="22">
        <v>77462.541935483881</v>
      </c>
      <c r="AA337" s="22">
        <v>96332.892547274751</v>
      </c>
      <c r="AB337" s="22">
        <v>96168.165517241374</v>
      </c>
      <c r="AC337" s="22">
        <v>0</v>
      </c>
    </row>
    <row r="338" spans="1:29">
      <c r="A338" s="1" t="s">
        <v>68</v>
      </c>
      <c r="B338" s="21" t="s">
        <v>141</v>
      </c>
      <c r="C338" s="21"/>
      <c r="D338" s="21" t="s">
        <v>176</v>
      </c>
      <c r="E338" s="21" t="s">
        <v>143</v>
      </c>
      <c r="F338" s="21"/>
      <c r="G338" s="21"/>
      <c r="H338" s="21" t="str">
        <f t="shared" si="10"/>
        <v>RL2-22631st Assembly</v>
      </c>
      <c r="I338" s="21" t="str">
        <f t="shared" si="11"/>
        <v>RL2-22631st Assembly</v>
      </c>
      <c r="J338" s="21" t="s">
        <v>144</v>
      </c>
      <c r="K338" s="22" t="str">
        <f>VLOOKUP($D338,'● Inspection plan (master)'!$I$8:$L$316,4,0)</f>
        <v>PF</v>
      </c>
      <c r="L338" s="23"/>
      <c r="M338" s="23"/>
      <c r="N338" s="23"/>
      <c r="O338" s="22">
        <v>50849</v>
      </c>
      <c r="P338" s="22">
        <v>61499</v>
      </c>
      <c r="Q338" s="22">
        <v>125076</v>
      </c>
      <c r="R338" s="22">
        <v>135929</v>
      </c>
      <c r="S338" s="22">
        <v>141310</v>
      </c>
      <c r="T338" s="22">
        <v>9572</v>
      </c>
      <c r="U338" s="22">
        <v>0</v>
      </c>
      <c r="V338" s="22">
        <v>16471</v>
      </c>
      <c r="W338" s="22">
        <v>81402</v>
      </c>
      <c r="X338" s="22">
        <v>113755</v>
      </c>
      <c r="Y338" s="22">
        <v>157809</v>
      </c>
      <c r="Z338" s="22">
        <v>78880.05459829919</v>
      </c>
      <c r="AA338" s="22">
        <v>96541.523522985008</v>
      </c>
      <c r="AB338" s="22">
        <v>92852.021878715808</v>
      </c>
      <c r="AC338" s="22">
        <v>0</v>
      </c>
    </row>
    <row r="339" spans="1:29">
      <c r="A339" s="1" t="s">
        <v>68</v>
      </c>
      <c r="B339" s="21" t="s">
        <v>141</v>
      </c>
      <c r="C339" s="21"/>
      <c r="D339" s="21" t="s">
        <v>175</v>
      </c>
      <c r="E339" s="21" t="s">
        <v>91</v>
      </c>
      <c r="F339" s="21"/>
      <c r="G339" s="21"/>
      <c r="H339" s="21" t="str">
        <f t="shared" si="10"/>
        <v>RL2-11271st ROTARY Cutting</v>
      </c>
      <c r="I339" s="21" t="str">
        <f t="shared" si="11"/>
        <v>RL2-11271st ROTARY Cutting</v>
      </c>
      <c r="J339" s="21" t="s">
        <v>3</v>
      </c>
      <c r="K339" s="22" t="str">
        <f>VLOOKUP($D339,'● Inspection plan (master)'!$I$8:$L$316,4,0)</f>
        <v>PF</v>
      </c>
      <c r="L339" s="23"/>
      <c r="M339" s="23"/>
      <c r="N339" s="23"/>
      <c r="O339" s="22">
        <v>272869</v>
      </c>
      <c r="P339" s="22">
        <v>324755</v>
      </c>
      <c r="Q339" s="22">
        <v>567448</v>
      </c>
      <c r="R339" s="22">
        <v>577949</v>
      </c>
      <c r="S339" s="22">
        <v>479244</v>
      </c>
      <c r="T339" s="22">
        <v>59095</v>
      </c>
      <c r="U339" s="22">
        <v>164190</v>
      </c>
      <c r="V339" s="22">
        <v>278668</v>
      </c>
      <c r="W339" s="22">
        <v>566711</v>
      </c>
      <c r="X339" s="22">
        <v>628367</v>
      </c>
      <c r="Y339" s="22">
        <v>725436</v>
      </c>
      <c r="Z339" s="22">
        <v>359198.92521122482</v>
      </c>
      <c r="AA339" s="22">
        <v>362319.5364087678</v>
      </c>
      <c r="AB339" s="22">
        <v>323632.98838000733</v>
      </c>
      <c r="AC339" s="22">
        <v>0</v>
      </c>
    </row>
    <row r="340" spans="1:29">
      <c r="A340" s="1" t="s">
        <v>68</v>
      </c>
      <c r="B340" s="21" t="s">
        <v>141</v>
      </c>
      <c r="C340" s="21"/>
      <c r="D340" s="21" t="s">
        <v>176</v>
      </c>
      <c r="E340" s="21" t="s">
        <v>53</v>
      </c>
      <c r="F340" s="21"/>
      <c r="G340" s="21"/>
      <c r="H340" s="21" t="str">
        <f t="shared" si="10"/>
        <v>RL2-2263Heatting</v>
      </c>
      <c r="I340" s="21" t="str">
        <f t="shared" si="11"/>
        <v>RL2-2263Heatting</v>
      </c>
      <c r="J340" s="21" t="s">
        <v>54</v>
      </c>
      <c r="K340" s="22" t="str">
        <f>VLOOKUP($D340,'● Inspection plan (master)'!$I$8:$L$316,4,0)</f>
        <v>PF</v>
      </c>
      <c r="L340" s="23"/>
      <c r="M340" s="23"/>
      <c r="N340" s="23"/>
      <c r="O340" s="22">
        <v>270240</v>
      </c>
      <c r="P340" s="22">
        <v>317880</v>
      </c>
      <c r="Q340" s="22">
        <v>591215</v>
      </c>
      <c r="R340" s="22">
        <v>607395</v>
      </c>
      <c r="S340" s="22">
        <v>476895</v>
      </c>
      <c r="T340" s="22">
        <v>69600</v>
      </c>
      <c r="U340" s="22">
        <v>146010</v>
      </c>
      <c r="V340" s="22">
        <v>278340</v>
      </c>
      <c r="W340" s="22">
        <v>559260</v>
      </c>
      <c r="X340" s="22">
        <v>619095</v>
      </c>
      <c r="Y340" s="22">
        <v>707700</v>
      </c>
      <c r="Z340" s="22">
        <v>378000</v>
      </c>
      <c r="AA340" s="22">
        <v>351183.21983999287</v>
      </c>
      <c r="AB340" s="22">
        <v>312473.23016000708</v>
      </c>
      <c r="AC340" s="22">
        <v>0</v>
      </c>
    </row>
    <row r="341" spans="1:29">
      <c r="A341" s="1" t="s">
        <v>68</v>
      </c>
      <c r="B341" s="21" t="s">
        <v>141</v>
      </c>
      <c r="C341" s="21">
        <v>3</v>
      </c>
      <c r="D341" s="21" t="s">
        <v>176</v>
      </c>
      <c r="E341" s="21" t="s">
        <v>124</v>
      </c>
      <c r="F341" s="21"/>
      <c r="G341" s="21"/>
      <c r="H341" s="21" t="str">
        <f t="shared" si="10"/>
        <v>RL2-2263Pressing</v>
      </c>
      <c r="I341" s="21" t="str">
        <f t="shared" si="11"/>
        <v>RL2-2263Pressing</v>
      </c>
      <c r="J341" s="21" t="s">
        <v>125</v>
      </c>
      <c r="K341" s="22" t="str">
        <f>VLOOKUP($D341,'● Inspection plan (master)'!$I$8:$L$316,4,0)</f>
        <v>PF</v>
      </c>
      <c r="L341" s="23"/>
      <c r="M341" s="23"/>
      <c r="N341" s="23"/>
      <c r="O341" s="22">
        <v>328053</v>
      </c>
      <c r="P341" s="22">
        <v>424485</v>
      </c>
      <c r="Q341" s="22">
        <v>492210</v>
      </c>
      <c r="R341" s="22">
        <v>605790</v>
      </c>
      <c r="S341" s="22">
        <v>491535</v>
      </c>
      <c r="T341" s="22">
        <v>32970</v>
      </c>
      <c r="U341" s="22">
        <v>97200</v>
      </c>
      <c r="V341" s="22">
        <v>519510</v>
      </c>
      <c r="W341" s="22">
        <v>411090</v>
      </c>
      <c r="X341" s="22">
        <v>566100</v>
      </c>
      <c r="Y341" s="22">
        <v>748155</v>
      </c>
      <c r="Z341" s="22">
        <v>319447.82608695654</v>
      </c>
      <c r="AA341" s="22">
        <v>359378.80434782611</v>
      </c>
      <c r="AB341" s="22">
        <v>279516.84782608697</v>
      </c>
      <c r="AC341" s="22">
        <v>0</v>
      </c>
    </row>
    <row r="342" spans="1:29">
      <c r="A342" s="1" t="s">
        <v>68</v>
      </c>
      <c r="B342" s="21" t="s">
        <v>141</v>
      </c>
      <c r="C342" s="21"/>
      <c r="D342" s="21" t="s">
        <v>177</v>
      </c>
      <c r="E342" s="21" t="s">
        <v>37</v>
      </c>
      <c r="F342" s="21" t="s">
        <v>106</v>
      </c>
      <c r="G342" s="21" t="s">
        <v>68</v>
      </c>
      <c r="H342" s="21" t="str">
        <f t="shared" si="10"/>
        <v>RL2-0821Packing</v>
      </c>
      <c r="I342" s="21" t="str">
        <f t="shared" si="11"/>
        <v>RL2-0821Packingc-TENMA</v>
      </c>
      <c r="J342" s="21" t="s">
        <v>39</v>
      </c>
      <c r="K342" s="22" t="str">
        <f>VLOOKUP($D342,'● Inspection plan (master)'!$I$8:$L$316,4,0)</f>
        <v>PF</v>
      </c>
      <c r="L342" s="23"/>
      <c r="M342" s="23"/>
      <c r="N342" s="23"/>
      <c r="O342" s="22">
        <v>1600</v>
      </c>
      <c r="P342" s="22">
        <v>26240</v>
      </c>
      <c r="Q342" s="22">
        <v>59680</v>
      </c>
      <c r="R342" s="22">
        <v>86080</v>
      </c>
      <c r="S342" s="22">
        <v>22720</v>
      </c>
      <c r="T342" s="22">
        <v>6720</v>
      </c>
      <c r="U342" s="22">
        <v>1440</v>
      </c>
      <c r="V342" s="22">
        <v>6431</v>
      </c>
      <c r="W342" s="22">
        <v>74720</v>
      </c>
      <c r="X342" s="22">
        <v>40800</v>
      </c>
      <c r="Y342" s="22">
        <v>69760</v>
      </c>
      <c r="Z342" s="22">
        <v>16800</v>
      </c>
      <c r="AA342" s="22">
        <v>21280</v>
      </c>
      <c r="AB342" s="22">
        <v>27360</v>
      </c>
      <c r="AC342" s="22">
        <v>0</v>
      </c>
    </row>
    <row r="343" spans="1:29">
      <c r="A343" s="1" t="s">
        <v>68</v>
      </c>
      <c r="B343" s="21" t="s">
        <v>141</v>
      </c>
      <c r="C343" s="21"/>
      <c r="D343" s="21" t="s">
        <v>177</v>
      </c>
      <c r="E343" s="21" t="s">
        <v>45</v>
      </c>
      <c r="F343" s="21"/>
      <c r="G343" s="21"/>
      <c r="H343" s="21" t="str">
        <f t="shared" si="10"/>
        <v>RL2-0821Traverse Grinding</v>
      </c>
      <c r="I343" s="21" t="str">
        <f t="shared" si="11"/>
        <v>RL2-0821Traverse Grinding</v>
      </c>
      <c r="J343" s="21" t="s">
        <v>46</v>
      </c>
      <c r="K343" s="22" t="str">
        <f>VLOOKUP($D343,'● Inspection plan (master)'!$I$8:$L$316,4,0)</f>
        <v>PF</v>
      </c>
      <c r="L343" s="23"/>
      <c r="M343" s="23"/>
      <c r="N343" s="23"/>
      <c r="O343" s="22">
        <v>26781</v>
      </c>
      <c r="P343" s="22">
        <v>42015</v>
      </c>
      <c r="Q343" s="22">
        <v>95265</v>
      </c>
      <c r="R343" s="22">
        <v>130277</v>
      </c>
      <c r="S343" s="22">
        <v>80827</v>
      </c>
      <c r="T343" s="22">
        <v>15372</v>
      </c>
      <c r="U343" s="22">
        <v>19533</v>
      </c>
      <c r="V343" s="22">
        <v>47328</v>
      </c>
      <c r="W343" s="22">
        <v>76963</v>
      </c>
      <c r="X343" s="22">
        <v>63556</v>
      </c>
      <c r="Y343" s="22">
        <v>101401</v>
      </c>
      <c r="Z343" s="22">
        <v>32413.227526881721</v>
      </c>
      <c r="AA343" s="22">
        <v>22263.023507601039</v>
      </c>
      <c r="AB343" s="22">
        <v>28181.42896551724</v>
      </c>
      <c r="AC343" s="22">
        <v>0</v>
      </c>
    </row>
    <row r="344" spans="1:29">
      <c r="A344" s="1" t="s">
        <v>68</v>
      </c>
      <c r="B344" s="21" t="s">
        <v>141</v>
      </c>
      <c r="C344" s="21"/>
      <c r="D344" s="21" t="s">
        <v>177</v>
      </c>
      <c r="E344" s="21" t="s">
        <v>143</v>
      </c>
      <c r="F344" s="21"/>
      <c r="G344" s="21"/>
      <c r="H344" s="21" t="str">
        <f t="shared" si="10"/>
        <v>RL2-08211st Assembly</v>
      </c>
      <c r="I344" s="21" t="str">
        <f t="shared" si="11"/>
        <v>RL2-08211st Assembly</v>
      </c>
      <c r="J344" s="21" t="s">
        <v>144</v>
      </c>
      <c r="K344" s="22" t="str">
        <f>VLOOKUP($D344,'● Inspection plan (master)'!$I$8:$L$316,4,0)</f>
        <v>PF</v>
      </c>
      <c r="L344" s="23"/>
      <c r="M344" s="23"/>
      <c r="N344" s="23"/>
      <c r="O344" s="22">
        <v>28066</v>
      </c>
      <c r="P344" s="22">
        <v>41395</v>
      </c>
      <c r="Q344" s="22">
        <v>103216</v>
      </c>
      <c r="R344" s="22">
        <v>128455</v>
      </c>
      <c r="S344" s="22">
        <v>78895</v>
      </c>
      <c r="T344" s="22">
        <v>15595</v>
      </c>
      <c r="U344" s="22">
        <v>21025</v>
      </c>
      <c r="V344" s="22">
        <v>48250</v>
      </c>
      <c r="W344" s="22">
        <v>76285</v>
      </c>
      <c r="X344" s="22">
        <v>67105</v>
      </c>
      <c r="Y344" s="22">
        <v>102006</v>
      </c>
      <c r="Z344" s="22">
        <v>30414.389575514011</v>
      </c>
      <c r="AA344" s="22">
        <v>22516.634871572791</v>
      </c>
      <c r="AB344" s="22">
        <v>27209.655552913198</v>
      </c>
      <c r="AC344" s="22">
        <v>0</v>
      </c>
    </row>
    <row r="345" spans="1:29">
      <c r="A345" s="1" t="s">
        <v>68</v>
      </c>
      <c r="B345" s="21" t="s">
        <v>141</v>
      </c>
      <c r="C345" s="21"/>
      <c r="D345" s="21" t="s">
        <v>177</v>
      </c>
      <c r="E345" s="21" t="s">
        <v>91</v>
      </c>
      <c r="F345" s="21"/>
      <c r="G345" s="21"/>
      <c r="H345" s="21" t="str">
        <f t="shared" si="10"/>
        <v>RL2-08211st ROTARY Cutting</v>
      </c>
      <c r="I345" s="21" t="str">
        <f t="shared" si="11"/>
        <v>RL2-08211st ROTARY Cutting</v>
      </c>
      <c r="J345" s="21" t="s">
        <v>3</v>
      </c>
      <c r="K345" s="22" t="str">
        <f>VLOOKUP($D345,'● Inspection plan (master)'!$I$8:$L$316,4,0)</f>
        <v>PF</v>
      </c>
      <c r="L345" s="23"/>
      <c r="M345" s="23"/>
      <c r="N345" s="23"/>
      <c r="O345" s="22">
        <v>53204</v>
      </c>
      <c r="P345" s="22">
        <v>85653</v>
      </c>
      <c r="Q345" s="22">
        <v>205193</v>
      </c>
      <c r="R345" s="22">
        <v>272847</v>
      </c>
      <c r="S345" s="22">
        <v>168064</v>
      </c>
      <c r="T345" s="22">
        <v>34744</v>
      </c>
      <c r="U345" s="22">
        <v>35289</v>
      </c>
      <c r="V345" s="22">
        <v>96895</v>
      </c>
      <c r="W345" s="22">
        <v>168620</v>
      </c>
      <c r="X345" s="22">
        <v>142445</v>
      </c>
      <c r="Y345" s="22">
        <v>214595</v>
      </c>
      <c r="Z345" s="22">
        <v>50553.46527177465</v>
      </c>
      <c r="AA345" s="22">
        <v>45457.111591565379</v>
      </c>
      <c r="AB345" s="22">
        <v>52542.783136659971</v>
      </c>
      <c r="AC345" s="22">
        <v>0</v>
      </c>
    </row>
    <row r="346" spans="1:29">
      <c r="A346" s="1" t="s">
        <v>68</v>
      </c>
      <c r="B346" s="21" t="s">
        <v>141</v>
      </c>
      <c r="C346" s="21"/>
      <c r="D346" s="21" t="s">
        <v>177</v>
      </c>
      <c r="E346" s="21" t="s">
        <v>53</v>
      </c>
      <c r="F346" s="21"/>
      <c r="G346" s="21"/>
      <c r="H346" s="21" t="str">
        <f t="shared" si="10"/>
        <v>RL2-0821Heatting</v>
      </c>
      <c r="I346" s="21" t="str">
        <f t="shared" si="11"/>
        <v>RL2-0821Heatting</v>
      </c>
      <c r="J346" s="21" t="s">
        <v>54</v>
      </c>
      <c r="K346" s="22" t="str">
        <f>VLOOKUP($D346,'● Inspection plan (master)'!$I$8:$L$316,4,0)</f>
        <v>PF</v>
      </c>
      <c r="L346" s="23"/>
      <c r="M346" s="23"/>
      <c r="N346" s="23"/>
      <c r="O346" s="22">
        <v>40380</v>
      </c>
      <c r="P346" s="22">
        <v>113200</v>
      </c>
      <c r="Q346" s="22">
        <v>189920</v>
      </c>
      <c r="R346" s="22">
        <v>251860</v>
      </c>
      <c r="S346" s="22">
        <v>235520</v>
      </c>
      <c r="T346" s="22">
        <v>125980</v>
      </c>
      <c r="U346" s="22">
        <v>100380</v>
      </c>
      <c r="V346" s="22">
        <v>115160</v>
      </c>
      <c r="W346" s="22">
        <v>126740</v>
      </c>
      <c r="X346" s="22">
        <v>253400</v>
      </c>
      <c r="Y346" s="22">
        <v>277380</v>
      </c>
      <c r="Z346" s="22">
        <v>128000</v>
      </c>
      <c r="AA346" s="22">
        <v>103148.33475000742</v>
      </c>
      <c r="AB346" s="22">
        <v>50730.963028499289</v>
      </c>
      <c r="AC346" s="22">
        <v>0</v>
      </c>
    </row>
    <row r="347" spans="1:29">
      <c r="A347" s="1" t="s">
        <v>68</v>
      </c>
      <c r="B347" s="21" t="s">
        <v>141</v>
      </c>
      <c r="C347" s="21">
        <v>4</v>
      </c>
      <c r="D347" s="21" t="s">
        <v>177</v>
      </c>
      <c r="E347" s="21" t="s">
        <v>124</v>
      </c>
      <c r="F347" s="21"/>
      <c r="G347" s="21"/>
      <c r="H347" s="21" t="str">
        <f t="shared" si="10"/>
        <v>RL2-0821Pressing</v>
      </c>
      <c r="I347" s="21" t="str">
        <f t="shared" si="11"/>
        <v>RL2-0821Pressing</v>
      </c>
      <c r="J347" s="21" t="s">
        <v>125</v>
      </c>
      <c r="K347" s="22" t="str">
        <f>VLOOKUP($D347,'● Inspection plan (master)'!$I$8:$L$316,4,0)</f>
        <v>PF</v>
      </c>
      <c r="L347" s="23"/>
      <c r="M347" s="23"/>
      <c r="N347" s="23"/>
      <c r="O347" s="22">
        <v>78740</v>
      </c>
      <c r="P347" s="22">
        <v>146280</v>
      </c>
      <c r="Q347" s="22">
        <v>197020</v>
      </c>
      <c r="R347" s="22">
        <v>360508</v>
      </c>
      <c r="S347" s="22">
        <v>89520</v>
      </c>
      <c r="T347" s="22">
        <v>175532</v>
      </c>
      <c r="U347" s="22">
        <v>59540</v>
      </c>
      <c r="V347" s="22">
        <v>159480</v>
      </c>
      <c r="W347" s="22">
        <v>198280</v>
      </c>
      <c r="X347" s="22">
        <v>154340</v>
      </c>
      <c r="Y347" s="22">
        <v>293880</v>
      </c>
      <c r="Z347" s="22">
        <v>53241.304347826088</v>
      </c>
      <c r="AA347" s="22">
        <v>106482.60869565218</v>
      </c>
      <c r="AB347" s="22">
        <v>26620.652173913044</v>
      </c>
      <c r="AC347" s="22">
        <v>0</v>
      </c>
    </row>
    <row r="348" spans="1:29">
      <c r="A348" s="1" t="s">
        <v>68</v>
      </c>
      <c r="B348" s="21" t="s">
        <v>141</v>
      </c>
      <c r="C348" s="21"/>
      <c r="D348" s="21" t="s">
        <v>178</v>
      </c>
      <c r="E348" s="21" t="s">
        <v>37</v>
      </c>
      <c r="F348" s="21" t="s">
        <v>106</v>
      </c>
      <c r="G348" s="21" t="s">
        <v>68</v>
      </c>
      <c r="H348" s="21" t="str">
        <f t="shared" si="10"/>
        <v>RL2-0822Packing</v>
      </c>
      <c r="I348" s="21" t="str">
        <f t="shared" si="11"/>
        <v>RL2-0822Packingc-TENMA</v>
      </c>
      <c r="J348" s="21" t="s">
        <v>39</v>
      </c>
      <c r="K348" s="22" t="str">
        <f>VLOOKUP($D348,'● Inspection plan (master)'!$I$8:$L$316,4,0)</f>
        <v>PF</v>
      </c>
      <c r="L348" s="23"/>
      <c r="M348" s="23"/>
      <c r="N348" s="23"/>
      <c r="O348" s="22">
        <v>2880</v>
      </c>
      <c r="P348" s="22">
        <v>26400</v>
      </c>
      <c r="Q348" s="22">
        <v>64000</v>
      </c>
      <c r="R348" s="22">
        <v>71200</v>
      </c>
      <c r="S348" s="22">
        <v>37920</v>
      </c>
      <c r="T348" s="22">
        <v>33600</v>
      </c>
      <c r="U348" s="22">
        <v>0</v>
      </c>
      <c r="V348" s="22">
        <v>7071</v>
      </c>
      <c r="W348" s="22">
        <v>72160</v>
      </c>
      <c r="X348" s="22">
        <v>28320</v>
      </c>
      <c r="Y348" s="22">
        <v>70080</v>
      </c>
      <c r="Z348" s="22">
        <v>28160</v>
      </c>
      <c r="AA348" s="22">
        <v>9920</v>
      </c>
      <c r="AB348" s="22">
        <v>27360</v>
      </c>
      <c r="AC348" s="22">
        <v>0</v>
      </c>
    </row>
    <row r="349" spans="1:29">
      <c r="A349" s="1" t="s">
        <v>68</v>
      </c>
      <c r="B349" s="21" t="s">
        <v>141</v>
      </c>
      <c r="C349" s="21"/>
      <c r="D349" s="21" t="s">
        <v>178</v>
      </c>
      <c r="E349" s="21" t="s">
        <v>45</v>
      </c>
      <c r="F349" s="21"/>
      <c r="G349" s="21"/>
      <c r="H349" s="21" t="str">
        <f t="shared" si="10"/>
        <v>RL2-0822Traverse Grinding</v>
      </c>
      <c r="I349" s="21" t="str">
        <f t="shared" si="11"/>
        <v>RL2-0822Traverse Grinding</v>
      </c>
      <c r="J349" s="21" t="s">
        <v>46</v>
      </c>
      <c r="K349" s="22" t="str">
        <f>VLOOKUP($D349,'● Inspection plan (master)'!$I$8:$L$316,4,0)</f>
        <v>PF</v>
      </c>
      <c r="L349" s="23"/>
      <c r="M349" s="23"/>
      <c r="N349" s="23"/>
      <c r="O349" s="22">
        <v>33444</v>
      </c>
      <c r="P349" s="22">
        <v>33026</v>
      </c>
      <c r="Q349" s="22">
        <v>104079</v>
      </c>
      <c r="R349" s="22">
        <v>115915</v>
      </c>
      <c r="S349" s="22">
        <v>96027</v>
      </c>
      <c r="T349" s="22">
        <v>29970</v>
      </c>
      <c r="U349" s="22">
        <v>7714</v>
      </c>
      <c r="V349" s="22">
        <v>43524</v>
      </c>
      <c r="W349" s="22">
        <v>73395</v>
      </c>
      <c r="X349" s="22">
        <v>50299</v>
      </c>
      <c r="Y349" s="22">
        <v>97741</v>
      </c>
      <c r="Z349" s="22">
        <v>40012.400000000001</v>
      </c>
      <c r="AA349" s="22">
        <v>10391.139310344826</v>
      </c>
      <c r="AB349" s="22">
        <v>27748.700689655172</v>
      </c>
      <c r="AC349" s="22">
        <v>0</v>
      </c>
    </row>
    <row r="350" spans="1:29">
      <c r="A350" s="1" t="s">
        <v>68</v>
      </c>
      <c r="B350" s="21" t="s">
        <v>141</v>
      </c>
      <c r="C350" s="21"/>
      <c r="D350" s="21" t="s">
        <v>178</v>
      </c>
      <c r="E350" s="21" t="s">
        <v>143</v>
      </c>
      <c r="F350" s="21"/>
      <c r="G350" s="21"/>
      <c r="H350" s="21" t="str">
        <f t="shared" si="10"/>
        <v>RL2-08221st Assembly</v>
      </c>
      <c r="I350" s="21" t="str">
        <f t="shared" si="11"/>
        <v>RL2-08221st Assembly</v>
      </c>
      <c r="J350" s="21" t="s">
        <v>144</v>
      </c>
      <c r="K350" s="22" t="str">
        <f>VLOOKUP($D350,'● Inspection plan (master)'!$I$8:$L$316,4,0)</f>
        <v>PF</v>
      </c>
      <c r="L350" s="23"/>
      <c r="M350" s="23"/>
      <c r="N350" s="23"/>
      <c r="O350" s="22">
        <v>35828</v>
      </c>
      <c r="P350" s="22">
        <v>36352</v>
      </c>
      <c r="Q350" s="22">
        <v>103480</v>
      </c>
      <c r="R350" s="22">
        <v>117685</v>
      </c>
      <c r="S350" s="22">
        <v>99989</v>
      </c>
      <c r="T350" s="22">
        <v>27301</v>
      </c>
      <c r="U350" s="22">
        <v>9255</v>
      </c>
      <c r="V350" s="22">
        <v>45503</v>
      </c>
      <c r="W350" s="22">
        <v>75119</v>
      </c>
      <c r="X350" s="22">
        <v>48395</v>
      </c>
      <c r="Y350" s="22">
        <v>101910</v>
      </c>
      <c r="Z350" s="22">
        <v>37272.598042269186</v>
      </c>
      <c r="AA350" s="22">
        <v>11012.793015994785</v>
      </c>
      <c r="AB350" s="22">
        <v>26791.848941736029</v>
      </c>
      <c r="AC350" s="22">
        <v>0</v>
      </c>
    </row>
    <row r="351" spans="1:29">
      <c r="A351" s="1" t="s">
        <v>68</v>
      </c>
      <c r="B351" s="21" t="s">
        <v>141</v>
      </c>
      <c r="C351" s="21"/>
      <c r="D351" s="21" t="s">
        <v>178</v>
      </c>
      <c r="E351" s="21" t="s">
        <v>91</v>
      </c>
      <c r="F351" s="21"/>
      <c r="G351" s="21"/>
      <c r="H351" s="21" t="str">
        <f t="shared" si="10"/>
        <v>RL2-08221st ROTARY Cutting</v>
      </c>
      <c r="I351" s="21" t="str">
        <f t="shared" si="11"/>
        <v>RL2-08221st ROTARY Cutting</v>
      </c>
      <c r="J351" s="21" t="s">
        <v>3</v>
      </c>
      <c r="K351" s="22" t="str">
        <f>VLOOKUP($D351,'● Inspection plan (master)'!$I$8:$L$316,4,0)</f>
        <v>PF</v>
      </c>
      <c r="L351" s="23"/>
      <c r="M351" s="23"/>
      <c r="N351" s="23"/>
      <c r="O351" s="22">
        <v>30905</v>
      </c>
      <c r="P351" s="22">
        <v>32943</v>
      </c>
      <c r="Q351" s="22">
        <v>110073</v>
      </c>
      <c r="R351" s="22">
        <v>112107</v>
      </c>
      <c r="S351" s="22">
        <v>96348</v>
      </c>
      <c r="T351" s="22">
        <v>31700</v>
      </c>
      <c r="U351" s="22">
        <v>7890</v>
      </c>
      <c r="V351" s="22">
        <v>52935</v>
      </c>
      <c r="W351" s="22">
        <v>75030</v>
      </c>
      <c r="X351" s="22">
        <v>38390</v>
      </c>
      <c r="Y351" s="22">
        <v>110033</v>
      </c>
      <c r="Z351" s="22">
        <v>27990.849429881921</v>
      </c>
      <c r="AA351" s="22">
        <v>11581.398488441913</v>
      </c>
      <c r="AB351" s="22">
        <v>25867.992081676166</v>
      </c>
      <c r="AC351" s="22">
        <v>0</v>
      </c>
    </row>
    <row r="352" spans="1:29">
      <c r="A352" s="1" t="s">
        <v>68</v>
      </c>
      <c r="B352" s="21" t="s">
        <v>141</v>
      </c>
      <c r="C352" s="21"/>
      <c r="D352" s="21" t="s">
        <v>178</v>
      </c>
      <c r="E352" s="21" t="s">
        <v>53</v>
      </c>
      <c r="F352" s="21"/>
      <c r="G352" s="21"/>
      <c r="H352" s="21" t="str">
        <f t="shared" si="10"/>
        <v>RL2-0822Heatting</v>
      </c>
      <c r="I352" s="21" t="str">
        <f t="shared" si="11"/>
        <v>RL2-0822Heatting</v>
      </c>
      <c r="J352" s="21" t="s">
        <v>54</v>
      </c>
      <c r="K352" s="22" t="str">
        <f>VLOOKUP($D352,'● Inspection plan (master)'!$I$8:$L$316,4,0)</f>
        <v>PF</v>
      </c>
      <c r="L352" s="23"/>
      <c r="M352" s="23"/>
      <c r="N352" s="23"/>
      <c r="O352" s="22">
        <v>33600</v>
      </c>
      <c r="P352" s="22">
        <v>38400</v>
      </c>
      <c r="Q352" s="22">
        <v>92360</v>
      </c>
      <c r="R352" s="22">
        <v>137200</v>
      </c>
      <c r="S352" s="22">
        <v>92380</v>
      </c>
      <c r="T352" s="22">
        <v>73200</v>
      </c>
      <c r="U352" s="22">
        <v>0</v>
      </c>
      <c r="V352" s="22">
        <v>27600</v>
      </c>
      <c r="W352" s="22">
        <v>67540</v>
      </c>
      <c r="X352" s="22">
        <v>55560</v>
      </c>
      <c r="Y352" s="22">
        <v>112780</v>
      </c>
      <c r="Z352" s="22">
        <v>15564.442929509078</v>
      </c>
      <c r="AA352" s="22">
        <v>12099.804715769107</v>
      </c>
      <c r="AB352" s="22">
        <v>24975.992354721813</v>
      </c>
      <c r="AC352" s="22">
        <v>0</v>
      </c>
    </row>
    <row r="353" spans="1:29">
      <c r="A353" s="1" t="s">
        <v>68</v>
      </c>
      <c r="B353" s="21" t="s">
        <v>141</v>
      </c>
      <c r="C353" s="21">
        <v>4</v>
      </c>
      <c r="D353" s="21" t="s">
        <v>178</v>
      </c>
      <c r="E353" s="21" t="s">
        <v>124</v>
      </c>
      <c r="F353" s="21"/>
      <c r="G353" s="21"/>
      <c r="H353" s="21" t="str">
        <f t="shared" si="10"/>
        <v>RL2-0822Pressing</v>
      </c>
      <c r="I353" s="21" t="str">
        <f t="shared" si="11"/>
        <v>RL2-0822Pressing</v>
      </c>
      <c r="J353" s="21" t="s">
        <v>125</v>
      </c>
      <c r="K353" s="22" t="str">
        <f>VLOOKUP($D353,'● Inspection plan (master)'!$I$8:$L$316,4,0)</f>
        <v>PF</v>
      </c>
      <c r="L353" s="23"/>
      <c r="M353" s="23"/>
      <c r="N353" s="23"/>
      <c r="O353" s="22">
        <v>17180</v>
      </c>
      <c r="P353" s="22">
        <v>69540</v>
      </c>
      <c r="Q353" s="22">
        <v>129500</v>
      </c>
      <c r="R353" s="22">
        <v>119120</v>
      </c>
      <c r="S353" s="22">
        <v>77540</v>
      </c>
      <c r="T353" s="22">
        <v>16380</v>
      </c>
      <c r="U353" s="22">
        <v>0</v>
      </c>
      <c r="V353" s="22">
        <v>86740</v>
      </c>
      <c r="W353" s="22">
        <v>95540</v>
      </c>
      <c r="X353" s="22">
        <v>0</v>
      </c>
      <c r="Y353" s="22">
        <v>123120</v>
      </c>
      <c r="Z353" s="22">
        <v>0</v>
      </c>
      <c r="AA353" s="22">
        <v>0</v>
      </c>
      <c r="AB353" s="22">
        <v>26620.652173913044</v>
      </c>
      <c r="AC353" s="22">
        <v>0</v>
      </c>
    </row>
    <row r="354" spans="1:29">
      <c r="A354" s="1" t="s">
        <v>100</v>
      </c>
      <c r="B354" s="21" t="s">
        <v>141</v>
      </c>
      <c r="C354" s="21"/>
      <c r="D354" s="21" t="s">
        <v>179</v>
      </c>
      <c r="E354" s="21" t="s">
        <v>37</v>
      </c>
      <c r="F354" s="21" t="s">
        <v>100</v>
      </c>
      <c r="G354" s="21" t="s">
        <v>100</v>
      </c>
      <c r="H354" s="21" t="str">
        <f t="shared" si="10"/>
        <v>RC4-3116Packing</v>
      </c>
      <c r="I354" s="21" t="str">
        <f t="shared" si="11"/>
        <v>RC4-3116PackingCBMP</v>
      </c>
      <c r="J354" s="21" t="s">
        <v>39</v>
      </c>
      <c r="K354" s="22" t="str">
        <f>VLOOKUP($D354,'● Inspection plan (master)'!$I$8:$L$316,4,0)</f>
        <v>PF</v>
      </c>
      <c r="L354" s="23"/>
      <c r="M354" s="23"/>
      <c r="N354" s="23"/>
      <c r="O354" s="22">
        <v>69120</v>
      </c>
      <c r="P354" s="22">
        <v>54240</v>
      </c>
      <c r="Q354" s="22">
        <v>81760</v>
      </c>
      <c r="R354" s="22">
        <v>53280</v>
      </c>
      <c r="S354" s="22">
        <v>36320</v>
      </c>
      <c r="T354" s="22">
        <v>56640</v>
      </c>
      <c r="U354" s="22">
        <v>117920</v>
      </c>
      <c r="V354" s="22">
        <v>117120</v>
      </c>
      <c r="W354" s="22">
        <v>20000</v>
      </c>
      <c r="X354" s="22">
        <v>6720</v>
      </c>
      <c r="Y354" s="22">
        <v>26720</v>
      </c>
      <c r="Z354" s="22">
        <v>62240</v>
      </c>
      <c r="AA354" s="22">
        <v>64480.000000000007</v>
      </c>
      <c r="AB354" s="22">
        <v>48480</v>
      </c>
      <c r="AC354" s="22">
        <v>0</v>
      </c>
    </row>
    <row r="355" spans="1:29">
      <c r="A355" s="1" t="s">
        <v>100</v>
      </c>
      <c r="B355" s="21" t="s">
        <v>141</v>
      </c>
      <c r="C355" s="21"/>
      <c r="D355" s="21" t="s">
        <v>179</v>
      </c>
      <c r="E355" s="21" t="s">
        <v>92</v>
      </c>
      <c r="F355" s="21"/>
      <c r="G355" s="21"/>
      <c r="H355" s="21" t="str">
        <f t="shared" si="10"/>
        <v>RC4-31161st Plunge Grinding</v>
      </c>
      <c r="I355" s="21" t="str">
        <f t="shared" si="11"/>
        <v>RC4-31161st Plunge Grinding</v>
      </c>
      <c r="J355" s="21" t="s">
        <v>93</v>
      </c>
      <c r="K355" s="22" t="str">
        <f>VLOOKUP($D355,'● Inspection plan (master)'!$I$8:$L$316,4,0)</f>
        <v>PF</v>
      </c>
      <c r="L355" s="23"/>
      <c r="M355" s="23"/>
      <c r="N355" s="23"/>
      <c r="O355" s="22">
        <v>93149</v>
      </c>
      <c r="P355" s="22">
        <v>43799</v>
      </c>
      <c r="Q355" s="22">
        <v>93857</v>
      </c>
      <c r="R355" s="22">
        <v>55750</v>
      </c>
      <c r="S355" s="22">
        <v>45015</v>
      </c>
      <c r="T355" s="22">
        <v>61507</v>
      </c>
      <c r="U355" s="22">
        <v>137811</v>
      </c>
      <c r="V355" s="22">
        <v>165609</v>
      </c>
      <c r="W355" s="22">
        <v>56957</v>
      </c>
      <c r="X355" s="22">
        <v>8485</v>
      </c>
      <c r="Y355" s="22">
        <v>32255</v>
      </c>
      <c r="Z355" s="22">
        <v>72154.075268817207</v>
      </c>
      <c r="AA355" s="22">
        <v>81157.278754171304</v>
      </c>
      <c r="AB355" s="22">
        <v>71754.445977011492</v>
      </c>
      <c r="AC355" s="22">
        <v>0</v>
      </c>
    </row>
    <row r="356" spans="1:29">
      <c r="A356" s="1" t="s">
        <v>100</v>
      </c>
      <c r="B356" s="21" t="s">
        <v>141</v>
      </c>
      <c r="C356" s="21"/>
      <c r="D356" s="21" t="s">
        <v>179</v>
      </c>
      <c r="E356" s="21" t="s">
        <v>143</v>
      </c>
      <c r="F356" s="21"/>
      <c r="G356" s="21"/>
      <c r="H356" s="21" t="str">
        <f t="shared" si="10"/>
        <v>RC4-31161st Assembly</v>
      </c>
      <c r="I356" s="21" t="str">
        <f t="shared" si="11"/>
        <v>RC4-31161st Assembly</v>
      </c>
      <c r="J356" s="21" t="s">
        <v>144</v>
      </c>
      <c r="K356" s="22" t="str">
        <f>VLOOKUP($D356,'● Inspection plan (master)'!$I$8:$L$316,4,0)</f>
        <v>PF</v>
      </c>
      <c r="L356" s="23"/>
      <c r="M356" s="23"/>
      <c r="N356" s="23"/>
      <c r="O356" s="22">
        <v>95025</v>
      </c>
      <c r="P356" s="22">
        <v>45428</v>
      </c>
      <c r="Q356" s="22">
        <v>95385</v>
      </c>
      <c r="R356" s="22">
        <v>55625</v>
      </c>
      <c r="S356" s="22">
        <v>47180</v>
      </c>
      <c r="T356" s="22">
        <v>62359</v>
      </c>
      <c r="U356" s="22">
        <v>136452</v>
      </c>
      <c r="V356" s="22">
        <v>166190</v>
      </c>
      <c r="W356" s="22">
        <v>57402</v>
      </c>
      <c r="X356" s="22">
        <v>8135</v>
      </c>
      <c r="Y356" s="22">
        <v>32991</v>
      </c>
      <c r="Z356" s="22">
        <v>74202.052002822733</v>
      </c>
      <c r="AA356" s="22">
        <v>81013.593260752386</v>
      </c>
      <c r="AB356" s="22">
        <v>69280.154736424884</v>
      </c>
      <c r="AC356" s="22">
        <v>0</v>
      </c>
    </row>
    <row r="357" spans="1:29">
      <c r="A357" s="1" t="s">
        <v>100</v>
      </c>
      <c r="B357" s="21" t="s">
        <v>141</v>
      </c>
      <c r="C357" s="21"/>
      <c r="D357" s="21" t="s">
        <v>179</v>
      </c>
      <c r="E357" s="21" t="s">
        <v>91</v>
      </c>
      <c r="F357" s="21"/>
      <c r="G357" s="21"/>
      <c r="H357" s="21" t="str">
        <f t="shared" si="10"/>
        <v>RC4-31161st ROTARY Cutting</v>
      </c>
      <c r="I357" s="21" t="str">
        <f t="shared" si="11"/>
        <v>RC4-31161st ROTARY Cutting</v>
      </c>
      <c r="J357" s="21" t="s">
        <v>3</v>
      </c>
      <c r="K357" s="22" t="str">
        <f>VLOOKUP($D357,'● Inspection plan (master)'!$I$8:$L$316,4,0)</f>
        <v>PF</v>
      </c>
      <c r="L357" s="23"/>
      <c r="M357" s="23"/>
      <c r="N357" s="23"/>
      <c r="O357" s="22">
        <v>452019</v>
      </c>
      <c r="P357" s="22">
        <v>258406</v>
      </c>
      <c r="Q357" s="22">
        <v>475174</v>
      </c>
      <c r="R357" s="22">
        <v>282242</v>
      </c>
      <c r="S357" s="22">
        <v>279880</v>
      </c>
      <c r="T357" s="22">
        <v>325512</v>
      </c>
      <c r="U357" s="22">
        <v>629127</v>
      </c>
      <c r="V357" s="22">
        <v>855320</v>
      </c>
      <c r="W357" s="22">
        <v>340040</v>
      </c>
      <c r="X357" s="22">
        <v>0</v>
      </c>
      <c r="Y357" s="22">
        <v>172855</v>
      </c>
      <c r="Z357" s="22">
        <v>377176.96860455762</v>
      </c>
      <c r="AA357" s="22">
        <v>403946.11197821883</v>
      </c>
      <c r="AB357" s="22">
        <v>334455.9194172236</v>
      </c>
      <c r="AC357" s="22">
        <v>0</v>
      </c>
    </row>
    <row r="358" spans="1:29">
      <c r="A358" s="1" t="s">
        <v>100</v>
      </c>
      <c r="B358" s="21" t="s">
        <v>141</v>
      </c>
      <c r="C358" s="21"/>
      <c r="D358" s="21" t="s">
        <v>179</v>
      </c>
      <c r="E358" s="21" t="s">
        <v>53</v>
      </c>
      <c r="F358" s="21"/>
      <c r="G358" s="21"/>
      <c r="H358" s="21" t="str">
        <f t="shared" si="10"/>
        <v>RC4-3116Heatting</v>
      </c>
      <c r="I358" s="21" t="str">
        <f t="shared" si="11"/>
        <v>RC4-3116Heatting</v>
      </c>
      <c r="J358" s="21" t="s">
        <v>54</v>
      </c>
      <c r="K358" s="22" t="str">
        <f>VLOOKUP($D358,'● Inspection plan (master)'!$I$8:$L$316,4,0)</f>
        <v>PF</v>
      </c>
      <c r="L358" s="23"/>
      <c r="M358" s="23"/>
      <c r="N358" s="23"/>
      <c r="O358" s="22">
        <v>498609</v>
      </c>
      <c r="P358" s="22">
        <v>293805</v>
      </c>
      <c r="Q358" s="22">
        <v>481320</v>
      </c>
      <c r="R358" s="22">
        <v>288810</v>
      </c>
      <c r="S358" s="22">
        <v>237375</v>
      </c>
      <c r="T358" s="22">
        <v>315675</v>
      </c>
      <c r="U358" s="22">
        <v>678573</v>
      </c>
      <c r="V358" s="22">
        <v>884780</v>
      </c>
      <c r="W358" s="22">
        <v>328455</v>
      </c>
      <c r="X358" s="22">
        <v>0</v>
      </c>
      <c r="Y358" s="22">
        <v>155700</v>
      </c>
      <c r="Z358" s="22">
        <v>388800</v>
      </c>
      <c r="AA358" s="22">
        <v>375866.0433213014</v>
      </c>
      <c r="AB358" s="22">
        <v>322922.95667869865</v>
      </c>
      <c r="AC358" s="22">
        <v>0</v>
      </c>
    </row>
    <row r="359" spans="1:29">
      <c r="A359" s="1" t="s">
        <v>100</v>
      </c>
      <c r="B359" s="21" t="s">
        <v>141</v>
      </c>
      <c r="C359" s="21">
        <v>9</v>
      </c>
      <c r="D359" s="21" t="s">
        <v>179</v>
      </c>
      <c r="E359" s="21" t="s">
        <v>124</v>
      </c>
      <c r="F359" s="21"/>
      <c r="G359" s="21"/>
      <c r="H359" s="21" t="str">
        <f t="shared" si="10"/>
        <v>RC4-3116Pressing</v>
      </c>
      <c r="I359" s="21" t="str">
        <f t="shared" si="11"/>
        <v>RC4-3116Pressing</v>
      </c>
      <c r="J359" s="21" t="s">
        <v>125</v>
      </c>
      <c r="K359" s="22" t="str">
        <f>VLOOKUP($D359,'● Inspection plan (master)'!$I$8:$L$316,4,0)</f>
        <v>PF</v>
      </c>
      <c r="L359" s="23"/>
      <c r="M359" s="23"/>
      <c r="N359" s="23"/>
      <c r="O359" s="22">
        <v>511560</v>
      </c>
      <c r="P359" s="22">
        <v>249930</v>
      </c>
      <c r="Q359" s="22">
        <v>489735</v>
      </c>
      <c r="R359" s="22">
        <v>296595</v>
      </c>
      <c r="S359" s="22">
        <v>264375</v>
      </c>
      <c r="T359" s="22">
        <v>324495</v>
      </c>
      <c r="U359" s="22">
        <v>707400</v>
      </c>
      <c r="V359" s="22">
        <v>857835</v>
      </c>
      <c r="W359" s="22">
        <v>431775</v>
      </c>
      <c r="X359" s="22">
        <v>98010</v>
      </c>
      <c r="Y359" s="22">
        <v>187875</v>
      </c>
      <c r="Z359" s="22">
        <v>143751.52173913043</v>
      </c>
      <c r="AA359" s="22">
        <v>383337.39130434778</v>
      </c>
      <c r="AB359" s="22">
        <v>287503.04347826086</v>
      </c>
      <c r="AC359" s="22">
        <v>0</v>
      </c>
    </row>
    <row r="360" spans="1:29">
      <c r="A360" s="1" t="s">
        <v>100</v>
      </c>
      <c r="B360" s="21" t="s">
        <v>141</v>
      </c>
      <c r="C360" s="21"/>
      <c r="D360" s="21" t="s">
        <v>180</v>
      </c>
      <c r="E360" s="21" t="s">
        <v>37</v>
      </c>
      <c r="F360" s="21" t="s">
        <v>100</v>
      </c>
      <c r="G360" s="21" t="s">
        <v>100</v>
      </c>
      <c r="H360" s="21" t="str">
        <f t="shared" si="10"/>
        <v>RL2-0650Packing</v>
      </c>
      <c r="I360" s="21" t="str">
        <f t="shared" si="11"/>
        <v>RL2-0650PackingCBMP</v>
      </c>
      <c r="J360" s="21" t="s">
        <v>39</v>
      </c>
      <c r="K360" s="22" t="str">
        <f>VLOOKUP($D360,'● Inspection plan (master)'!$I$8:$L$316,4,0)</f>
        <v>PF</v>
      </c>
      <c r="L360" s="23"/>
      <c r="M360" s="23"/>
      <c r="N360" s="23"/>
      <c r="O360" s="22">
        <v>343040</v>
      </c>
      <c r="P360" s="22">
        <v>184960</v>
      </c>
      <c r="Q360" s="22">
        <v>340000</v>
      </c>
      <c r="R360" s="22">
        <v>167200</v>
      </c>
      <c r="S360" s="22">
        <v>118720</v>
      </c>
      <c r="T360" s="22">
        <v>144000</v>
      </c>
      <c r="U360" s="22">
        <v>214240</v>
      </c>
      <c r="V360" s="22">
        <v>236160</v>
      </c>
      <c r="W360" s="22">
        <v>36000</v>
      </c>
      <c r="X360" s="22">
        <v>21920</v>
      </c>
      <c r="Y360" s="22">
        <v>80960</v>
      </c>
      <c r="Z360" s="22">
        <v>96960</v>
      </c>
      <c r="AA360" s="22">
        <v>126720</v>
      </c>
      <c r="AB360" s="22">
        <v>109760</v>
      </c>
      <c r="AC360" s="22">
        <v>0</v>
      </c>
    </row>
    <row r="361" spans="1:29">
      <c r="A361" s="1" t="s">
        <v>100</v>
      </c>
      <c r="B361" s="21" t="s">
        <v>141</v>
      </c>
      <c r="C361" s="21"/>
      <c r="D361" s="21" t="s">
        <v>180</v>
      </c>
      <c r="E361" s="21" t="s">
        <v>92</v>
      </c>
      <c r="F361" s="21"/>
      <c r="G361" s="21"/>
      <c r="H361" s="21" t="str">
        <f t="shared" si="10"/>
        <v>RL2-06501st Plunge Grinding</v>
      </c>
      <c r="I361" s="21" t="str">
        <f t="shared" si="11"/>
        <v>RL2-06501st Plunge Grinding</v>
      </c>
      <c r="J361" s="21" t="s">
        <v>93</v>
      </c>
      <c r="K361" s="22" t="str">
        <f>VLOOKUP($D361,'● Inspection plan (master)'!$I$8:$L$316,4,0)</f>
        <v>PF</v>
      </c>
      <c r="L361" s="23"/>
      <c r="M361" s="23"/>
      <c r="N361" s="23"/>
      <c r="O361" s="22">
        <v>432582</v>
      </c>
      <c r="P361" s="22">
        <v>228005</v>
      </c>
      <c r="Q361" s="22">
        <v>399249</v>
      </c>
      <c r="R361" s="22">
        <v>247561</v>
      </c>
      <c r="S361" s="22">
        <v>194854</v>
      </c>
      <c r="T361" s="22">
        <v>190079</v>
      </c>
      <c r="U361" s="22">
        <v>286002</v>
      </c>
      <c r="V361" s="22">
        <v>326086</v>
      </c>
      <c r="W361" s="22">
        <v>116945</v>
      </c>
      <c r="X361" s="22">
        <v>63585</v>
      </c>
      <c r="Y361" s="22">
        <v>94788</v>
      </c>
      <c r="Z361" s="22">
        <v>141389.14408602149</v>
      </c>
      <c r="AA361" s="22">
        <v>184551.61913236929</v>
      </c>
      <c r="AB361" s="22">
        <v>196627.23678160922</v>
      </c>
      <c r="AC361" s="22">
        <v>0</v>
      </c>
    </row>
    <row r="362" spans="1:29">
      <c r="A362" s="1" t="s">
        <v>100</v>
      </c>
      <c r="B362" s="21" t="s">
        <v>141</v>
      </c>
      <c r="C362" s="21"/>
      <c r="D362" s="21" t="s">
        <v>180</v>
      </c>
      <c r="E362" s="21" t="s">
        <v>143</v>
      </c>
      <c r="F362" s="21"/>
      <c r="G362" s="21"/>
      <c r="H362" s="21" t="str">
        <f t="shared" si="10"/>
        <v>RL2-06501st Assembly</v>
      </c>
      <c r="I362" s="21" t="str">
        <f t="shared" si="11"/>
        <v>RL2-06501st Assembly</v>
      </c>
      <c r="J362" s="21" t="s">
        <v>144</v>
      </c>
      <c r="K362" s="22" t="str">
        <f>VLOOKUP($D362,'● Inspection plan (master)'!$I$8:$L$316,4,0)</f>
        <v>PF</v>
      </c>
      <c r="L362" s="23"/>
      <c r="M362" s="23"/>
      <c r="N362" s="23"/>
      <c r="O362" s="22">
        <v>444872</v>
      </c>
      <c r="P362" s="22">
        <v>228530</v>
      </c>
      <c r="Q362" s="22">
        <v>400394</v>
      </c>
      <c r="R362" s="22">
        <v>255643</v>
      </c>
      <c r="S362" s="22">
        <v>199320</v>
      </c>
      <c r="T362" s="22">
        <v>194386</v>
      </c>
      <c r="U362" s="22">
        <v>302263</v>
      </c>
      <c r="V362" s="22">
        <v>334375</v>
      </c>
      <c r="W362" s="22">
        <v>119033</v>
      </c>
      <c r="X362" s="22">
        <v>64857</v>
      </c>
      <c r="Y362" s="22">
        <v>97629</v>
      </c>
      <c r="Z362" s="22">
        <v>143958.42212254953</v>
      </c>
      <c r="AA362" s="22">
        <v>185378.59064003467</v>
      </c>
      <c r="AB362" s="22">
        <v>189846.9872374158</v>
      </c>
      <c r="AC362" s="22">
        <v>0</v>
      </c>
    </row>
    <row r="363" spans="1:29">
      <c r="A363" s="1" t="s">
        <v>100</v>
      </c>
      <c r="B363" s="21" t="s">
        <v>141</v>
      </c>
      <c r="C363" s="21"/>
      <c r="D363" s="21" t="s">
        <v>181</v>
      </c>
      <c r="E363" s="21" t="s">
        <v>37</v>
      </c>
      <c r="F363" s="21" t="s">
        <v>100</v>
      </c>
      <c r="G363" s="21" t="s">
        <v>100</v>
      </c>
      <c r="H363" s="21" t="str">
        <f t="shared" si="10"/>
        <v>RL2-0898Packing</v>
      </c>
      <c r="I363" s="21" t="str">
        <f t="shared" si="11"/>
        <v>RL2-0898PackingCBMP</v>
      </c>
      <c r="J363" s="21" t="s">
        <v>39</v>
      </c>
      <c r="K363" s="22" t="str">
        <f>VLOOKUP($D363,'● Inspection plan (master)'!$I$8:$L$316,4,0)</f>
        <v>PF</v>
      </c>
      <c r="L363" s="23"/>
      <c r="M363" s="23"/>
      <c r="N363" s="23"/>
      <c r="O363" s="22">
        <v>0</v>
      </c>
      <c r="P363" s="22">
        <v>0</v>
      </c>
      <c r="Q363" s="22">
        <v>0</v>
      </c>
      <c r="R363" s="22">
        <v>0</v>
      </c>
      <c r="S363" s="22">
        <v>0</v>
      </c>
      <c r="T363" s="22">
        <v>0</v>
      </c>
      <c r="U363" s="22">
        <v>0</v>
      </c>
      <c r="V363" s="22">
        <v>0</v>
      </c>
      <c r="W363" s="22">
        <v>0</v>
      </c>
      <c r="X363" s="22">
        <v>0</v>
      </c>
      <c r="Y363" s="22">
        <v>0</v>
      </c>
      <c r="Z363" s="22">
        <v>0</v>
      </c>
      <c r="AA363" s="22">
        <v>0</v>
      </c>
      <c r="AB363" s="22">
        <v>0</v>
      </c>
      <c r="AC363" s="22">
        <v>0</v>
      </c>
    </row>
    <row r="364" spans="1:29">
      <c r="A364" s="1" t="s">
        <v>100</v>
      </c>
      <c r="B364" s="21" t="s">
        <v>141</v>
      </c>
      <c r="C364" s="21"/>
      <c r="D364" s="21" t="s">
        <v>181</v>
      </c>
      <c r="E364" s="21" t="s">
        <v>92</v>
      </c>
      <c r="F364" s="21"/>
      <c r="G364" s="21"/>
      <c r="H364" s="21" t="str">
        <f t="shared" si="10"/>
        <v>RL2-08981st Plunge Grinding</v>
      </c>
      <c r="I364" s="21" t="str">
        <f t="shared" si="11"/>
        <v>RL2-08981st Plunge Grinding</v>
      </c>
      <c r="J364" s="21" t="s">
        <v>93</v>
      </c>
      <c r="K364" s="22" t="str">
        <f>VLOOKUP($D364,'● Inspection plan (master)'!$I$8:$L$316,4,0)</f>
        <v>PF</v>
      </c>
      <c r="L364" s="23"/>
      <c r="M364" s="23"/>
      <c r="N364" s="23"/>
      <c r="O364" s="22">
        <v>8809</v>
      </c>
      <c r="P364" s="22">
        <v>7892</v>
      </c>
      <c r="Q364" s="22">
        <v>17385</v>
      </c>
      <c r="R364" s="22">
        <v>9187</v>
      </c>
      <c r="S364" s="22">
        <v>10714</v>
      </c>
      <c r="T364" s="22">
        <v>8532</v>
      </c>
      <c r="U364" s="22">
        <v>3587</v>
      </c>
      <c r="V364" s="22">
        <v>1820</v>
      </c>
      <c r="W364" s="22">
        <v>5966</v>
      </c>
      <c r="X364" s="22">
        <v>0</v>
      </c>
      <c r="Y364" s="22">
        <v>2120</v>
      </c>
      <c r="Z364" s="22">
        <v>64.795698924731141</v>
      </c>
      <c r="AA364" s="22">
        <v>3586.1698183166482</v>
      </c>
      <c r="AB364" s="22">
        <v>1459.0344827586205</v>
      </c>
      <c r="AC364" s="22">
        <v>0</v>
      </c>
    </row>
    <row r="365" spans="1:29">
      <c r="A365" s="1" t="s">
        <v>100</v>
      </c>
      <c r="B365" s="21" t="s">
        <v>141</v>
      </c>
      <c r="C365" s="21"/>
      <c r="D365" s="21" t="s">
        <v>181</v>
      </c>
      <c r="E365" s="21" t="s">
        <v>143</v>
      </c>
      <c r="F365" s="21"/>
      <c r="G365" s="21"/>
      <c r="H365" s="21" t="str">
        <f t="shared" si="10"/>
        <v>RL2-08981st Assembly</v>
      </c>
      <c r="I365" s="21" t="str">
        <f t="shared" si="11"/>
        <v>RL2-08981st Assembly</v>
      </c>
      <c r="J365" s="21" t="s">
        <v>144</v>
      </c>
      <c r="K365" s="22" t="str">
        <f>VLOOKUP($D365,'● Inspection plan (master)'!$I$8:$L$316,4,0)</f>
        <v>PF</v>
      </c>
      <c r="L365" s="23"/>
      <c r="M365" s="23"/>
      <c r="N365" s="23"/>
      <c r="O365" s="22">
        <v>7150</v>
      </c>
      <c r="P365" s="22">
        <v>8290</v>
      </c>
      <c r="Q365" s="22">
        <v>16680</v>
      </c>
      <c r="R365" s="22">
        <v>8860</v>
      </c>
      <c r="S365" s="22">
        <v>12250</v>
      </c>
      <c r="T365" s="22">
        <v>8608</v>
      </c>
      <c r="U365" s="22">
        <v>3760</v>
      </c>
      <c r="V365" s="22">
        <v>2955</v>
      </c>
      <c r="W365" s="22">
        <v>5110</v>
      </c>
      <c r="X365" s="22">
        <v>0</v>
      </c>
      <c r="Y365" s="22">
        <v>2220</v>
      </c>
      <c r="Z365" s="22">
        <v>108.47859628978432</v>
      </c>
      <c r="AA365" s="22">
        <v>3520.7984548398235</v>
      </c>
      <c r="AB365" s="22">
        <v>1408.722948870392</v>
      </c>
      <c r="AC365" s="22">
        <v>0</v>
      </c>
    </row>
    <row r="366" spans="1:29">
      <c r="A366" s="1" t="s">
        <v>100</v>
      </c>
      <c r="B366" s="21" t="s">
        <v>141</v>
      </c>
      <c r="C366" s="21"/>
      <c r="D366" s="21" t="s">
        <v>180</v>
      </c>
      <c r="E366" s="21" t="s">
        <v>91</v>
      </c>
      <c r="F366" s="21"/>
      <c r="G366" s="21"/>
      <c r="H366" s="21" t="str">
        <f t="shared" si="10"/>
        <v>RL2-06501st ROTARY Cutting</v>
      </c>
      <c r="I366" s="21" t="str">
        <f t="shared" si="11"/>
        <v>RL2-06501st ROTARY Cutting</v>
      </c>
      <c r="J366" s="21" t="s">
        <v>3</v>
      </c>
      <c r="K366" s="22" t="str">
        <f>VLOOKUP($D366,'● Inspection plan (master)'!$I$8:$L$316,4,0)</f>
        <v>PF</v>
      </c>
      <c r="L366" s="23"/>
      <c r="M366" s="23"/>
      <c r="N366" s="23"/>
      <c r="O366" s="22">
        <v>1354582</v>
      </c>
      <c r="P366" s="22">
        <v>695666</v>
      </c>
      <c r="Q366" s="22">
        <v>1249665</v>
      </c>
      <c r="R366" s="22">
        <v>801932</v>
      </c>
      <c r="S366" s="22">
        <v>645058</v>
      </c>
      <c r="T366" s="22">
        <v>623690</v>
      </c>
      <c r="U366" s="22">
        <v>899951</v>
      </c>
      <c r="V366" s="22">
        <v>988860</v>
      </c>
      <c r="W366" s="22">
        <v>372405</v>
      </c>
      <c r="X366" s="22">
        <v>181391</v>
      </c>
      <c r="Y366" s="22">
        <v>296825</v>
      </c>
      <c r="Z366" s="22">
        <v>443593.23545796314</v>
      </c>
      <c r="AA366" s="22">
        <v>564746.85374618636</v>
      </c>
      <c r="AB366" s="22">
        <v>552621.91079585068</v>
      </c>
      <c r="AC366" s="22">
        <v>0</v>
      </c>
    </row>
    <row r="367" spans="1:29">
      <c r="A367" s="1" t="s">
        <v>100</v>
      </c>
      <c r="B367" s="21" t="s">
        <v>141</v>
      </c>
      <c r="C367" s="21"/>
      <c r="D367" s="21" t="s">
        <v>180</v>
      </c>
      <c r="E367" s="21" t="s">
        <v>53</v>
      </c>
      <c r="F367" s="21"/>
      <c r="G367" s="21"/>
      <c r="H367" s="21" t="str">
        <f t="shared" si="10"/>
        <v>RL2-0650Heatting</v>
      </c>
      <c r="I367" s="21" t="str">
        <f t="shared" si="11"/>
        <v>RL2-0650Heatting</v>
      </c>
      <c r="J367" s="21" t="s">
        <v>54</v>
      </c>
      <c r="K367" s="22" t="str">
        <f>VLOOKUP($D367,'● Inspection plan (master)'!$I$8:$L$316,4,0)</f>
        <v>PF</v>
      </c>
      <c r="L367" s="23"/>
      <c r="M367" s="23"/>
      <c r="N367" s="23"/>
      <c r="O367" s="22">
        <v>1377740</v>
      </c>
      <c r="P367" s="22">
        <v>667730</v>
      </c>
      <c r="Q367" s="22">
        <v>1279635</v>
      </c>
      <c r="R367" s="22">
        <v>769720</v>
      </c>
      <c r="S367" s="22">
        <v>604555</v>
      </c>
      <c r="T367" s="22">
        <v>620025</v>
      </c>
      <c r="U367" s="22">
        <v>886790</v>
      </c>
      <c r="V367" s="22">
        <v>978250</v>
      </c>
      <c r="W367" s="22">
        <v>360360</v>
      </c>
      <c r="X367" s="22">
        <v>167139</v>
      </c>
      <c r="Y367" s="22">
        <v>329000</v>
      </c>
      <c r="Z367" s="22">
        <v>428400</v>
      </c>
      <c r="AA367" s="22">
        <v>558581.01716262707</v>
      </c>
      <c r="AB367" s="22">
        <v>533565.98283737304</v>
      </c>
      <c r="AC367" s="22">
        <v>0</v>
      </c>
    </row>
    <row r="368" spans="1:29">
      <c r="A368" s="1" t="s">
        <v>100</v>
      </c>
      <c r="B368" s="21" t="s">
        <v>141</v>
      </c>
      <c r="C368" s="21">
        <v>7</v>
      </c>
      <c r="D368" s="21" t="s">
        <v>180</v>
      </c>
      <c r="E368" s="21" t="s">
        <v>124</v>
      </c>
      <c r="F368" s="21"/>
      <c r="G368" s="21"/>
      <c r="H368" s="21" t="str">
        <f t="shared" si="10"/>
        <v>RL2-0650Pressing</v>
      </c>
      <c r="I368" s="21" t="str">
        <f t="shared" si="11"/>
        <v>RL2-0650Pressing</v>
      </c>
      <c r="J368" s="21" t="s">
        <v>125</v>
      </c>
      <c r="K368" s="22" t="str">
        <f>VLOOKUP($D368,'● Inspection plan (master)'!$I$8:$L$316,4,0)</f>
        <v>PF</v>
      </c>
      <c r="L368" s="23"/>
      <c r="M368" s="23"/>
      <c r="N368" s="23"/>
      <c r="O368" s="22">
        <v>1281385</v>
      </c>
      <c r="P368" s="22">
        <v>838005</v>
      </c>
      <c r="Q368" s="22">
        <v>1291080</v>
      </c>
      <c r="R368" s="22">
        <v>555310</v>
      </c>
      <c r="S368" s="22">
        <v>578445</v>
      </c>
      <c r="T368" s="22">
        <v>543466</v>
      </c>
      <c r="U368" s="22">
        <v>933870</v>
      </c>
      <c r="V368" s="22">
        <v>954100</v>
      </c>
      <c r="W368" s="22">
        <v>384720</v>
      </c>
      <c r="X368" s="22">
        <v>288260</v>
      </c>
      <c r="Y368" s="22">
        <v>122465</v>
      </c>
      <c r="Z368" s="22">
        <v>486116.25708884699</v>
      </c>
      <c r="AA368" s="22">
        <v>567135.63327032141</v>
      </c>
      <c r="AB368" s="22">
        <v>486116.25708884699</v>
      </c>
      <c r="AC368" s="22">
        <v>0</v>
      </c>
    </row>
    <row r="369" spans="1:29">
      <c r="A369" s="1" t="s">
        <v>100</v>
      </c>
      <c r="B369" s="21" t="s">
        <v>141</v>
      </c>
      <c r="C369" s="21"/>
      <c r="D369" s="21" t="s">
        <v>182</v>
      </c>
      <c r="E369" s="21" t="s">
        <v>37</v>
      </c>
      <c r="F369" s="21" t="s">
        <v>100</v>
      </c>
      <c r="G369" s="21" t="s">
        <v>100</v>
      </c>
      <c r="H369" s="21" t="str">
        <f t="shared" si="10"/>
        <v>RL2-0884Packing</v>
      </c>
      <c r="I369" s="21" t="str">
        <f t="shared" si="11"/>
        <v>RL2-0884PackingCBMP</v>
      </c>
      <c r="J369" s="21" t="s">
        <v>39</v>
      </c>
      <c r="K369" s="22" t="str">
        <f>VLOOKUP($D369,'● Inspection plan (master)'!$I$8:$L$316,4,0)</f>
        <v>PF</v>
      </c>
      <c r="L369" s="23"/>
      <c r="M369" s="23"/>
      <c r="N369" s="23"/>
      <c r="O369" s="22">
        <v>3500</v>
      </c>
      <c r="P369" s="22">
        <v>1400</v>
      </c>
      <c r="Q369" s="22">
        <v>1400</v>
      </c>
      <c r="R369" s="22">
        <v>1260</v>
      </c>
      <c r="S369" s="22">
        <v>1120</v>
      </c>
      <c r="T369" s="22">
        <v>1680</v>
      </c>
      <c r="U369" s="22">
        <v>3500</v>
      </c>
      <c r="V369" s="22">
        <v>1960</v>
      </c>
      <c r="W369" s="22">
        <v>2660</v>
      </c>
      <c r="X369" s="22">
        <v>1260</v>
      </c>
      <c r="Y369" s="22">
        <v>1820</v>
      </c>
      <c r="Z369" s="22">
        <v>2240</v>
      </c>
      <c r="AA369" s="22">
        <v>2380</v>
      </c>
      <c r="AB369" s="22">
        <v>1680</v>
      </c>
      <c r="AC369" s="22">
        <v>0</v>
      </c>
    </row>
    <row r="370" spans="1:29">
      <c r="A370" s="1" t="s">
        <v>100</v>
      </c>
      <c r="B370" s="21" t="s">
        <v>141</v>
      </c>
      <c r="C370" s="21"/>
      <c r="D370" s="21" t="s">
        <v>182</v>
      </c>
      <c r="E370" s="21" t="s">
        <v>92</v>
      </c>
      <c r="F370" s="21"/>
      <c r="G370" s="21"/>
      <c r="H370" s="21" t="str">
        <f t="shared" si="10"/>
        <v>RL2-08841st Plunge Grinding</v>
      </c>
      <c r="I370" s="21" t="str">
        <f t="shared" si="11"/>
        <v>RL2-08841st Plunge Grinding</v>
      </c>
      <c r="J370" s="21" t="s">
        <v>93</v>
      </c>
      <c r="K370" s="22" t="str">
        <f>VLOOKUP($D370,'● Inspection plan (master)'!$I$8:$L$316,4,0)</f>
        <v>PF</v>
      </c>
      <c r="L370" s="23"/>
      <c r="M370" s="23"/>
      <c r="N370" s="23"/>
      <c r="O370" s="22">
        <v>10059</v>
      </c>
      <c r="P370" s="22">
        <v>10392</v>
      </c>
      <c r="Q370" s="22">
        <v>8634</v>
      </c>
      <c r="R370" s="22">
        <v>8341</v>
      </c>
      <c r="S370" s="22">
        <v>15210</v>
      </c>
      <c r="T370" s="22">
        <v>14432</v>
      </c>
      <c r="U370" s="22">
        <v>3103</v>
      </c>
      <c r="V370" s="22">
        <v>1784</v>
      </c>
      <c r="W370" s="22">
        <v>2735</v>
      </c>
      <c r="X370" s="22">
        <v>1707</v>
      </c>
      <c r="Y370" s="22">
        <v>1850</v>
      </c>
      <c r="Z370" s="22">
        <v>2045.9290322580648</v>
      </c>
      <c r="AA370" s="22">
        <v>3463.611657397108</v>
      </c>
      <c r="AB370" s="22">
        <v>2839.7793103448275</v>
      </c>
      <c r="AC370" s="22">
        <v>0</v>
      </c>
    </row>
    <row r="371" spans="1:29">
      <c r="A371" s="1" t="s">
        <v>100</v>
      </c>
      <c r="B371" s="21" t="s">
        <v>141</v>
      </c>
      <c r="C371" s="21"/>
      <c r="D371" s="21" t="s">
        <v>182</v>
      </c>
      <c r="E371" s="21" t="s">
        <v>143</v>
      </c>
      <c r="F371" s="21"/>
      <c r="G371" s="21"/>
      <c r="H371" s="21" t="str">
        <f t="shared" si="10"/>
        <v>RL2-08841st Assembly</v>
      </c>
      <c r="I371" s="21" t="str">
        <f t="shared" si="11"/>
        <v>RL2-08841st Assembly</v>
      </c>
      <c r="J371" s="21" t="s">
        <v>144</v>
      </c>
      <c r="K371" s="22" t="str">
        <f>VLOOKUP($D371,'● Inspection plan (master)'!$I$8:$L$316,4,0)</f>
        <v>PF</v>
      </c>
      <c r="L371" s="23"/>
      <c r="M371" s="23"/>
      <c r="N371" s="23"/>
      <c r="O371" s="22">
        <v>10210</v>
      </c>
      <c r="P371" s="22">
        <v>10350</v>
      </c>
      <c r="Q371" s="22">
        <v>8639</v>
      </c>
      <c r="R371" s="22">
        <v>8455</v>
      </c>
      <c r="S371" s="22">
        <v>14420</v>
      </c>
      <c r="T371" s="22">
        <v>15055</v>
      </c>
      <c r="U371" s="22">
        <v>2883</v>
      </c>
      <c r="V371" s="22">
        <v>2444</v>
      </c>
      <c r="W371" s="22">
        <v>2195</v>
      </c>
      <c r="X371" s="22">
        <v>1710</v>
      </c>
      <c r="Y371" s="22">
        <v>1920</v>
      </c>
      <c r="Z371" s="22">
        <v>2157.6584405611975</v>
      </c>
      <c r="AA371" s="22">
        <v>3449.8056735886248</v>
      </c>
      <c r="AB371" s="22">
        <v>2741.8558858501779</v>
      </c>
      <c r="AC371" s="22">
        <v>0</v>
      </c>
    </row>
    <row r="372" spans="1:29">
      <c r="A372" s="1" t="s">
        <v>100</v>
      </c>
      <c r="B372" s="21" t="s">
        <v>141</v>
      </c>
      <c r="C372" s="21"/>
      <c r="D372" s="21" t="s">
        <v>182</v>
      </c>
      <c r="E372" s="21" t="s">
        <v>91</v>
      </c>
      <c r="F372" s="21"/>
      <c r="G372" s="21"/>
      <c r="H372" s="21" t="str">
        <f t="shared" si="10"/>
        <v>RL2-08841st ROTARY Cutting</v>
      </c>
      <c r="I372" s="21" t="str">
        <f t="shared" si="11"/>
        <v>RL2-08841st ROTARY Cutting</v>
      </c>
      <c r="J372" s="21" t="s">
        <v>3</v>
      </c>
      <c r="K372" s="22" t="str">
        <f>VLOOKUP($D372,'● Inspection plan (master)'!$I$8:$L$316,4,0)</f>
        <v>PF</v>
      </c>
      <c r="L372" s="23"/>
      <c r="M372" s="23"/>
      <c r="N372" s="23"/>
      <c r="O372" s="22">
        <v>26864</v>
      </c>
      <c r="P372" s="22">
        <v>18862</v>
      </c>
      <c r="Q372" s="22">
        <v>13407</v>
      </c>
      <c r="R372" s="22">
        <v>23163</v>
      </c>
      <c r="S372" s="22">
        <v>20397</v>
      </c>
      <c r="T372" s="22">
        <v>34400</v>
      </c>
      <c r="U372" s="22">
        <v>0</v>
      </c>
      <c r="V372" s="22">
        <v>4800</v>
      </c>
      <c r="W372" s="22">
        <v>5100</v>
      </c>
      <c r="X372" s="22">
        <v>8500</v>
      </c>
      <c r="Y372" s="22">
        <v>0</v>
      </c>
      <c r="Z372" s="22">
        <v>1660.8849890958545</v>
      </c>
      <c r="AA372" s="22">
        <v>6866.1367485727678</v>
      </c>
      <c r="AB372" s="22">
        <v>5294.618262331378</v>
      </c>
      <c r="AC372" s="22">
        <v>0</v>
      </c>
    </row>
    <row r="373" spans="1:29">
      <c r="A373" s="1" t="s">
        <v>100</v>
      </c>
      <c r="B373" s="21" t="s">
        <v>141</v>
      </c>
      <c r="C373" s="21"/>
      <c r="D373" s="21" t="s">
        <v>182</v>
      </c>
      <c r="E373" s="21" t="s">
        <v>53</v>
      </c>
      <c r="F373" s="21"/>
      <c r="G373" s="21"/>
      <c r="H373" s="21" t="str">
        <f t="shared" si="10"/>
        <v>RL2-0884Heatting</v>
      </c>
      <c r="I373" s="21" t="str">
        <f t="shared" si="11"/>
        <v>RL2-0884Heatting</v>
      </c>
      <c r="J373" s="21" t="s">
        <v>54</v>
      </c>
      <c r="K373" s="22" t="str">
        <f>VLOOKUP($D373,'● Inspection plan (master)'!$I$8:$L$316,4,0)</f>
        <v>PF</v>
      </c>
      <c r="L373" s="23"/>
      <c r="M373" s="23"/>
      <c r="N373" s="23"/>
      <c r="O373" s="22">
        <v>22365</v>
      </c>
      <c r="P373" s="22">
        <v>28665</v>
      </c>
      <c r="Q373" s="22">
        <v>0</v>
      </c>
      <c r="R373" s="22">
        <v>24500</v>
      </c>
      <c r="S373" s="22">
        <v>38500</v>
      </c>
      <c r="T373" s="22">
        <v>24500</v>
      </c>
      <c r="U373" s="22">
        <v>0</v>
      </c>
      <c r="V373" s="22">
        <v>24500</v>
      </c>
      <c r="W373" s="22">
        <v>0</v>
      </c>
      <c r="X373" s="22">
        <v>0</v>
      </c>
      <c r="Y373" s="22">
        <v>0</v>
      </c>
      <c r="Z373" s="22">
        <v>0</v>
      </c>
      <c r="AA373" s="22">
        <v>0</v>
      </c>
      <c r="AB373" s="22">
        <v>0</v>
      </c>
      <c r="AC373" s="22">
        <v>0</v>
      </c>
    </row>
    <row r="374" spans="1:29">
      <c r="A374" s="1" t="s">
        <v>100</v>
      </c>
      <c r="B374" s="21" t="s">
        <v>141</v>
      </c>
      <c r="C374" s="21">
        <v>6</v>
      </c>
      <c r="D374" s="21" t="s">
        <v>182</v>
      </c>
      <c r="E374" s="21" t="s">
        <v>124</v>
      </c>
      <c r="F374" s="21"/>
      <c r="G374" s="21"/>
      <c r="H374" s="21" t="str">
        <f t="shared" si="10"/>
        <v>RL2-0884Pressing</v>
      </c>
      <c r="I374" s="21" t="str">
        <f t="shared" si="11"/>
        <v>RL2-0884Pressing</v>
      </c>
      <c r="J374" s="21" t="s">
        <v>125</v>
      </c>
      <c r="K374" s="22" t="str">
        <f>VLOOKUP($D374,'● Inspection plan (master)'!$I$8:$L$316,4,0)</f>
        <v>PF</v>
      </c>
      <c r="L374" s="23"/>
      <c r="M374" s="23"/>
      <c r="N374" s="23"/>
      <c r="O374" s="22">
        <v>0</v>
      </c>
      <c r="P374" s="22">
        <v>67830</v>
      </c>
      <c r="Q374" s="22">
        <v>0</v>
      </c>
      <c r="R374" s="22">
        <v>0</v>
      </c>
      <c r="S374" s="22">
        <v>38465</v>
      </c>
      <c r="T374" s="22">
        <v>41265</v>
      </c>
      <c r="U374" s="22">
        <v>0</v>
      </c>
      <c r="V374" s="22">
        <v>0</v>
      </c>
      <c r="W374" s="22">
        <v>0</v>
      </c>
      <c r="X374" s="22">
        <v>0</v>
      </c>
      <c r="Y374" s="22">
        <v>0</v>
      </c>
      <c r="Z374" s="22">
        <v>0</v>
      </c>
      <c r="AA374" s="22">
        <v>0</v>
      </c>
      <c r="AB374" s="22">
        <v>0</v>
      </c>
      <c r="AC374" s="22">
        <v>0</v>
      </c>
    </row>
    <row r="375" spans="1:29">
      <c r="A375" s="1" t="s">
        <v>68</v>
      </c>
      <c r="B375" s="21" t="s">
        <v>141</v>
      </c>
      <c r="C375" s="21"/>
      <c r="D375" s="21" t="s">
        <v>183</v>
      </c>
      <c r="E375" s="21" t="s">
        <v>37</v>
      </c>
      <c r="F375" s="21" t="s">
        <v>70</v>
      </c>
      <c r="G375" s="21" t="s">
        <v>68</v>
      </c>
      <c r="H375" s="21" t="str">
        <f t="shared" si="10"/>
        <v>RL2-1119Packing</v>
      </c>
      <c r="I375" s="21" t="str">
        <f t="shared" si="11"/>
        <v>RL2-1119Packingc-QUEVO</v>
      </c>
      <c r="J375" s="21" t="s">
        <v>39</v>
      </c>
      <c r="K375" s="22" t="str">
        <f>VLOOKUP($D375,'● Inspection plan (master)'!$I$8:$L$316,4,0)</f>
        <v>PF</v>
      </c>
      <c r="L375" s="23"/>
      <c r="M375" s="23"/>
      <c r="N375" s="23"/>
      <c r="O375" s="22">
        <v>89100</v>
      </c>
      <c r="P375" s="22">
        <v>76680</v>
      </c>
      <c r="Q375" s="22">
        <v>111780</v>
      </c>
      <c r="R375" s="22">
        <v>147690</v>
      </c>
      <c r="S375" s="22">
        <v>27810</v>
      </c>
      <c r="T375" s="22">
        <v>53730</v>
      </c>
      <c r="U375" s="22">
        <v>149850</v>
      </c>
      <c r="V375" s="22">
        <v>217350</v>
      </c>
      <c r="W375" s="22">
        <v>189540</v>
      </c>
      <c r="X375" s="22">
        <v>219510</v>
      </c>
      <c r="Y375" s="22">
        <v>212760</v>
      </c>
      <c r="Z375" s="22">
        <v>160920</v>
      </c>
      <c r="AA375" s="22">
        <v>92340</v>
      </c>
      <c r="AB375" s="22">
        <v>51030</v>
      </c>
      <c r="AC375" s="22">
        <v>0</v>
      </c>
    </row>
    <row r="376" spans="1:29">
      <c r="A376" s="1" t="s">
        <v>68</v>
      </c>
      <c r="B376" s="21" t="s">
        <v>141</v>
      </c>
      <c r="C376" s="21"/>
      <c r="D376" s="21" t="s">
        <v>183</v>
      </c>
      <c r="E376" s="21" t="s">
        <v>143</v>
      </c>
      <c r="F376" s="21"/>
      <c r="G376" s="21"/>
      <c r="H376" s="21" t="str">
        <f t="shared" si="10"/>
        <v>RL2-11191st Assembly</v>
      </c>
      <c r="I376" s="21" t="str">
        <f t="shared" si="11"/>
        <v>RL2-11191st Assembly</v>
      </c>
      <c r="J376" s="21" t="s">
        <v>144</v>
      </c>
      <c r="K376" s="22" t="str">
        <f>VLOOKUP($D376,'● Inspection plan (master)'!$I$8:$L$316,4,0)</f>
        <v>PF</v>
      </c>
      <c r="L376" s="23"/>
      <c r="M376" s="23"/>
      <c r="N376" s="23"/>
      <c r="O376" s="22">
        <v>90178</v>
      </c>
      <c r="P376" s="22">
        <v>81642</v>
      </c>
      <c r="Q376" s="22">
        <v>115617</v>
      </c>
      <c r="R376" s="22">
        <v>159867</v>
      </c>
      <c r="S376" s="22">
        <v>20842</v>
      </c>
      <c r="T376" s="22">
        <v>58596</v>
      </c>
      <c r="U376" s="22">
        <v>166787</v>
      </c>
      <c r="V376" s="22">
        <v>225743</v>
      </c>
      <c r="W376" s="22">
        <v>197348</v>
      </c>
      <c r="X376" s="22">
        <v>225406</v>
      </c>
      <c r="Y376" s="22">
        <v>229199</v>
      </c>
      <c r="Z376" s="22">
        <v>150873.8548387097</v>
      </c>
      <c r="AA376" s="22">
        <v>95151.326195773057</v>
      </c>
      <c r="AB376" s="22">
        <v>52208.968965517248</v>
      </c>
      <c r="AC376" s="22">
        <v>0</v>
      </c>
    </row>
    <row r="377" spans="1:29">
      <c r="A377" s="1" t="s">
        <v>68</v>
      </c>
      <c r="B377" s="21" t="s">
        <v>141</v>
      </c>
      <c r="C377" s="21"/>
      <c r="D377" s="21" t="s">
        <v>183</v>
      </c>
      <c r="E377" s="21" t="s">
        <v>91</v>
      </c>
      <c r="F377" s="21"/>
      <c r="G377" s="21"/>
      <c r="H377" s="21" t="str">
        <f t="shared" si="10"/>
        <v>RL2-11191st ROTARY Cutting</v>
      </c>
      <c r="I377" s="21" t="str">
        <f t="shared" si="11"/>
        <v>RL2-11191st ROTARY Cutting</v>
      </c>
      <c r="J377" s="21" t="s">
        <v>3</v>
      </c>
      <c r="K377" s="22" t="str">
        <f>VLOOKUP($D377,'● Inspection plan (master)'!$I$8:$L$316,4,0)</f>
        <v>PF</v>
      </c>
      <c r="L377" s="23"/>
      <c r="M377" s="23"/>
      <c r="N377" s="23"/>
      <c r="O377" s="22">
        <v>183065</v>
      </c>
      <c r="P377" s="22">
        <v>172519</v>
      </c>
      <c r="Q377" s="22">
        <v>237712</v>
      </c>
      <c r="R377" s="22">
        <v>331499</v>
      </c>
      <c r="S377" s="22">
        <v>28916</v>
      </c>
      <c r="T377" s="22">
        <v>121531</v>
      </c>
      <c r="U377" s="22">
        <v>355486</v>
      </c>
      <c r="V377" s="22">
        <v>441873</v>
      </c>
      <c r="W377" s="22">
        <v>420111</v>
      </c>
      <c r="X377" s="22">
        <v>454480</v>
      </c>
      <c r="Y377" s="22">
        <v>453752</v>
      </c>
      <c r="Z377" s="22">
        <v>294686.50491585635</v>
      </c>
      <c r="AA377" s="22">
        <v>187764.47570245518</v>
      </c>
      <c r="AB377" s="22">
        <v>100817.31938168847</v>
      </c>
      <c r="AC377" s="22">
        <v>0</v>
      </c>
    </row>
    <row r="378" spans="1:29">
      <c r="A378" s="1" t="s">
        <v>68</v>
      </c>
      <c r="B378" s="21" t="s">
        <v>141</v>
      </c>
      <c r="C378" s="21"/>
      <c r="D378" s="21" t="s">
        <v>183</v>
      </c>
      <c r="E378" s="21" t="s">
        <v>92</v>
      </c>
      <c r="F378" s="21"/>
      <c r="G378" s="21"/>
      <c r="H378" s="21" t="str">
        <f t="shared" si="10"/>
        <v>RL2-11191st Plunge Grinding</v>
      </c>
      <c r="I378" s="21" t="str">
        <f t="shared" si="11"/>
        <v>RL2-11191st Plunge Grinding</v>
      </c>
      <c r="J378" s="21" t="s">
        <v>93</v>
      </c>
      <c r="K378" s="22" t="str">
        <f>VLOOKUP($D378,'● Inspection plan (master)'!$I$8:$L$316,4,0)</f>
        <v>PF</v>
      </c>
      <c r="L378" s="23"/>
      <c r="M378" s="23"/>
      <c r="N378" s="23"/>
      <c r="O378" s="22">
        <v>233803</v>
      </c>
      <c r="P378" s="22">
        <v>119952</v>
      </c>
      <c r="Q378" s="22">
        <v>250356</v>
      </c>
      <c r="R378" s="22">
        <v>347659</v>
      </c>
      <c r="S378" s="22">
        <v>59736</v>
      </c>
      <c r="T378" s="22">
        <v>106104</v>
      </c>
      <c r="U378" s="22">
        <v>284046</v>
      </c>
      <c r="V378" s="22">
        <v>466649</v>
      </c>
      <c r="W378" s="22">
        <v>454020</v>
      </c>
      <c r="X378" s="22">
        <v>500088</v>
      </c>
      <c r="Y378" s="22">
        <v>458904</v>
      </c>
      <c r="Z378" s="22">
        <v>222584.34205795021</v>
      </c>
      <c r="AA378" s="22">
        <v>182603.5571384088</v>
      </c>
      <c r="AB378" s="22">
        <v>93864.400803640994</v>
      </c>
      <c r="AC378" s="22">
        <v>0</v>
      </c>
    </row>
    <row r="379" spans="1:29">
      <c r="A379" s="1" t="s">
        <v>68</v>
      </c>
      <c r="B379" s="21" t="s">
        <v>141</v>
      </c>
      <c r="C379" s="21"/>
      <c r="D379" s="21" t="s">
        <v>183</v>
      </c>
      <c r="E379" s="21" t="s">
        <v>53</v>
      </c>
      <c r="F379" s="21"/>
      <c r="G379" s="21"/>
      <c r="H379" s="21" t="str">
        <f t="shared" si="10"/>
        <v>RL2-1119Heatting</v>
      </c>
      <c r="I379" s="21" t="str">
        <f t="shared" si="11"/>
        <v>RL2-1119Heatting</v>
      </c>
      <c r="J379" s="21" t="s">
        <v>54</v>
      </c>
      <c r="K379" s="22" t="str">
        <f>VLOOKUP($D379,'● Inspection plan (master)'!$I$8:$L$316,4,0)</f>
        <v>PF</v>
      </c>
      <c r="L379" s="23"/>
      <c r="M379" s="23"/>
      <c r="N379" s="23"/>
      <c r="O379" s="22">
        <v>265200</v>
      </c>
      <c r="P379" s="22">
        <v>95940</v>
      </c>
      <c r="Q379" s="22">
        <v>309540</v>
      </c>
      <c r="R379" s="22">
        <v>269940</v>
      </c>
      <c r="S379" s="22">
        <v>96000</v>
      </c>
      <c r="T379" s="22">
        <v>136740</v>
      </c>
      <c r="U379" s="22">
        <v>267600</v>
      </c>
      <c r="V379" s="22">
        <v>439020</v>
      </c>
      <c r="W379" s="22">
        <v>487020</v>
      </c>
      <c r="X379" s="22">
        <v>501600</v>
      </c>
      <c r="Y379" s="22">
        <v>373140</v>
      </c>
      <c r="Z379" s="22">
        <v>224640</v>
      </c>
      <c r="AA379" s="22">
        <v>149704.60267234663</v>
      </c>
      <c r="AB379" s="22">
        <v>90627.697327653368</v>
      </c>
      <c r="AC379" s="22">
        <v>0</v>
      </c>
    </row>
    <row r="380" spans="1:29">
      <c r="A380" s="1" t="s">
        <v>68</v>
      </c>
      <c r="B380" s="21" t="s">
        <v>141</v>
      </c>
      <c r="C380" s="21">
        <v>12</v>
      </c>
      <c r="D380" s="21" t="s">
        <v>183</v>
      </c>
      <c r="E380" s="21" t="s">
        <v>124</v>
      </c>
      <c r="F380" s="21"/>
      <c r="G380" s="21"/>
      <c r="H380" s="21" t="str">
        <f t="shared" si="10"/>
        <v>RL2-1119Pressing</v>
      </c>
      <c r="I380" s="21" t="str">
        <f t="shared" si="11"/>
        <v>RL2-1119Pressing</v>
      </c>
      <c r="J380" s="21" t="s">
        <v>125</v>
      </c>
      <c r="K380" s="22" t="str">
        <f>VLOOKUP($D380,'● Inspection plan (master)'!$I$8:$L$316,4,0)</f>
        <v>PF</v>
      </c>
      <c r="L380" s="23"/>
      <c r="M380" s="23"/>
      <c r="N380" s="23"/>
      <c r="O380" s="22">
        <v>322620</v>
      </c>
      <c r="P380" s="22">
        <v>173820</v>
      </c>
      <c r="Q380" s="22">
        <v>241020</v>
      </c>
      <c r="R380" s="22">
        <v>310500</v>
      </c>
      <c r="S380" s="22">
        <v>62340</v>
      </c>
      <c r="T380" s="22">
        <v>58740</v>
      </c>
      <c r="U380" s="22">
        <v>364620</v>
      </c>
      <c r="V380" s="22">
        <v>858480</v>
      </c>
      <c r="W380" s="22">
        <v>328740</v>
      </c>
      <c r="X380" s="22">
        <v>338100</v>
      </c>
      <c r="Y380" s="22">
        <v>270960</v>
      </c>
      <c r="Z380" s="22">
        <v>290407.11462450592</v>
      </c>
      <c r="AA380" s="22">
        <v>72601.77865612648</v>
      </c>
      <c r="AB380" s="22">
        <v>145203.55731225296</v>
      </c>
      <c r="AC380" s="22">
        <v>0</v>
      </c>
    </row>
    <row r="381" spans="1:29">
      <c r="A381" s="1" t="s">
        <v>68</v>
      </c>
      <c r="B381" s="21" t="s">
        <v>141</v>
      </c>
      <c r="C381" s="21"/>
      <c r="D381" s="21" t="s">
        <v>184</v>
      </c>
      <c r="E381" s="21" t="s">
        <v>37</v>
      </c>
      <c r="F381" s="21" t="s">
        <v>106</v>
      </c>
      <c r="G381" s="21" t="s">
        <v>68</v>
      </c>
      <c r="H381" s="21" t="str">
        <f t="shared" si="10"/>
        <v>RL2-1128Packing</v>
      </c>
      <c r="I381" s="21" t="str">
        <f t="shared" si="11"/>
        <v>RL2-1128Packingc-TENMA</v>
      </c>
      <c r="J381" s="21" t="s">
        <v>39</v>
      </c>
      <c r="K381" s="22" t="str">
        <f>VLOOKUP($D381,'● Inspection plan (master)'!$I$8:$L$316,4,0)</f>
        <v>PF</v>
      </c>
      <c r="L381" s="23"/>
      <c r="M381" s="23"/>
      <c r="N381" s="23"/>
      <c r="O381" s="22">
        <v>12600</v>
      </c>
      <c r="P381" s="22">
        <v>15120</v>
      </c>
      <c r="Q381" s="22">
        <v>17640</v>
      </c>
      <c r="R381" s="22">
        <v>15120</v>
      </c>
      <c r="S381" s="22">
        <v>14040</v>
      </c>
      <c r="T381" s="22">
        <v>2520</v>
      </c>
      <c r="U381" s="22">
        <v>7920</v>
      </c>
      <c r="V381" s="22">
        <v>28440</v>
      </c>
      <c r="W381" s="22">
        <v>44280</v>
      </c>
      <c r="X381" s="22">
        <v>16920</v>
      </c>
      <c r="Y381" s="22">
        <v>24840</v>
      </c>
      <c r="Z381" s="22">
        <v>17640</v>
      </c>
      <c r="AA381" s="22">
        <v>7200</v>
      </c>
      <c r="AB381" s="22">
        <v>4680</v>
      </c>
      <c r="AC381" s="22">
        <v>0</v>
      </c>
    </row>
    <row r="382" spans="1:29">
      <c r="A382" s="1" t="s">
        <v>68</v>
      </c>
      <c r="B382" s="21" t="s">
        <v>141</v>
      </c>
      <c r="C382" s="21"/>
      <c r="D382" s="21" t="s">
        <v>184</v>
      </c>
      <c r="E382" s="21" t="s">
        <v>37</v>
      </c>
      <c r="F382" s="21" t="s">
        <v>70</v>
      </c>
      <c r="G382" s="21" t="s">
        <v>68</v>
      </c>
      <c r="H382" s="21" t="str">
        <f t="shared" si="10"/>
        <v>RL2-1128Packing</v>
      </c>
      <c r="I382" s="21" t="str">
        <f t="shared" si="11"/>
        <v>RL2-1128Packingc-QUEVO</v>
      </c>
      <c r="J382" s="21" t="s">
        <v>39</v>
      </c>
      <c r="K382" s="22" t="str">
        <f>VLOOKUP($D382,'● Inspection plan (master)'!$I$8:$L$316,4,0)</f>
        <v>PF</v>
      </c>
      <c r="L382" s="23"/>
      <c r="M382" s="23"/>
      <c r="N382" s="23"/>
      <c r="O382" s="22">
        <v>0</v>
      </c>
      <c r="P382" s="22">
        <v>1080</v>
      </c>
      <c r="Q382" s="22">
        <v>720</v>
      </c>
      <c r="R382" s="22">
        <v>4680</v>
      </c>
      <c r="S382" s="22">
        <v>5400</v>
      </c>
      <c r="T382" s="22">
        <v>6840</v>
      </c>
      <c r="U382" s="22">
        <v>5400</v>
      </c>
      <c r="V382" s="22">
        <v>1800</v>
      </c>
      <c r="W382" s="22">
        <v>0</v>
      </c>
      <c r="X382" s="22">
        <v>0</v>
      </c>
      <c r="Y382" s="22">
        <v>2</v>
      </c>
      <c r="Z382" s="22">
        <v>0</v>
      </c>
      <c r="AA382" s="22">
        <v>0</v>
      </c>
      <c r="AB382" s="22">
        <v>0</v>
      </c>
      <c r="AC382" s="22">
        <v>0</v>
      </c>
    </row>
    <row r="383" spans="1:29">
      <c r="A383" s="1" t="s">
        <v>68</v>
      </c>
      <c r="B383" s="21" t="s">
        <v>141</v>
      </c>
      <c r="C383" s="21"/>
      <c r="D383" s="21" t="s">
        <v>184</v>
      </c>
      <c r="E383" s="21" t="s">
        <v>45</v>
      </c>
      <c r="F383" s="21"/>
      <c r="G383" s="21"/>
      <c r="H383" s="21" t="str">
        <f t="shared" si="10"/>
        <v>RL2-1128Traverse Grinding</v>
      </c>
      <c r="I383" s="21" t="str">
        <f t="shared" si="11"/>
        <v>RL2-1128Traverse Grinding</v>
      </c>
      <c r="J383" s="21" t="s">
        <v>46</v>
      </c>
      <c r="K383" s="22" t="str">
        <f>VLOOKUP($D383,'● Inspection plan (master)'!$I$8:$L$316,4,0)</f>
        <v>PF</v>
      </c>
      <c r="L383" s="23"/>
      <c r="M383" s="23"/>
      <c r="N383" s="23"/>
      <c r="O383" s="22">
        <v>12434</v>
      </c>
      <c r="P383" s="22">
        <v>18589</v>
      </c>
      <c r="Q383" s="22">
        <v>19254</v>
      </c>
      <c r="R383" s="22">
        <v>20327</v>
      </c>
      <c r="S383" s="22">
        <v>19537</v>
      </c>
      <c r="T383" s="22">
        <v>10530</v>
      </c>
      <c r="U383" s="22">
        <v>13454</v>
      </c>
      <c r="V383" s="22">
        <v>33498</v>
      </c>
      <c r="W383" s="22">
        <v>46391</v>
      </c>
      <c r="X383" s="22">
        <v>16039</v>
      </c>
      <c r="Y383" s="22">
        <v>25455</v>
      </c>
      <c r="Z383" s="22">
        <v>16798.529032258066</v>
      </c>
      <c r="AA383" s="22">
        <v>7427.546829810899</v>
      </c>
      <c r="AB383" s="22">
        <v>4788.124137931035</v>
      </c>
      <c r="AC383" s="22">
        <v>0</v>
      </c>
    </row>
    <row r="384" spans="1:29">
      <c r="A384" s="1" t="s">
        <v>68</v>
      </c>
      <c r="B384" s="21" t="s">
        <v>141</v>
      </c>
      <c r="C384" s="21"/>
      <c r="D384" s="21" t="s">
        <v>184</v>
      </c>
      <c r="E384" s="21" t="s">
        <v>143</v>
      </c>
      <c r="F384" s="21"/>
      <c r="G384" s="21"/>
      <c r="H384" s="21" t="str">
        <f t="shared" si="10"/>
        <v>RL2-11281st Assembly</v>
      </c>
      <c r="I384" s="21" t="str">
        <f t="shared" si="11"/>
        <v>RL2-11281st Assembly</v>
      </c>
      <c r="J384" s="21" t="s">
        <v>144</v>
      </c>
      <c r="K384" s="22" t="str">
        <f>VLOOKUP($D384,'● Inspection plan (master)'!$I$8:$L$316,4,0)</f>
        <v>PF</v>
      </c>
      <c r="L384" s="23"/>
      <c r="M384" s="23"/>
      <c r="N384" s="23"/>
      <c r="O384" s="22">
        <v>13060</v>
      </c>
      <c r="P384" s="22">
        <v>18586</v>
      </c>
      <c r="Q384" s="22">
        <v>20243</v>
      </c>
      <c r="R384" s="22">
        <v>19642</v>
      </c>
      <c r="S384" s="22">
        <v>20966</v>
      </c>
      <c r="T384" s="22">
        <v>10040</v>
      </c>
      <c r="U384" s="22">
        <v>15396</v>
      </c>
      <c r="V384" s="22">
        <v>31480</v>
      </c>
      <c r="W384" s="22">
        <v>46692</v>
      </c>
      <c r="X384" s="22">
        <v>15690</v>
      </c>
      <c r="Y384" s="22">
        <v>26507</v>
      </c>
      <c r="Z384" s="22">
        <v>15208.127317090675</v>
      </c>
      <c r="AA384" s="22">
        <v>7353.056273872463</v>
      </c>
      <c r="AB384" s="22">
        <v>4623.0164090368617</v>
      </c>
      <c r="AC384" s="22">
        <v>0</v>
      </c>
    </row>
    <row r="385" spans="1:29">
      <c r="A385" s="1" t="s">
        <v>68</v>
      </c>
      <c r="B385" s="21" t="s">
        <v>141</v>
      </c>
      <c r="C385" s="21"/>
      <c r="D385" s="21" t="s">
        <v>184</v>
      </c>
      <c r="E385" s="21" t="s">
        <v>91</v>
      </c>
      <c r="F385" s="21"/>
      <c r="G385" s="21"/>
      <c r="H385" s="21" t="str">
        <f t="shared" si="10"/>
        <v>RL2-11281st ROTARY Cutting</v>
      </c>
      <c r="I385" s="21" t="str">
        <f t="shared" si="11"/>
        <v>RL2-11281st ROTARY Cutting</v>
      </c>
      <c r="J385" s="21" t="s">
        <v>3</v>
      </c>
      <c r="K385" s="22" t="str">
        <f>VLOOKUP($D385,'● Inspection plan (master)'!$I$8:$L$316,4,0)</f>
        <v>PF</v>
      </c>
      <c r="L385" s="23"/>
      <c r="M385" s="23"/>
      <c r="N385" s="23"/>
      <c r="O385" s="22">
        <v>29788</v>
      </c>
      <c r="P385" s="22">
        <v>42500</v>
      </c>
      <c r="Q385" s="22">
        <v>46118</v>
      </c>
      <c r="R385" s="22">
        <v>43579</v>
      </c>
      <c r="S385" s="22">
        <v>40864</v>
      </c>
      <c r="T385" s="22">
        <v>21384</v>
      </c>
      <c r="U385" s="22">
        <v>31325</v>
      </c>
      <c r="V385" s="22">
        <v>65035</v>
      </c>
      <c r="W385" s="22">
        <v>106400</v>
      </c>
      <c r="X385" s="22">
        <v>19825</v>
      </c>
      <c r="Y385" s="22">
        <v>55625</v>
      </c>
      <c r="Z385" s="22">
        <v>28797.645361527961</v>
      </c>
      <c r="AA385" s="22">
        <v>14550.550538262927</v>
      </c>
      <c r="AB385" s="22">
        <v>8927.2041002091119</v>
      </c>
      <c r="AC385" s="22">
        <v>0</v>
      </c>
    </row>
    <row r="386" spans="1:29">
      <c r="A386" s="1" t="s">
        <v>68</v>
      </c>
      <c r="B386" s="21" t="s">
        <v>141</v>
      </c>
      <c r="C386" s="21"/>
      <c r="D386" s="21" t="s">
        <v>185</v>
      </c>
      <c r="E386" s="21" t="s">
        <v>37</v>
      </c>
      <c r="F386" s="21" t="s">
        <v>105</v>
      </c>
      <c r="G386" s="21" t="s">
        <v>68</v>
      </c>
      <c r="H386" s="21" t="str">
        <f t="shared" si="10"/>
        <v>RL2-1129Packing</v>
      </c>
      <c r="I386" s="21" t="str">
        <f t="shared" si="11"/>
        <v>RL2-1129Packingc-MUTO</v>
      </c>
      <c r="J386" s="21" t="s">
        <v>39</v>
      </c>
      <c r="K386" s="22" t="str">
        <f>VLOOKUP($D386,'● Inspection plan (master)'!$I$8:$L$316,4,0)</f>
        <v>PF</v>
      </c>
      <c r="L386" s="23"/>
      <c r="M386" s="23"/>
      <c r="N386" s="23"/>
      <c r="O386" s="22">
        <v>21060</v>
      </c>
      <c r="P386" s="22">
        <v>18180</v>
      </c>
      <c r="Q386" s="22">
        <v>37440</v>
      </c>
      <c r="R386" s="22">
        <v>34200</v>
      </c>
      <c r="S386" s="22">
        <v>8100</v>
      </c>
      <c r="T386" s="22">
        <v>17640</v>
      </c>
      <c r="U386" s="22">
        <v>40860</v>
      </c>
      <c r="V386" s="22">
        <v>44640</v>
      </c>
      <c r="W386" s="22">
        <v>55440</v>
      </c>
      <c r="X386" s="22">
        <v>58320</v>
      </c>
      <c r="Y386" s="22">
        <v>37080</v>
      </c>
      <c r="Z386" s="22">
        <v>25740</v>
      </c>
      <c r="AA386" s="22">
        <v>11880</v>
      </c>
      <c r="AB386" s="22">
        <v>8280</v>
      </c>
      <c r="AC386" s="22">
        <v>0</v>
      </c>
    </row>
    <row r="387" spans="1:29">
      <c r="A387" s="1" t="s">
        <v>68</v>
      </c>
      <c r="B387" s="21" t="s">
        <v>141</v>
      </c>
      <c r="C387" s="21"/>
      <c r="D387" s="21" t="s">
        <v>185</v>
      </c>
      <c r="E387" s="21" t="s">
        <v>45</v>
      </c>
      <c r="F387" s="21"/>
      <c r="G387" s="21"/>
      <c r="H387" s="21" t="str">
        <f t="shared" si="10"/>
        <v>RL2-1129Traverse Grinding</v>
      </c>
      <c r="I387" s="21" t="str">
        <f t="shared" si="11"/>
        <v>RL2-1129Traverse Grinding</v>
      </c>
      <c r="J387" s="21" t="s">
        <v>46</v>
      </c>
      <c r="K387" s="22" t="str">
        <f>VLOOKUP($D387,'● Inspection plan (master)'!$I$8:$L$316,4,0)</f>
        <v>PF</v>
      </c>
      <c r="L387" s="23"/>
      <c r="M387" s="23"/>
      <c r="N387" s="23"/>
      <c r="O387" s="22">
        <v>20808</v>
      </c>
      <c r="P387" s="22">
        <v>19814</v>
      </c>
      <c r="Q387" s="22">
        <v>39840</v>
      </c>
      <c r="R387" s="22">
        <v>34710</v>
      </c>
      <c r="S387" s="22">
        <v>6719</v>
      </c>
      <c r="T387" s="22">
        <v>18418</v>
      </c>
      <c r="U387" s="22">
        <v>42003</v>
      </c>
      <c r="V387" s="22">
        <v>49851</v>
      </c>
      <c r="W387" s="22">
        <v>56953</v>
      </c>
      <c r="X387" s="22">
        <v>62628</v>
      </c>
      <c r="Y387" s="22">
        <v>38181</v>
      </c>
      <c r="Z387" s="22">
        <v>24869.112903225807</v>
      </c>
      <c r="AA387" s="22">
        <v>12262.090545050054</v>
      </c>
      <c r="AB387" s="22">
        <v>8471.2965517241391</v>
      </c>
      <c r="AC387" s="22">
        <v>0</v>
      </c>
    </row>
    <row r="388" spans="1:29">
      <c r="A388" s="1" t="s">
        <v>68</v>
      </c>
      <c r="B388" s="21" t="s">
        <v>141</v>
      </c>
      <c r="C388" s="21"/>
      <c r="D388" s="21" t="s">
        <v>185</v>
      </c>
      <c r="E388" s="21" t="s">
        <v>143</v>
      </c>
      <c r="F388" s="21"/>
      <c r="G388" s="21"/>
      <c r="H388" s="21" t="str">
        <f t="shared" si="10"/>
        <v>RL2-11291st Assembly</v>
      </c>
      <c r="I388" s="21" t="str">
        <f t="shared" si="11"/>
        <v>RL2-11291st Assembly</v>
      </c>
      <c r="J388" s="21" t="s">
        <v>144</v>
      </c>
      <c r="K388" s="22" t="str">
        <f>VLOOKUP($D388,'● Inspection plan (master)'!$I$8:$L$316,4,0)</f>
        <v>PF</v>
      </c>
      <c r="L388" s="23"/>
      <c r="M388" s="23"/>
      <c r="N388" s="23"/>
      <c r="O388" s="22">
        <v>22523</v>
      </c>
      <c r="P388" s="22">
        <v>20247</v>
      </c>
      <c r="Q388" s="22">
        <v>38699</v>
      </c>
      <c r="R388" s="22">
        <v>36224</v>
      </c>
      <c r="S388" s="22">
        <v>6155</v>
      </c>
      <c r="T388" s="22">
        <v>18468</v>
      </c>
      <c r="U388" s="22">
        <v>42135</v>
      </c>
      <c r="V388" s="22">
        <v>50045</v>
      </c>
      <c r="W388" s="22">
        <v>56624</v>
      </c>
      <c r="X388" s="22">
        <v>62331</v>
      </c>
      <c r="Y388" s="22">
        <v>37511</v>
      </c>
      <c r="Z388" s="22">
        <v>24886.664211130646</v>
      </c>
      <c r="AA388" s="22">
        <v>12158.652911342599</v>
      </c>
      <c r="AB388" s="22">
        <v>8179.182877526755</v>
      </c>
      <c r="AC388" s="22">
        <v>0</v>
      </c>
    </row>
    <row r="389" spans="1:29">
      <c r="A389" s="1" t="s">
        <v>68</v>
      </c>
      <c r="B389" s="21" t="s">
        <v>141</v>
      </c>
      <c r="C389" s="21"/>
      <c r="D389" s="21" t="s">
        <v>185</v>
      </c>
      <c r="E389" s="21" t="s">
        <v>91</v>
      </c>
      <c r="F389" s="21"/>
      <c r="G389" s="21"/>
      <c r="H389" s="21" t="str">
        <f t="shared" si="10"/>
        <v>RL2-11291st ROTARY Cutting</v>
      </c>
      <c r="I389" s="21" t="str">
        <f t="shared" si="11"/>
        <v>RL2-11291st ROTARY Cutting</v>
      </c>
      <c r="J389" s="21" t="s">
        <v>3</v>
      </c>
      <c r="K389" s="22" t="str">
        <f>VLOOKUP($D389,'● Inspection plan (master)'!$I$8:$L$316,4,0)</f>
        <v>PF</v>
      </c>
      <c r="L389" s="23"/>
      <c r="M389" s="23"/>
      <c r="N389" s="23"/>
      <c r="O389" s="22">
        <v>43574</v>
      </c>
      <c r="P389" s="22">
        <v>63199</v>
      </c>
      <c r="Q389" s="22">
        <v>75555</v>
      </c>
      <c r="R389" s="22">
        <v>67580</v>
      </c>
      <c r="S389" s="22">
        <v>8908</v>
      </c>
      <c r="T389" s="22">
        <v>46261</v>
      </c>
      <c r="U389" s="22">
        <v>83163</v>
      </c>
      <c r="V389" s="22">
        <v>105737</v>
      </c>
      <c r="W389" s="22">
        <v>118114</v>
      </c>
      <c r="X389" s="22">
        <v>136667</v>
      </c>
      <c r="Y389" s="22">
        <v>76610</v>
      </c>
      <c r="Z389" s="22">
        <v>47557.757642347911</v>
      </c>
      <c r="AA389" s="22">
        <v>24096.958180359044</v>
      </c>
      <c r="AB389" s="22">
        <v>15794.284177293044</v>
      </c>
      <c r="AC389" s="22">
        <v>0</v>
      </c>
    </row>
    <row r="390" spans="1:29">
      <c r="A390" s="1" t="s">
        <v>68</v>
      </c>
      <c r="B390" s="21" t="s">
        <v>141</v>
      </c>
      <c r="C390" s="21"/>
      <c r="D390" s="21" t="s">
        <v>184</v>
      </c>
      <c r="E390" s="21" t="s">
        <v>53</v>
      </c>
      <c r="F390" s="21"/>
      <c r="G390" s="21"/>
      <c r="H390" s="21" t="str">
        <f t="shared" si="10"/>
        <v>RL2-1128Heatting</v>
      </c>
      <c r="I390" s="21" t="str">
        <f t="shared" si="11"/>
        <v>RL2-1128Heatting</v>
      </c>
      <c r="J390" s="21" t="s">
        <v>54</v>
      </c>
      <c r="K390" s="22" t="str">
        <f>VLOOKUP($D390,'● Inspection plan (master)'!$I$8:$L$316,4,0)</f>
        <v>PF</v>
      </c>
      <c r="L390" s="23"/>
      <c r="M390" s="23"/>
      <c r="N390" s="23"/>
      <c r="O390" s="22">
        <v>127710</v>
      </c>
      <c r="P390" s="22">
        <v>101385</v>
      </c>
      <c r="Q390" s="22">
        <v>142065</v>
      </c>
      <c r="R390" s="22">
        <v>105210</v>
      </c>
      <c r="S390" s="22">
        <v>54855</v>
      </c>
      <c r="T390" s="22">
        <v>94455</v>
      </c>
      <c r="U390" s="22">
        <v>142110</v>
      </c>
      <c r="V390" s="22">
        <v>188100</v>
      </c>
      <c r="W390" s="22">
        <v>271620</v>
      </c>
      <c r="X390" s="22">
        <v>228600</v>
      </c>
      <c r="Y390" s="22">
        <v>111600</v>
      </c>
      <c r="Z390" s="22">
        <v>72000</v>
      </c>
      <c r="AA390" s="22">
        <v>44791.761495966341</v>
      </c>
      <c r="AB390" s="22">
        <v>28226.067075462226</v>
      </c>
      <c r="AC390" s="22">
        <v>0</v>
      </c>
    </row>
    <row r="391" spans="1:29">
      <c r="A391" s="1" t="s">
        <v>68</v>
      </c>
      <c r="B391" s="21" t="s">
        <v>141</v>
      </c>
      <c r="C391" s="21">
        <v>9</v>
      </c>
      <c r="D391" s="21" t="s">
        <v>184</v>
      </c>
      <c r="E391" s="21" t="s">
        <v>124</v>
      </c>
      <c r="F391" s="21"/>
      <c r="G391" s="21"/>
      <c r="H391" s="21" t="str">
        <f t="shared" si="10"/>
        <v>RL2-1128Pressing</v>
      </c>
      <c r="I391" s="21" t="str">
        <f t="shared" si="11"/>
        <v>RL2-1128Pressing</v>
      </c>
      <c r="J391" s="21" t="s">
        <v>125</v>
      </c>
      <c r="K391" s="22" t="str">
        <f>VLOOKUP($D391,'● Inspection plan (master)'!$I$8:$L$316,4,0)</f>
        <v>PF</v>
      </c>
      <c r="L391" s="23"/>
      <c r="M391" s="23"/>
      <c r="N391" s="23"/>
      <c r="O391" s="22">
        <v>143865</v>
      </c>
      <c r="P391" s="22">
        <v>66555</v>
      </c>
      <c r="Q391" s="22">
        <v>151065</v>
      </c>
      <c r="R391" s="22">
        <v>142965</v>
      </c>
      <c r="S391" s="22">
        <v>50355</v>
      </c>
      <c r="T391" s="22">
        <v>90855</v>
      </c>
      <c r="U391" s="22">
        <v>108810</v>
      </c>
      <c r="V391" s="22">
        <v>392085</v>
      </c>
      <c r="W391" s="22">
        <v>242784</v>
      </c>
      <c r="X391" s="22">
        <v>98910</v>
      </c>
      <c r="Y391" s="22">
        <v>139365</v>
      </c>
      <c r="Z391" s="22">
        <v>0</v>
      </c>
      <c r="AA391" s="22">
        <v>54451.333992094849</v>
      </c>
      <c r="AB391" s="22">
        <v>18150.44466403162</v>
      </c>
      <c r="AC391" s="22">
        <v>0</v>
      </c>
    </row>
    <row r="392" spans="1:29">
      <c r="A392" s="1" t="s">
        <v>68</v>
      </c>
      <c r="B392" s="21" t="s">
        <v>141</v>
      </c>
      <c r="C392" s="21"/>
      <c r="D392" s="21" t="s">
        <v>186</v>
      </c>
      <c r="E392" s="21" t="s">
        <v>37</v>
      </c>
      <c r="F392" s="21" t="s">
        <v>70</v>
      </c>
      <c r="G392" s="21" t="s">
        <v>68</v>
      </c>
      <c r="H392" s="21" t="str">
        <f t="shared" si="10"/>
        <v>RL2-1110Packing</v>
      </c>
      <c r="I392" s="21" t="str">
        <f t="shared" si="11"/>
        <v>RL2-1110Packingc-QUEVO</v>
      </c>
      <c r="J392" s="21" t="s">
        <v>39</v>
      </c>
      <c r="K392" s="22" t="str">
        <f>VLOOKUP($D392,'● Inspection plan (master)'!$I$8:$L$316,4,0)</f>
        <v>PF</v>
      </c>
      <c r="L392" s="23"/>
      <c r="M392" s="23"/>
      <c r="N392" s="23"/>
      <c r="O392" s="22">
        <v>30960</v>
      </c>
      <c r="P392" s="22">
        <v>33840</v>
      </c>
      <c r="Q392" s="22">
        <v>37440</v>
      </c>
      <c r="R392" s="22">
        <v>60840</v>
      </c>
      <c r="S392" s="22">
        <v>18360</v>
      </c>
      <c r="T392" s="22">
        <v>23040</v>
      </c>
      <c r="U392" s="22">
        <v>60480</v>
      </c>
      <c r="V392" s="22">
        <v>88560</v>
      </c>
      <c r="W392" s="22">
        <v>83580</v>
      </c>
      <c r="X392" s="22">
        <v>81720</v>
      </c>
      <c r="Y392" s="22">
        <v>79200</v>
      </c>
      <c r="Z392" s="22">
        <v>65520.000000000007</v>
      </c>
      <c r="AA392" s="22">
        <v>37080</v>
      </c>
      <c r="AB392" s="22">
        <v>20520</v>
      </c>
      <c r="AC392" s="22">
        <v>0</v>
      </c>
    </row>
    <row r="393" spans="1:29">
      <c r="A393" s="1" t="s">
        <v>68</v>
      </c>
      <c r="B393" s="21" t="s">
        <v>141</v>
      </c>
      <c r="C393" s="21"/>
      <c r="D393" s="21" t="s">
        <v>186</v>
      </c>
      <c r="E393" s="21" t="s">
        <v>45</v>
      </c>
      <c r="F393" s="21"/>
      <c r="G393" s="21"/>
      <c r="H393" s="21" t="str">
        <f t="shared" si="10"/>
        <v>RL2-1110Traverse Grinding</v>
      </c>
      <c r="I393" s="21" t="str">
        <f t="shared" si="11"/>
        <v>RL2-1110Traverse Grinding</v>
      </c>
      <c r="J393" s="21" t="s">
        <v>46</v>
      </c>
      <c r="K393" s="22" t="str">
        <f>VLOOKUP($D393,'● Inspection plan (master)'!$I$8:$L$316,4,0)</f>
        <v>PF</v>
      </c>
      <c r="L393" s="23"/>
      <c r="M393" s="23"/>
      <c r="N393" s="23"/>
      <c r="O393" s="22">
        <v>28467</v>
      </c>
      <c r="P393" s="22">
        <v>37598</v>
      </c>
      <c r="Q393" s="22">
        <v>37140</v>
      </c>
      <c r="R393" s="22">
        <v>64552</v>
      </c>
      <c r="S393" s="22">
        <v>16961</v>
      </c>
      <c r="T393" s="22">
        <v>23283</v>
      </c>
      <c r="U393" s="22">
        <v>65191</v>
      </c>
      <c r="V393" s="22">
        <v>95681</v>
      </c>
      <c r="W393" s="22">
        <v>84827</v>
      </c>
      <c r="X393" s="22">
        <v>86145</v>
      </c>
      <c r="Y393" s="22">
        <v>85364</v>
      </c>
      <c r="Z393" s="22">
        <v>64060.458064516133</v>
      </c>
      <c r="AA393" s="22">
        <v>38393.838487208013</v>
      </c>
      <c r="AB393" s="22">
        <v>21095.503448275864</v>
      </c>
      <c r="AC393" s="22">
        <v>0</v>
      </c>
    </row>
    <row r="394" spans="1:29">
      <c r="A394" s="1" t="s">
        <v>68</v>
      </c>
      <c r="B394" s="21" t="s">
        <v>141</v>
      </c>
      <c r="C394" s="21"/>
      <c r="D394" s="21" t="s">
        <v>186</v>
      </c>
      <c r="E394" s="21" t="s">
        <v>143</v>
      </c>
      <c r="F394" s="21"/>
      <c r="G394" s="21"/>
      <c r="H394" s="21" t="str">
        <f t="shared" ref="H394:H457" si="12">D394&amp;E394</f>
        <v>RL2-11101st Assembly</v>
      </c>
      <c r="I394" s="21" t="str">
        <f t="shared" ref="I394:I457" si="13">D394&amp;E394&amp;F394</f>
        <v>RL2-11101st Assembly</v>
      </c>
      <c r="J394" s="21" t="s">
        <v>144</v>
      </c>
      <c r="K394" s="22" t="str">
        <f>VLOOKUP($D394,'● Inspection plan (master)'!$I$8:$L$316,4,0)</f>
        <v>PF</v>
      </c>
      <c r="L394" s="23"/>
      <c r="M394" s="23"/>
      <c r="N394" s="23"/>
      <c r="O394" s="22">
        <v>29990</v>
      </c>
      <c r="P394" s="22">
        <v>37940</v>
      </c>
      <c r="Q394" s="22">
        <v>37720</v>
      </c>
      <c r="R394" s="22">
        <v>65850</v>
      </c>
      <c r="S394" s="22">
        <v>15867</v>
      </c>
      <c r="T394" s="22">
        <v>25223</v>
      </c>
      <c r="U394" s="22">
        <v>66456</v>
      </c>
      <c r="V394" s="22">
        <v>97868</v>
      </c>
      <c r="W394" s="22">
        <v>86840</v>
      </c>
      <c r="X394" s="22">
        <v>85962</v>
      </c>
      <c r="Y394" s="22">
        <v>87110</v>
      </c>
      <c r="Z394" s="22">
        <v>61514.968983458326</v>
      </c>
      <c r="AA394" s="22">
        <v>37882.758721654645</v>
      </c>
      <c r="AB394" s="22">
        <v>20368.072294887039</v>
      </c>
      <c r="AC394" s="22">
        <v>0</v>
      </c>
    </row>
    <row r="395" spans="1:29">
      <c r="A395" s="1" t="s">
        <v>68</v>
      </c>
      <c r="B395" s="21" t="s">
        <v>141</v>
      </c>
      <c r="C395" s="21"/>
      <c r="D395" s="21" t="s">
        <v>186</v>
      </c>
      <c r="E395" s="21" t="s">
        <v>91</v>
      </c>
      <c r="F395" s="21"/>
      <c r="G395" s="21"/>
      <c r="H395" s="21" t="str">
        <f t="shared" si="12"/>
        <v>RL2-11101st ROTARY Cutting</v>
      </c>
      <c r="I395" s="21" t="str">
        <f t="shared" si="13"/>
        <v>RL2-11101st ROTARY Cutting</v>
      </c>
      <c r="J395" s="21" t="s">
        <v>3</v>
      </c>
      <c r="K395" s="22" t="str">
        <f>VLOOKUP($D395,'● Inspection plan (master)'!$I$8:$L$316,4,0)</f>
        <v>PF</v>
      </c>
      <c r="L395" s="23"/>
      <c r="M395" s="23"/>
      <c r="N395" s="23"/>
      <c r="O395" s="22">
        <v>61464</v>
      </c>
      <c r="P395" s="22">
        <v>78164</v>
      </c>
      <c r="Q395" s="22">
        <v>83027</v>
      </c>
      <c r="R395" s="22">
        <v>130674</v>
      </c>
      <c r="S395" s="22">
        <v>31118</v>
      </c>
      <c r="T395" s="22">
        <v>50725</v>
      </c>
      <c r="U395" s="22">
        <v>134176</v>
      </c>
      <c r="V395" s="22">
        <v>194461</v>
      </c>
      <c r="W395" s="22">
        <v>184724</v>
      </c>
      <c r="X395" s="22">
        <v>171100</v>
      </c>
      <c r="Y395" s="22">
        <v>202425</v>
      </c>
      <c r="Z395" s="22">
        <v>114409.98691670083</v>
      </c>
      <c r="AA395" s="22">
        <v>74726.163134551811</v>
      </c>
      <c r="AB395" s="22">
        <v>39331.44994874738</v>
      </c>
      <c r="AC395" s="22">
        <v>0</v>
      </c>
    </row>
    <row r="396" spans="1:29">
      <c r="A396" s="1" t="s">
        <v>68</v>
      </c>
      <c r="B396" s="21" t="s">
        <v>141</v>
      </c>
      <c r="C396" s="21"/>
      <c r="D396" s="21" t="s">
        <v>186</v>
      </c>
      <c r="E396" s="21" t="s">
        <v>53</v>
      </c>
      <c r="F396" s="21"/>
      <c r="G396" s="21"/>
      <c r="H396" s="21" t="str">
        <f t="shared" si="12"/>
        <v>RL2-1110Heatting</v>
      </c>
      <c r="I396" s="21" t="str">
        <f t="shared" si="13"/>
        <v>RL2-1110Heatting</v>
      </c>
      <c r="J396" s="21" t="s">
        <v>54</v>
      </c>
      <c r="K396" s="22" t="str">
        <f>VLOOKUP($D396,'● Inspection plan (master)'!$I$8:$L$316,4,0)</f>
        <v>PF</v>
      </c>
      <c r="L396" s="23"/>
      <c r="M396" s="23"/>
      <c r="N396" s="23"/>
      <c r="O396" s="22">
        <v>48540</v>
      </c>
      <c r="P396" s="22">
        <v>101370</v>
      </c>
      <c r="Q396" s="22">
        <v>67140</v>
      </c>
      <c r="R396" s="22">
        <v>106170</v>
      </c>
      <c r="S396" s="22">
        <v>43800</v>
      </c>
      <c r="T396" s="22">
        <v>70770</v>
      </c>
      <c r="U396" s="22">
        <v>117510</v>
      </c>
      <c r="V396" s="22">
        <v>206910</v>
      </c>
      <c r="W396" s="22">
        <v>173400</v>
      </c>
      <c r="X396" s="22">
        <v>153570</v>
      </c>
      <c r="Y396" s="22">
        <v>190200</v>
      </c>
      <c r="Z396" s="22">
        <v>140400</v>
      </c>
      <c r="AA396" s="22">
        <v>50092.406946037037</v>
      </c>
      <c r="AB396" s="22">
        <v>37975.193053962983</v>
      </c>
      <c r="AC396" s="22">
        <v>0</v>
      </c>
    </row>
    <row r="397" spans="1:29">
      <c r="A397" s="1" t="s">
        <v>68</v>
      </c>
      <c r="B397" s="21" t="s">
        <v>141</v>
      </c>
      <c r="C397" s="21">
        <v>6</v>
      </c>
      <c r="D397" s="21" t="s">
        <v>186</v>
      </c>
      <c r="E397" s="21" t="s">
        <v>124</v>
      </c>
      <c r="F397" s="21"/>
      <c r="G397" s="21"/>
      <c r="H397" s="21" t="str">
        <f t="shared" si="12"/>
        <v>RL2-1110Pressing</v>
      </c>
      <c r="I397" s="21" t="str">
        <f t="shared" si="13"/>
        <v>RL2-1110Pressing</v>
      </c>
      <c r="J397" s="21" t="s">
        <v>125</v>
      </c>
      <c r="K397" s="22" t="str">
        <f>VLOOKUP($D397,'● Inspection plan (master)'!$I$8:$L$316,4,0)</f>
        <v>PF</v>
      </c>
      <c r="L397" s="23"/>
      <c r="M397" s="23"/>
      <c r="N397" s="23"/>
      <c r="O397" s="22">
        <v>74910</v>
      </c>
      <c r="P397" s="22">
        <v>152820</v>
      </c>
      <c r="Q397" s="22">
        <v>68340</v>
      </c>
      <c r="R397" s="22">
        <v>110280</v>
      </c>
      <c r="S397" s="22">
        <v>62940</v>
      </c>
      <c r="T397" s="22">
        <v>0</v>
      </c>
      <c r="U397" s="22">
        <v>136080</v>
      </c>
      <c r="V397" s="22">
        <v>257790</v>
      </c>
      <c r="W397" s="22">
        <v>194880</v>
      </c>
      <c r="X397" s="22">
        <v>157020</v>
      </c>
      <c r="Y397" s="22">
        <v>164280</v>
      </c>
      <c r="Z397" s="22">
        <v>108902.66798418973</v>
      </c>
      <c r="AA397" s="22">
        <v>36300.88932806324</v>
      </c>
      <c r="AB397" s="22">
        <v>36300.88932806324</v>
      </c>
      <c r="AC397" s="22">
        <v>0</v>
      </c>
    </row>
    <row r="398" spans="1:29">
      <c r="A398" s="1" t="s">
        <v>87</v>
      </c>
      <c r="B398" s="21" t="s">
        <v>141</v>
      </c>
      <c r="C398" s="21"/>
      <c r="D398" s="21" t="s">
        <v>187</v>
      </c>
      <c r="E398" s="21" t="s">
        <v>37</v>
      </c>
      <c r="F398" s="21" t="s">
        <v>87</v>
      </c>
      <c r="G398" s="21" t="s">
        <v>87</v>
      </c>
      <c r="H398" s="21" t="str">
        <f t="shared" si="12"/>
        <v>D0006E-001Packing</v>
      </c>
      <c r="I398" s="21" t="str">
        <f t="shared" si="13"/>
        <v>D0006E-001PackingBIVN</v>
      </c>
      <c r="J398" s="21" t="s">
        <v>39</v>
      </c>
      <c r="K398" s="22" t="str">
        <f>VLOOKUP($D398,'● Inspection plan (master)'!$I$8:$L$316,4,0)</f>
        <v>PF</v>
      </c>
      <c r="L398" s="23"/>
      <c r="M398" s="23"/>
      <c r="N398" s="23"/>
      <c r="O398" s="22">
        <v>2880</v>
      </c>
      <c r="P398" s="22">
        <v>6960</v>
      </c>
      <c r="Q398" s="22">
        <v>5040</v>
      </c>
      <c r="R398" s="22">
        <v>10080</v>
      </c>
      <c r="S398" s="22">
        <v>12000</v>
      </c>
      <c r="T398" s="22">
        <v>13440</v>
      </c>
      <c r="U398" s="22">
        <v>11040</v>
      </c>
      <c r="V398" s="22">
        <v>9840</v>
      </c>
      <c r="W398" s="22">
        <v>10320</v>
      </c>
      <c r="X398" s="22">
        <v>13440</v>
      </c>
      <c r="Y398" s="22">
        <v>10560</v>
      </c>
      <c r="Z398" s="22">
        <v>10320</v>
      </c>
      <c r="AA398" s="22">
        <v>7440</v>
      </c>
      <c r="AB398" s="22">
        <v>6480</v>
      </c>
      <c r="AC398" s="22">
        <v>0</v>
      </c>
    </row>
    <row r="399" spans="1:29">
      <c r="A399" s="1" t="s">
        <v>87</v>
      </c>
      <c r="B399" s="21" t="s">
        <v>141</v>
      </c>
      <c r="C399" s="21"/>
      <c r="D399" s="21" t="s">
        <v>187</v>
      </c>
      <c r="E399" s="21" t="s">
        <v>45</v>
      </c>
      <c r="F399" s="21"/>
      <c r="G399" s="21"/>
      <c r="H399" s="21" t="str">
        <f t="shared" si="12"/>
        <v>D0006E-001Traverse Grinding</v>
      </c>
      <c r="I399" s="21" t="str">
        <f t="shared" si="13"/>
        <v>D0006E-001Traverse Grinding</v>
      </c>
      <c r="J399" s="21" t="s">
        <v>46</v>
      </c>
      <c r="K399" s="22" t="str">
        <f>VLOOKUP($D399,'● Inspection plan (master)'!$I$8:$L$316,4,0)</f>
        <v>PF</v>
      </c>
      <c r="L399" s="23"/>
      <c r="M399" s="23"/>
      <c r="N399" s="23"/>
      <c r="O399" s="22">
        <v>2511</v>
      </c>
      <c r="P399" s="22">
        <v>8360</v>
      </c>
      <c r="Q399" s="22">
        <v>3512</v>
      </c>
      <c r="R399" s="22">
        <v>10607</v>
      </c>
      <c r="S399" s="22">
        <v>12347</v>
      </c>
      <c r="T399" s="22">
        <v>13755</v>
      </c>
      <c r="U399" s="22">
        <v>12541</v>
      </c>
      <c r="V399" s="22">
        <v>9729</v>
      </c>
      <c r="W399" s="22">
        <v>12111</v>
      </c>
      <c r="X399" s="22">
        <v>13363</v>
      </c>
      <c r="Y399" s="22">
        <v>11102</v>
      </c>
      <c r="Z399" s="22">
        <v>10505</v>
      </c>
      <c r="AA399" s="22">
        <v>7843.3793103448279</v>
      </c>
      <c r="AB399" s="22">
        <v>6757.8206896551719</v>
      </c>
      <c r="AC399" s="22">
        <v>0</v>
      </c>
    </row>
    <row r="400" spans="1:29">
      <c r="A400" s="1" t="s">
        <v>87</v>
      </c>
      <c r="B400" s="21" t="s">
        <v>141</v>
      </c>
      <c r="C400" s="21"/>
      <c r="D400" s="21" t="s">
        <v>187</v>
      </c>
      <c r="E400" s="21" t="s">
        <v>143</v>
      </c>
      <c r="F400" s="21"/>
      <c r="G400" s="21"/>
      <c r="H400" s="21" t="str">
        <f t="shared" si="12"/>
        <v>D0006E-0011st Assembly</v>
      </c>
      <c r="I400" s="21" t="str">
        <f t="shared" si="13"/>
        <v>D0006E-0011st Assembly</v>
      </c>
      <c r="J400" s="21" t="s">
        <v>144</v>
      </c>
      <c r="K400" s="22" t="str">
        <f>VLOOKUP($D400,'● Inspection plan (master)'!$I$8:$L$316,4,0)</f>
        <v>PF</v>
      </c>
      <c r="L400" s="23"/>
      <c r="M400" s="23"/>
      <c r="N400" s="23"/>
      <c r="O400" s="22">
        <v>2895</v>
      </c>
      <c r="P400" s="22">
        <v>8048</v>
      </c>
      <c r="Q400" s="22">
        <v>3493</v>
      </c>
      <c r="R400" s="22">
        <v>11092</v>
      </c>
      <c r="S400" s="22">
        <v>13160</v>
      </c>
      <c r="T400" s="22">
        <v>13908</v>
      </c>
      <c r="U400" s="22">
        <v>12696</v>
      </c>
      <c r="V400" s="22">
        <v>10058</v>
      </c>
      <c r="W400" s="22">
        <v>11762</v>
      </c>
      <c r="X400" s="22">
        <v>13325</v>
      </c>
      <c r="Y400" s="22">
        <v>11476</v>
      </c>
      <c r="Z400" s="22">
        <v>10522.012235817576</v>
      </c>
      <c r="AA400" s="22">
        <v>7823.3953741705336</v>
      </c>
      <c r="AB400" s="22">
        <v>6524.7923900118903</v>
      </c>
      <c r="AC400" s="22">
        <v>0</v>
      </c>
    </row>
    <row r="401" spans="1:29">
      <c r="A401" s="1" t="s">
        <v>87</v>
      </c>
      <c r="B401" s="21" t="s">
        <v>141</v>
      </c>
      <c r="C401" s="21"/>
      <c r="D401" s="21" t="s">
        <v>187</v>
      </c>
      <c r="E401" s="21" t="s">
        <v>91</v>
      </c>
      <c r="F401" s="21"/>
      <c r="G401" s="21"/>
      <c r="H401" s="21" t="str">
        <f t="shared" si="12"/>
        <v>D0006E-0011st ROTARY Cutting</v>
      </c>
      <c r="I401" s="21" t="str">
        <f t="shared" si="13"/>
        <v>D0006E-0011st ROTARY Cutting</v>
      </c>
      <c r="J401" s="21" t="s">
        <v>3</v>
      </c>
      <c r="K401" s="22" t="str">
        <f>VLOOKUP($D401,'● Inspection plan (master)'!$I$8:$L$316,4,0)</f>
        <v>PF</v>
      </c>
      <c r="L401" s="23"/>
      <c r="M401" s="23"/>
      <c r="N401" s="23"/>
      <c r="O401" s="22">
        <v>2562</v>
      </c>
      <c r="P401" s="22">
        <v>16732</v>
      </c>
      <c r="Q401" s="22">
        <v>6772</v>
      </c>
      <c r="R401" s="22">
        <v>22644</v>
      </c>
      <c r="S401" s="22">
        <v>30211</v>
      </c>
      <c r="T401" s="22">
        <v>26697</v>
      </c>
      <c r="U401" s="22">
        <v>24169</v>
      </c>
      <c r="V401" s="22">
        <v>20546</v>
      </c>
      <c r="W401" s="22">
        <v>22090</v>
      </c>
      <c r="X401" s="22">
        <v>29000</v>
      </c>
      <c r="Y401" s="22">
        <v>21885</v>
      </c>
      <c r="Z401" s="22">
        <v>21548.759657065508</v>
      </c>
      <c r="AA401" s="22">
        <v>15592.041244980497</v>
      </c>
      <c r="AB401" s="22">
        <v>12599.599097953995</v>
      </c>
      <c r="AC401" s="22">
        <v>0</v>
      </c>
    </row>
    <row r="402" spans="1:29">
      <c r="A402" s="1" t="s">
        <v>87</v>
      </c>
      <c r="B402" s="21" t="s">
        <v>141</v>
      </c>
      <c r="C402" s="21"/>
      <c r="D402" s="21" t="s">
        <v>187</v>
      </c>
      <c r="E402" s="21" t="s">
        <v>53</v>
      </c>
      <c r="F402" s="21"/>
      <c r="G402" s="21"/>
      <c r="H402" s="21" t="str">
        <f t="shared" si="12"/>
        <v>D0006E-001Heatting</v>
      </c>
      <c r="I402" s="21" t="str">
        <f t="shared" si="13"/>
        <v>D0006E-001Heatting</v>
      </c>
      <c r="J402" s="21" t="s">
        <v>54</v>
      </c>
      <c r="K402" s="22" t="str">
        <f>VLOOKUP($D402,'● Inspection plan (master)'!$I$8:$L$316,4,0)</f>
        <v>PF</v>
      </c>
      <c r="L402" s="23"/>
      <c r="M402" s="23"/>
      <c r="N402" s="23"/>
      <c r="O402" s="22">
        <v>0</v>
      </c>
      <c r="P402" s="22">
        <v>20790</v>
      </c>
      <c r="Q402" s="22">
        <v>7000</v>
      </c>
      <c r="R402" s="22">
        <v>21800</v>
      </c>
      <c r="S402" s="22">
        <v>27990</v>
      </c>
      <c r="T402" s="22">
        <v>30980</v>
      </c>
      <c r="U402" s="22">
        <v>19770</v>
      </c>
      <c r="V402" s="22">
        <v>24190</v>
      </c>
      <c r="W402" s="22">
        <v>20200</v>
      </c>
      <c r="X402" s="22">
        <v>29800</v>
      </c>
      <c r="Y402" s="22">
        <v>21200</v>
      </c>
      <c r="Z402" s="22">
        <v>21600</v>
      </c>
      <c r="AA402" s="22">
        <v>13415.269836458212</v>
      </c>
      <c r="AB402" s="22">
        <v>12165.130163541788</v>
      </c>
      <c r="AC402" s="22">
        <v>0</v>
      </c>
    </row>
    <row r="403" spans="1:29">
      <c r="A403" s="1" t="s">
        <v>87</v>
      </c>
      <c r="B403" s="21" t="s">
        <v>141</v>
      </c>
      <c r="C403" s="21">
        <v>2</v>
      </c>
      <c r="D403" s="21" t="s">
        <v>187</v>
      </c>
      <c r="E403" s="21" t="s">
        <v>124</v>
      </c>
      <c r="F403" s="21"/>
      <c r="G403" s="21"/>
      <c r="H403" s="21" t="str">
        <f t="shared" si="12"/>
        <v>D0006E-001Pressing</v>
      </c>
      <c r="I403" s="21" t="str">
        <f t="shared" si="13"/>
        <v>D0006E-001Pressing</v>
      </c>
      <c r="J403" s="21" t="s">
        <v>125</v>
      </c>
      <c r="K403" s="22" t="str">
        <f>VLOOKUP($D403,'● Inspection plan (master)'!$I$8:$L$316,4,0)</f>
        <v>PF</v>
      </c>
      <c r="L403" s="23"/>
      <c r="M403" s="23"/>
      <c r="N403" s="23"/>
      <c r="O403" s="22">
        <v>0</v>
      </c>
      <c r="P403" s="22">
        <v>33780</v>
      </c>
      <c r="Q403" s="22">
        <v>15990</v>
      </c>
      <c r="R403" s="22">
        <v>0</v>
      </c>
      <c r="S403" s="22">
        <v>24980</v>
      </c>
      <c r="T403" s="22">
        <v>33170</v>
      </c>
      <c r="U403" s="22">
        <v>26570</v>
      </c>
      <c r="V403" s="22">
        <v>23180</v>
      </c>
      <c r="W403" s="22">
        <v>20790</v>
      </c>
      <c r="X403" s="22">
        <v>29180</v>
      </c>
      <c r="Y403" s="22">
        <v>20400</v>
      </c>
      <c r="Z403" s="22">
        <v>12676.501035196688</v>
      </c>
      <c r="AA403" s="22">
        <v>12676.501035196688</v>
      </c>
      <c r="AB403" s="22">
        <v>12676.501035196688</v>
      </c>
      <c r="AC403" s="22">
        <v>0</v>
      </c>
    </row>
    <row r="404" spans="1:29">
      <c r="A404" s="1" t="s">
        <v>87</v>
      </c>
      <c r="B404" s="21" t="s">
        <v>141</v>
      </c>
      <c r="C404" s="21"/>
      <c r="D404" s="21" t="s">
        <v>188</v>
      </c>
      <c r="E404" s="21" t="s">
        <v>37</v>
      </c>
      <c r="F404" s="21" t="s">
        <v>87</v>
      </c>
      <c r="G404" s="21" t="s">
        <v>87</v>
      </c>
      <c r="H404" s="21" t="str">
        <f t="shared" si="12"/>
        <v>D00064-001Packing</v>
      </c>
      <c r="I404" s="21" t="str">
        <f t="shared" si="13"/>
        <v>D00064-001PackingBIVN</v>
      </c>
      <c r="J404" s="21" t="s">
        <v>39</v>
      </c>
      <c r="K404" s="22" t="str">
        <f>VLOOKUP($D404,'● Inspection plan (master)'!$I$8:$L$316,4,0)</f>
        <v>PF</v>
      </c>
      <c r="L404" s="23"/>
      <c r="M404" s="23"/>
      <c r="N404" s="23"/>
      <c r="O404" s="22">
        <v>54240</v>
      </c>
      <c r="P404" s="22">
        <v>25120</v>
      </c>
      <c r="Q404" s="22">
        <v>47680</v>
      </c>
      <c r="R404" s="22">
        <v>43520</v>
      </c>
      <c r="S404" s="22">
        <v>83200</v>
      </c>
      <c r="T404" s="22">
        <v>116160</v>
      </c>
      <c r="U404" s="22">
        <v>88000</v>
      </c>
      <c r="V404" s="22">
        <v>45600</v>
      </c>
      <c r="W404" s="22">
        <v>102400</v>
      </c>
      <c r="X404" s="22">
        <v>114400</v>
      </c>
      <c r="Y404" s="22">
        <v>106720</v>
      </c>
      <c r="Z404" s="22">
        <v>55520</v>
      </c>
      <c r="AA404" s="22">
        <v>45600</v>
      </c>
      <c r="AB404" s="22">
        <v>55040</v>
      </c>
      <c r="AC404" s="22">
        <v>0</v>
      </c>
    </row>
    <row r="405" spans="1:29">
      <c r="A405" s="1" t="s">
        <v>87</v>
      </c>
      <c r="B405" s="21" t="s">
        <v>141</v>
      </c>
      <c r="C405" s="21"/>
      <c r="D405" s="21" t="s">
        <v>188</v>
      </c>
      <c r="E405" s="21" t="s">
        <v>143</v>
      </c>
      <c r="F405" s="21"/>
      <c r="G405" s="21"/>
      <c r="H405" s="21" t="str">
        <f t="shared" si="12"/>
        <v>D00064-0011st Assembly</v>
      </c>
      <c r="I405" s="21" t="str">
        <f t="shared" si="13"/>
        <v>D00064-0011st Assembly</v>
      </c>
      <c r="J405" s="21" t="s">
        <v>144</v>
      </c>
      <c r="K405" s="22" t="str">
        <f>VLOOKUP($D405,'● Inspection plan (master)'!$I$8:$L$316,4,0)</f>
        <v>PF</v>
      </c>
      <c r="L405" s="23"/>
      <c r="M405" s="23"/>
      <c r="N405" s="23"/>
      <c r="O405" s="22">
        <v>55375</v>
      </c>
      <c r="P405" s="22">
        <v>26248</v>
      </c>
      <c r="Q405" s="22">
        <v>47327</v>
      </c>
      <c r="R405" s="22">
        <v>44505</v>
      </c>
      <c r="S405" s="22">
        <v>89486</v>
      </c>
      <c r="T405" s="22">
        <v>119387</v>
      </c>
      <c r="U405" s="22">
        <v>84953</v>
      </c>
      <c r="V405" s="22">
        <v>44493</v>
      </c>
      <c r="W405" s="22">
        <v>105826</v>
      </c>
      <c r="X405" s="22">
        <v>117190</v>
      </c>
      <c r="Y405" s="22">
        <v>107924</v>
      </c>
      <c r="Z405" s="22">
        <v>52675.54967741936</v>
      </c>
      <c r="AA405" s="22">
        <v>46748.652161661099</v>
      </c>
      <c r="AB405" s="22">
        <v>55604.318160919538</v>
      </c>
      <c r="AC405" s="22">
        <v>0</v>
      </c>
    </row>
    <row r="406" spans="1:29">
      <c r="A406" s="1" t="s">
        <v>87</v>
      </c>
      <c r="B406" s="21" t="s">
        <v>141</v>
      </c>
      <c r="C406" s="21"/>
      <c r="D406" s="21" t="s">
        <v>189</v>
      </c>
      <c r="E406" s="21" t="s">
        <v>37</v>
      </c>
      <c r="F406" s="21" t="s">
        <v>87</v>
      </c>
      <c r="G406" s="21" t="s">
        <v>87</v>
      </c>
      <c r="H406" s="21" t="str">
        <f t="shared" si="12"/>
        <v>D000YV-001Packing</v>
      </c>
      <c r="I406" s="21" t="str">
        <f t="shared" si="13"/>
        <v>D000YV-001PackingBIVN</v>
      </c>
      <c r="J406" s="21" t="s">
        <v>39</v>
      </c>
      <c r="K406" s="22" t="str">
        <f>VLOOKUP($D406,'● Inspection plan (master)'!$I$8:$L$316,4,0)</f>
        <v>PF</v>
      </c>
      <c r="L406" s="23"/>
      <c r="M406" s="23"/>
      <c r="N406" s="23"/>
      <c r="O406" s="22">
        <v>200</v>
      </c>
      <c r="P406" s="22">
        <v>0</v>
      </c>
      <c r="Q406" s="22">
        <v>0</v>
      </c>
      <c r="R406" s="22">
        <v>200</v>
      </c>
      <c r="S406" s="22">
        <v>0</v>
      </c>
      <c r="T406" s="22">
        <v>0</v>
      </c>
      <c r="U406" s="22">
        <v>0</v>
      </c>
      <c r="V406" s="22">
        <v>0</v>
      </c>
      <c r="W406" s="22">
        <v>0</v>
      </c>
      <c r="X406" s="22">
        <v>200</v>
      </c>
      <c r="Y406" s="22">
        <v>0</v>
      </c>
      <c r="Z406" s="22">
        <v>0</v>
      </c>
      <c r="AA406" s="22">
        <v>0</v>
      </c>
      <c r="AB406" s="22">
        <v>0</v>
      </c>
      <c r="AC406" s="22">
        <v>0</v>
      </c>
    </row>
    <row r="407" spans="1:29">
      <c r="A407" s="1" t="s">
        <v>87</v>
      </c>
      <c r="B407" s="21" t="s">
        <v>141</v>
      </c>
      <c r="C407" s="21"/>
      <c r="D407" s="21" t="s">
        <v>189</v>
      </c>
      <c r="E407" s="21" t="s">
        <v>143</v>
      </c>
      <c r="F407" s="21"/>
      <c r="G407" s="21"/>
      <c r="H407" s="21" t="str">
        <f t="shared" si="12"/>
        <v>D000YV-0011st Assembly</v>
      </c>
      <c r="I407" s="21" t="str">
        <f t="shared" si="13"/>
        <v>D000YV-0011st Assembly</v>
      </c>
      <c r="J407" s="21" t="s">
        <v>144</v>
      </c>
      <c r="K407" s="22" t="str">
        <f>VLOOKUP($D407,'● Inspection plan (master)'!$I$8:$L$316,4,0)</f>
        <v>PF</v>
      </c>
      <c r="L407" s="23"/>
      <c r="M407" s="23"/>
      <c r="N407" s="23"/>
      <c r="O407" s="22">
        <v>0</v>
      </c>
      <c r="P407" s="22">
        <v>0</v>
      </c>
      <c r="Q407" s="22">
        <v>0</v>
      </c>
      <c r="R407" s="22">
        <v>140</v>
      </c>
      <c r="S407" s="22">
        <v>0</v>
      </c>
      <c r="T407" s="22">
        <v>0</v>
      </c>
      <c r="U407" s="22">
        <v>0</v>
      </c>
      <c r="V407" s="22">
        <v>0</v>
      </c>
      <c r="W407" s="22">
        <v>125</v>
      </c>
      <c r="X407" s="22">
        <v>0</v>
      </c>
      <c r="Y407" s="22">
        <v>0</v>
      </c>
      <c r="Z407" s="22">
        <v>0</v>
      </c>
      <c r="AA407" s="22">
        <v>0</v>
      </c>
      <c r="AB407" s="22">
        <v>0</v>
      </c>
      <c r="AC407" s="22">
        <v>0</v>
      </c>
    </row>
    <row r="408" spans="1:29">
      <c r="A408" s="1" t="s">
        <v>87</v>
      </c>
      <c r="B408" s="21" t="s">
        <v>141</v>
      </c>
      <c r="C408" s="21"/>
      <c r="D408" s="21" t="s">
        <v>188</v>
      </c>
      <c r="E408" s="21" t="s">
        <v>91</v>
      </c>
      <c r="F408" s="21"/>
      <c r="G408" s="21"/>
      <c r="H408" s="21" t="str">
        <f t="shared" si="12"/>
        <v>D00064-0011st ROTARY Cutting</v>
      </c>
      <c r="I408" s="21" t="str">
        <f t="shared" si="13"/>
        <v>D00064-0011st ROTARY Cutting</v>
      </c>
      <c r="J408" s="21" t="s">
        <v>190</v>
      </c>
      <c r="K408" s="22" t="str">
        <f>VLOOKUP($D408,'● Inspection plan (master)'!$I$8:$L$316,4,0)</f>
        <v>PF</v>
      </c>
      <c r="L408" s="23"/>
      <c r="M408" s="23"/>
      <c r="N408" s="23"/>
      <c r="O408" s="22">
        <v>110978</v>
      </c>
      <c r="P408" s="22">
        <v>47095</v>
      </c>
      <c r="Q408" s="22">
        <v>110045</v>
      </c>
      <c r="R408" s="22">
        <v>73523</v>
      </c>
      <c r="S408" s="22">
        <v>190641</v>
      </c>
      <c r="T408" s="22">
        <v>257532</v>
      </c>
      <c r="U408" s="22">
        <v>194607</v>
      </c>
      <c r="V408" s="22">
        <v>109855</v>
      </c>
      <c r="W408" s="22">
        <v>216715</v>
      </c>
      <c r="X408" s="22">
        <v>198672</v>
      </c>
      <c r="Y408" s="22">
        <v>242048</v>
      </c>
      <c r="Z408" s="22">
        <v>89747.141429784591</v>
      </c>
      <c r="AA408" s="22">
        <v>94316.042811198364</v>
      </c>
      <c r="AB408" s="22">
        <v>107373.85575901704</v>
      </c>
      <c r="AC408" s="22">
        <v>0</v>
      </c>
    </row>
    <row r="409" spans="1:29">
      <c r="A409" s="1" t="s">
        <v>87</v>
      </c>
      <c r="B409" s="21" t="s">
        <v>141</v>
      </c>
      <c r="C409" s="21"/>
      <c r="D409" s="21" t="s">
        <v>188</v>
      </c>
      <c r="E409" s="21" t="s">
        <v>149</v>
      </c>
      <c r="F409" s="21"/>
      <c r="G409" s="21"/>
      <c r="H409" s="21" t="str">
        <f t="shared" si="12"/>
        <v>D00064-0012nd ROTARY Cutting</v>
      </c>
      <c r="I409" s="21" t="str">
        <f t="shared" si="13"/>
        <v>D00064-0012nd ROTARY Cutting</v>
      </c>
      <c r="J409" s="21" t="s">
        <v>191</v>
      </c>
      <c r="K409" s="22" t="str">
        <f>VLOOKUP($D409,'● Inspection plan (master)'!$I$8:$L$316,4,0)</f>
        <v>PF</v>
      </c>
      <c r="L409" s="23"/>
      <c r="M409" s="23"/>
      <c r="N409" s="23"/>
      <c r="O409" s="22">
        <v>89511</v>
      </c>
      <c r="P409" s="22">
        <v>76724</v>
      </c>
      <c r="Q409" s="22">
        <v>70058</v>
      </c>
      <c r="R409" s="22">
        <v>96658</v>
      </c>
      <c r="S409" s="22">
        <v>181161</v>
      </c>
      <c r="T409" s="22">
        <v>217055</v>
      </c>
      <c r="U409" s="22">
        <v>182169</v>
      </c>
      <c r="V409" s="22">
        <v>73645</v>
      </c>
      <c r="W409" s="22">
        <v>232590</v>
      </c>
      <c r="X409" s="22">
        <v>218677</v>
      </c>
      <c r="Y409" s="22">
        <v>225669</v>
      </c>
      <c r="Z409" s="22">
        <v>88130.141429784591</v>
      </c>
      <c r="AA409" s="22">
        <v>94316.042811198364</v>
      </c>
      <c r="AB409" s="22">
        <v>107373.85575901704</v>
      </c>
      <c r="AC409" s="22">
        <v>0</v>
      </c>
    </row>
    <row r="410" spans="1:29">
      <c r="A410" s="1" t="s">
        <v>87</v>
      </c>
      <c r="B410" s="21" t="s">
        <v>141</v>
      </c>
      <c r="C410" s="21"/>
      <c r="D410" s="21" t="s">
        <v>188</v>
      </c>
      <c r="E410" s="21" t="s">
        <v>53</v>
      </c>
      <c r="F410" s="21"/>
      <c r="G410" s="21"/>
      <c r="H410" s="21" t="str">
        <f t="shared" si="12"/>
        <v>D00064-001Heatting</v>
      </c>
      <c r="I410" s="21" t="str">
        <f t="shared" si="13"/>
        <v>D00064-001Heatting</v>
      </c>
      <c r="J410" s="21" t="s">
        <v>54</v>
      </c>
      <c r="K410" s="22" t="str">
        <f>VLOOKUP($D410,'● Inspection plan (master)'!$I$8:$L$316,4,0)</f>
        <v>PF</v>
      </c>
      <c r="L410" s="23"/>
      <c r="M410" s="23"/>
      <c r="N410" s="23"/>
      <c r="O410" s="22">
        <v>23780</v>
      </c>
      <c r="P410" s="22">
        <v>11395</v>
      </c>
      <c r="Q410" s="22">
        <v>22580</v>
      </c>
      <c r="R410" s="22">
        <v>19022</v>
      </c>
      <c r="S410" s="22">
        <v>44275</v>
      </c>
      <c r="T410" s="22">
        <v>48380</v>
      </c>
      <c r="U410" s="22">
        <v>40990</v>
      </c>
      <c r="V410" s="22">
        <v>18695</v>
      </c>
      <c r="W410" s="22">
        <v>45468</v>
      </c>
      <c r="X410" s="22">
        <v>45072</v>
      </c>
      <c r="Y410" s="22">
        <v>51890</v>
      </c>
      <c r="Z410" s="22">
        <v>16000</v>
      </c>
      <c r="AA410" s="22">
        <v>20220.013783848688</v>
      </c>
      <c r="AB410" s="22">
        <v>22215.280501865589</v>
      </c>
      <c r="AC410" s="22">
        <v>0</v>
      </c>
    </row>
    <row r="411" spans="1:29">
      <c r="A411" s="1" t="s">
        <v>87</v>
      </c>
      <c r="B411" s="21" t="s">
        <v>141</v>
      </c>
      <c r="C411" s="21">
        <v>1</v>
      </c>
      <c r="D411" s="21" t="s">
        <v>188</v>
      </c>
      <c r="E411" s="21" t="s">
        <v>124</v>
      </c>
      <c r="F411" s="21"/>
      <c r="G411" s="21"/>
      <c r="H411" s="21" t="str">
        <f t="shared" si="12"/>
        <v>D00064-001Pressing</v>
      </c>
      <c r="I411" s="21" t="str">
        <f t="shared" si="13"/>
        <v>D00064-001Pressing</v>
      </c>
      <c r="J411" s="21" t="s">
        <v>125</v>
      </c>
      <c r="K411" s="22" t="str">
        <f>VLOOKUP($D411,'● Inspection plan (master)'!$I$8:$L$316,4,0)</f>
        <v>PF</v>
      </c>
      <c r="L411" s="23"/>
      <c r="M411" s="23"/>
      <c r="N411" s="23"/>
      <c r="O411" s="22">
        <v>24480</v>
      </c>
      <c r="P411" s="22">
        <v>2695</v>
      </c>
      <c r="Q411" s="22">
        <v>95240</v>
      </c>
      <c r="R411" s="22">
        <v>0</v>
      </c>
      <c r="S411" s="22">
        <v>0</v>
      </c>
      <c r="T411" s="22">
        <v>49970</v>
      </c>
      <c r="U411" s="22">
        <v>41975</v>
      </c>
      <c r="V411" s="22">
        <v>41710</v>
      </c>
      <c r="W411" s="22">
        <v>50447</v>
      </c>
      <c r="X411" s="22">
        <v>62065</v>
      </c>
      <c r="Y411" s="22">
        <v>38880</v>
      </c>
      <c r="Z411" s="22">
        <v>0</v>
      </c>
      <c r="AA411" s="22">
        <v>24956.86141304348</v>
      </c>
      <c r="AB411" s="22">
        <v>24956.86141304348</v>
      </c>
      <c r="AC411" s="22">
        <v>0</v>
      </c>
    </row>
    <row r="412" spans="1:29">
      <c r="A412" s="1" t="s">
        <v>192</v>
      </c>
      <c r="B412" s="21" t="s">
        <v>141</v>
      </c>
      <c r="C412" s="21"/>
      <c r="D412" s="34" t="s">
        <v>193</v>
      </c>
      <c r="E412" s="21" t="s">
        <v>37</v>
      </c>
      <c r="F412" s="21" t="s">
        <v>194</v>
      </c>
      <c r="G412" s="21" t="s">
        <v>192</v>
      </c>
      <c r="H412" s="21" t="str">
        <f t="shared" si="12"/>
        <v>FC-3667-BVXPacking</v>
      </c>
      <c r="I412" s="21" t="str">
        <f t="shared" si="13"/>
        <v>FC-3667-BVXPackingSHK(Other)</v>
      </c>
      <c r="J412" s="21" t="s">
        <v>39</v>
      </c>
      <c r="K412" s="22" t="str">
        <f>VLOOKUP($D412,'● Inspection plan (master)'!$I$8:$L$316,4,0)</f>
        <v>PF</v>
      </c>
      <c r="L412" s="23"/>
      <c r="M412" s="23"/>
      <c r="N412" s="23"/>
      <c r="O412" s="22">
        <v>0</v>
      </c>
      <c r="P412" s="22">
        <v>0</v>
      </c>
      <c r="Q412" s="22">
        <v>0</v>
      </c>
      <c r="R412" s="22">
        <v>0</v>
      </c>
      <c r="S412" s="22">
        <v>0</v>
      </c>
      <c r="T412" s="22">
        <v>0</v>
      </c>
      <c r="U412" s="22">
        <v>0</v>
      </c>
      <c r="V412" s="22">
        <v>0</v>
      </c>
      <c r="W412" s="22">
        <v>0</v>
      </c>
      <c r="X412" s="22">
        <v>0</v>
      </c>
      <c r="Y412" s="22">
        <v>0</v>
      </c>
      <c r="Z412" s="22">
        <v>0</v>
      </c>
      <c r="AA412" s="22">
        <v>0</v>
      </c>
      <c r="AB412" s="22">
        <v>0</v>
      </c>
      <c r="AC412" s="22">
        <v>0</v>
      </c>
    </row>
    <row r="413" spans="1:29">
      <c r="A413" s="1" t="s">
        <v>87</v>
      </c>
      <c r="B413" s="21" t="s">
        <v>141</v>
      </c>
      <c r="C413" s="21"/>
      <c r="D413" s="21" t="s">
        <v>195</v>
      </c>
      <c r="E413" s="21" t="s">
        <v>37</v>
      </c>
      <c r="F413" s="21" t="s">
        <v>87</v>
      </c>
      <c r="G413" s="21" t="s">
        <v>87</v>
      </c>
      <c r="H413" s="21" t="str">
        <f t="shared" si="12"/>
        <v>D000R3-001Packing</v>
      </c>
      <c r="I413" s="21" t="str">
        <f t="shared" si="13"/>
        <v>D000R3-001PackingBIVN</v>
      </c>
      <c r="J413" s="21" t="s">
        <v>39</v>
      </c>
      <c r="K413" s="22" t="str">
        <f>VLOOKUP($D413,'● Inspection plan (master)'!$I$8:$L$316,4,0)</f>
        <v>PF</v>
      </c>
      <c r="L413" s="23"/>
      <c r="M413" s="23"/>
      <c r="N413" s="23"/>
      <c r="O413" s="22">
        <v>2160</v>
      </c>
      <c r="P413" s="22">
        <v>2640</v>
      </c>
      <c r="Q413" s="22">
        <v>9840</v>
      </c>
      <c r="R413" s="22">
        <v>6120</v>
      </c>
      <c r="S413" s="22">
        <v>11040</v>
      </c>
      <c r="T413" s="22">
        <v>12720</v>
      </c>
      <c r="U413" s="22">
        <v>14280</v>
      </c>
      <c r="V413" s="22">
        <v>3840</v>
      </c>
      <c r="W413" s="22">
        <v>10560</v>
      </c>
      <c r="X413" s="22">
        <v>12840</v>
      </c>
      <c r="Y413" s="22">
        <v>13680</v>
      </c>
      <c r="Z413" s="22">
        <v>6360</v>
      </c>
      <c r="AA413" s="22">
        <v>5160</v>
      </c>
      <c r="AB413" s="22">
        <v>6840</v>
      </c>
      <c r="AC413" s="22">
        <v>0</v>
      </c>
    </row>
    <row r="414" spans="1:29">
      <c r="A414" s="1" t="s">
        <v>87</v>
      </c>
      <c r="B414" s="21" t="s">
        <v>141</v>
      </c>
      <c r="C414" s="21"/>
      <c r="D414" s="21" t="s">
        <v>195</v>
      </c>
      <c r="E414" s="21" t="s">
        <v>45</v>
      </c>
      <c r="F414" s="21"/>
      <c r="G414" s="21"/>
      <c r="H414" s="21" t="str">
        <f t="shared" si="12"/>
        <v>D000R3-001Traverse Grinding</v>
      </c>
      <c r="I414" s="21" t="str">
        <f t="shared" si="13"/>
        <v>D000R3-001Traverse Grinding</v>
      </c>
      <c r="J414" s="21" t="s">
        <v>46</v>
      </c>
      <c r="K414" s="22" t="str">
        <f>VLOOKUP($D414,'● Inspection plan (master)'!$I$8:$L$316,4,0)</f>
        <v>PF</v>
      </c>
      <c r="L414" s="23"/>
      <c r="M414" s="23"/>
      <c r="N414" s="23"/>
      <c r="O414" s="22">
        <v>2614</v>
      </c>
      <c r="P414" s="22">
        <v>3940</v>
      </c>
      <c r="Q414" s="22">
        <v>8932</v>
      </c>
      <c r="R414" s="22">
        <v>8484</v>
      </c>
      <c r="S414" s="22">
        <v>9567</v>
      </c>
      <c r="T414" s="22">
        <v>13515</v>
      </c>
      <c r="U414" s="22">
        <v>18257</v>
      </c>
      <c r="V414" s="22">
        <v>0</v>
      </c>
      <c r="W414" s="22">
        <v>10766</v>
      </c>
      <c r="X414" s="22">
        <v>16549</v>
      </c>
      <c r="Y414" s="22">
        <v>11906</v>
      </c>
      <c r="Z414" s="22">
        <v>5986.412903225807</v>
      </c>
      <c r="AA414" s="22">
        <v>5494.1250278086764</v>
      </c>
      <c r="AB414" s="22">
        <v>7167.062068965517</v>
      </c>
      <c r="AC414" s="22">
        <v>0</v>
      </c>
    </row>
    <row r="415" spans="1:29">
      <c r="A415" s="1" t="s">
        <v>87</v>
      </c>
      <c r="B415" s="21" t="s">
        <v>141</v>
      </c>
      <c r="C415" s="21"/>
      <c r="D415" s="21" t="s">
        <v>195</v>
      </c>
      <c r="E415" s="21" t="s">
        <v>143</v>
      </c>
      <c r="F415" s="21"/>
      <c r="G415" s="21"/>
      <c r="H415" s="21" t="str">
        <f t="shared" si="12"/>
        <v>D000R3-0011st Assembly</v>
      </c>
      <c r="I415" s="21" t="str">
        <f t="shared" si="13"/>
        <v>D000R3-0011st Assembly</v>
      </c>
      <c r="J415" s="21" t="s">
        <v>144</v>
      </c>
      <c r="K415" s="22" t="str">
        <f>VLOOKUP($D415,'● Inspection plan (master)'!$I$8:$L$316,4,0)</f>
        <v>PF</v>
      </c>
      <c r="L415" s="23"/>
      <c r="M415" s="23"/>
      <c r="N415" s="23"/>
      <c r="O415" s="22">
        <v>2643</v>
      </c>
      <c r="P415" s="22">
        <v>3350</v>
      </c>
      <c r="Q415" s="22">
        <v>9980</v>
      </c>
      <c r="R415" s="22">
        <v>7935</v>
      </c>
      <c r="S415" s="22">
        <v>10425</v>
      </c>
      <c r="T415" s="22">
        <v>13745</v>
      </c>
      <c r="U415" s="22">
        <v>18731</v>
      </c>
      <c r="V415" s="22">
        <v>0</v>
      </c>
      <c r="W415" s="22">
        <v>10911</v>
      </c>
      <c r="X415" s="22">
        <v>17138</v>
      </c>
      <c r="Y415" s="22">
        <v>11127</v>
      </c>
      <c r="Z415" s="22">
        <v>6163.6427428325387</v>
      </c>
      <c r="AA415" s="22">
        <v>5564.0352595455834</v>
      </c>
      <c r="AB415" s="22">
        <v>6919.9219976218783</v>
      </c>
      <c r="AC415" s="22">
        <v>0</v>
      </c>
    </row>
    <row r="416" spans="1:29">
      <c r="A416" s="1" t="s">
        <v>87</v>
      </c>
      <c r="B416" s="21" t="s">
        <v>141</v>
      </c>
      <c r="C416" s="21"/>
      <c r="D416" s="21" t="s">
        <v>196</v>
      </c>
      <c r="E416" s="21" t="s">
        <v>37</v>
      </c>
      <c r="F416" s="21" t="s">
        <v>87</v>
      </c>
      <c r="G416" s="21" t="s">
        <v>87</v>
      </c>
      <c r="H416" s="21" t="str">
        <f t="shared" si="12"/>
        <v>D008UY-001Packing</v>
      </c>
      <c r="I416" s="21" t="str">
        <f t="shared" si="13"/>
        <v>D008UY-001PackingBIVN</v>
      </c>
      <c r="J416" s="21" t="s">
        <v>39</v>
      </c>
      <c r="K416" s="22" t="str">
        <f>VLOOKUP($D416,'● Inspection plan (master)'!$I$8:$L$316,4,0)</f>
        <v>PF</v>
      </c>
      <c r="L416" s="23"/>
      <c r="M416" s="23"/>
      <c r="N416" s="23"/>
      <c r="O416" s="22">
        <v>1200</v>
      </c>
      <c r="P416" s="22">
        <v>6000</v>
      </c>
      <c r="Q416" s="22">
        <v>1560</v>
      </c>
      <c r="R416" s="22">
        <v>8520</v>
      </c>
      <c r="S416" s="22">
        <v>9120</v>
      </c>
      <c r="T416" s="22">
        <v>4920</v>
      </c>
      <c r="U416" s="22">
        <v>9360</v>
      </c>
      <c r="V416" s="22">
        <v>11400</v>
      </c>
      <c r="W416" s="22">
        <v>10080</v>
      </c>
      <c r="X416" s="22">
        <v>10800</v>
      </c>
      <c r="Y416" s="22">
        <v>7080</v>
      </c>
      <c r="Z416" s="22">
        <v>10800</v>
      </c>
      <c r="AA416" s="22">
        <v>6960</v>
      </c>
      <c r="AB416" s="22">
        <v>8040</v>
      </c>
      <c r="AC416" s="22">
        <v>0</v>
      </c>
    </row>
    <row r="417" spans="1:29">
      <c r="A417" s="1" t="s">
        <v>87</v>
      </c>
      <c r="B417" s="21" t="s">
        <v>141</v>
      </c>
      <c r="C417" s="21"/>
      <c r="D417" s="21" t="s">
        <v>196</v>
      </c>
      <c r="E417" s="21" t="s">
        <v>45</v>
      </c>
      <c r="F417" s="21"/>
      <c r="G417" s="21"/>
      <c r="H417" s="21" t="str">
        <f t="shared" si="12"/>
        <v>D008UY-001Traverse Grinding</v>
      </c>
      <c r="I417" s="21" t="str">
        <f t="shared" si="13"/>
        <v>D008UY-001Traverse Grinding</v>
      </c>
      <c r="J417" s="21" t="s">
        <v>46</v>
      </c>
      <c r="K417" s="22" t="str">
        <f>VLOOKUP($D417,'● Inspection plan (master)'!$I$8:$L$316,4,0)</f>
        <v>PF</v>
      </c>
      <c r="L417" s="23"/>
      <c r="M417" s="23"/>
      <c r="N417" s="23"/>
      <c r="O417" s="22">
        <v>855</v>
      </c>
      <c r="P417" s="22">
        <v>7605</v>
      </c>
      <c r="Q417" s="22">
        <v>1337</v>
      </c>
      <c r="R417" s="22">
        <v>9770</v>
      </c>
      <c r="S417" s="22">
        <v>8072</v>
      </c>
      <c r="T417" s="22">
        <v>5136</v>
      </c>
      <c r="U417" s="22">
        <v>10997</v>
      </c>
      <c r="V417" s="22">
        <v>12860</v>
      </c>
      <c r="W417" s="22">
        <v>9800</v>
      </c>
      <c r="X417" s="22">
        <v>9462</v>
      </c>
      <c r="Y417" s="22">
        <v>9057</v>
      </c>
      <c r="Z417" s="22">
        <v>10101.329032258065</v>
      </c>
      <c r="AA417" s="22">
        <v>7396.2295884315899</v>
      </c>
      <c r="AB417" s="22">
        <v>8424.4413793103449</v>
      </c>
      <c r="AC417" s="22">
        <v>0</v>
      </c>
    </row>
    <row r="418" spans="1:29">
      <c r="A418" s="1" t="s">
        <v>87</v>
      </c>
      <c r="B418" s="21" t="s">
        <v>141</v>
      </c>
      <c r="C418" s="21"/>
      <c r="D418" s="21" t="s">
        <v>196</v>
      </c>
      <c r="E418" s="21" t="s">
        <v>143</v>
      </c>
      <c r="F418" s="21"/>
      <c r="G418" s="21"/>
      <c r="H418" s="21" t="str">
        <f t="shared" si="12"/>
        <v>D008UY-0011st Assembly</v>
      </c>
      <c r="I418" s="21" t="str">
        <f t="shared" si="13"/>
        <v>D008UY-0011st Assembly</v>
      </c>
      <c r="J418" s="21" t="s">
        <v>144</v>
      </c>
      <c r="K418" s="22" t="str">
        <f>VLOOKUP($D418,'● Inspection plan (master)'!$I$8:$L$316,4,0)</f>
        <v>PF</v>
      </c>
      <c r="L418" s="23"/>
      <c r="M418" s="23"/>
      <c r="N418" s="23"/>
      <c r="O418" s="22">
        <v>1150</v>
      </c>
      <c r="P418" s="22">
        <v>7793</v>
      </c>
      <c r="Q418" s="22">
        <v>1829</v>
      </c>
      <c r="R418" s="22">
        <v>10177</v>
      </c>
      <c r="S418" s="22">
        <v>7365</v>
      </c>
      <c r="T418" s="22">
        <v>5178</v>
      </c>
      <c r="U418" s="22">
        <v>11596</v>
      </c>
      <c r="V418" s="22">
        <v>12400</v>
      </c>
      <c r="W418" s="22">
        <v>10186</v>
      </c>
      <c r="X418" s="22">
        <v>9838</v>
      </c>
      <c r="Y418" s="22">
        <v>8570</v>
      </c>
      <c r="Z418" s="22">
        <v>10335.917083497794</v>
      </c>
      <c r="AA418" s="22">
        <v>7448.1395157887691</v>
      </c>
      <c r="AB418" s="22">
        <v>8133.9434007134369</v>
      </c>
      <c r="AC418" s="22">
        <v>0</v>
      </c>
    </row>
    <row r="419" spans="1:29">
      <c r="A419" s="1" t="s">
        <v>87</v>
      </c>
      <c r="B419" s="21" t="s">
        <v>141</v>
      </c>
      <c r="C419" s="21"/>
      <c r="D419" s="21" t="s">
        <v>197</v>
      </c>
      <c r="E419" s="21" t="s">
        <v>37</v>
      </c>
      <c r="F419" s="21" t="s">
        <v>87</v>
      </c>
      <c r="G419" s="21" t="s">
        <v>87</v>
      </c>
      <c r="H419" s="21" t="str">
        <f t="shared" si="12"/>
        <v>D0016H-001Packing</v>
      </c>
      <c r="I419" s="21" t="str">
        <f t="shared" si="13"/>
        <v>D0016H-001PackingBIVN</v>
      </c>
      <c r="J419" s="21" t="s">
        <v>39</v>
      </c>
      <c r="K419" s="22" t="str">
        <f>VLOOKUP($D419,'● Inspection plan (master)'!$I$8:$L$316,4,0)</f>
        <v>PF</v>
      </c>
      <c r="L419" s="23"/>
      <c r="M419" s="23"/>
      <c r="N419" s="23"/>
      <c r="O419" s="22">
        <v>360</v>
      </c>
      <c r="P419" s="22">
        <v>2400</v>
      </c>
      <c r="Q419" s="22">
        <v>0</v>
      </c>
      <c r="R419" s="22">
        <v>2520</v>
      </c>
      <c r="S419" s="22">
        <v>2400</v>
      </c>
      <c r="T419" s="22">
        <v>2640</v>
      </c>
      <c r="U419" s="22">
        <v>4200</v>
      </c>
      <c r="V419" s="22">
        <v>840</v>
      </c>
      <c r="W419" s="22">
        <v>3360</v>
      </c>
      <c r="X419" s="22">
        <v>3600</v>
      </c>
      <c r="Y419" s="22">
        <v>4200</v>
      </c>
      <c r="Z419" s="22">
        <v>1800</v>
      </c>
      <c r="AA419" s="22">
        <v>1320</v>
      </c>
      <c r="AB419" s="22">
        <v>1800</v>
      </c>
      <c r="AC419" s="22">
        <v>0</v>
      </c>
    </row>
    <row r="420" spans="1:29">
      <c r="A420" s="1" t="s">
        <v>87</v>
      </c>
      <c r="B420" s="21" t="s">
        <v>141</v>
      </c>
      <c r="C420" s="21"/>
      <c r="D420" s="21" t="s">
        <v>197</v>
      </c>
      <c r="E420" s="21" t="s">
        <v>45</v>
      </c>
      <c r="F420" s="21"/>
      <c r="G420" s="21"/>
      <c r="H420" s="21" t="str">
        <f t="shared" si="12"/>
        <v>D0016H-001Traverse Grinding</v>
      </c>
      <c r="I420" s="21" t="str">
        <f t="shared" si="13"/>
        <v>D0016H-001Traverse Grinding</v>
      </c>
      <c r="J420" s="21" t="s">
        <v>46</v>
      </c>
      <c r="K420" s="22" t="str">
        <f>VLOOKUP($D420,'● Inspection plan (master)'!$I$8:$L$316,4,0)</f>
        <v>PF</v>
      </c>
      <c r="L420" s="23"/>
      <c r="M420" s="23"/>
      <c r="N420" s="23"/>
      <c r="O420" s="22">
        <v>302</v>
      </c>
      <c r="P420" s="22">
        <v>2400</v>
      </c>
      <c r="Q420" s="22">
        <v>0</v>
      </c>
      <c r="R420" s="22">
        <v>2872</v>
      </c>
      <c r="S420" s="22">
        <v>2519</v>
      </c>
      <c r="T420" s="22">
        <v>2884</v>
      </c>
      <c r="U420" s="22">
        <v>4403</v>
      </c>
      <c r="V420" s="22">
        <v>1569</v>
      </c>
      <c r="W420" s="22">
        <v>3622</v>
      </c>
      <c r="X420" s="22">
        <v>5161</v>
      </c>
      <c r="Y420" s="22">
        <v>2283</v>
      </c>
      <c r="Z420" s="22">
        <v>1862.116129032258</v>
      </c>
      <c r="AA420" s="22">
        <v>1412.7183537263627</v>
      </c>
      <c r="AB420" s="22">
        <v>1894.9655172413793</v>
      </c>
      <c r="AC420" s="22">
        <v>0</v>
      </c>
    </row>
    <row r="421" spans="1:29">
      <c r="A421" s="1" t="s">
        <v>87</v>
      </c>
      <c r="B421" s="21" t="s">
        <v>141</v>
      </c>
      <c r="C421" s="21"/>
      <c r="D421" s="21" t="s">
        <v>197</v>
      </c>
      <c r="E421" s="21" t="s">
        <v>143</v>
      </c>
      <c r="F421" s="21"/>
      <c r="G421" s="21"/>
      <c r="H421" s="21" t="str">
        <f t="shared" si="12"/>
        <v>D0016H-0011st Assembly</v>
      </c>
      <c r="I421" s="21" t="str">
        <f t="shared" si="13"/>
        <v>D0016H-0011st Assembly</v>
      </c>
      <c r="J421" s="21" t="s">
        <v>144</v>
      </c>
      <c r="K421" s="22" t="str">
        <f>VLOOKUP($D421,'● Inspection plan (master)'!$I$8:$L$316,4,0)</f>
        <v>PF</v>
      </c>
      <c r="L421" s="23"/>
      <c r="M421" s="23"/>
      <c r="N421" s="23"/>
      <c r="O421" s="22">
        <v>300</v>
      </c>
      <c r="P421" s="22">
        <v>2170</v>
      </c>
      <c r="Q421" s="22">
        <v>660</v>
      </c>
      <c r="R421" s="22">
        <v>2490</v>
      </c>
      <c r="S421" s="22">
        <v>2345</v>
      </c>
      <c r="T421" s="22">
        <v>2912</v>
      </c>
      <c r="U421" s="22">
        <v>4909</v>
      </c>
      <c r="V421" s="22">
        <v>1705</v>
      </c>
      <c r="W421" s="22">
        <v>3747</v>
      </c>
      <c r="X421" s="22">
        <v>5236</v>
      </c>
      <c r="Y421" s="22">
        <v>2270</v>
      </c>
      <c r="Z421" s="22">
        <v>1907.6876888298825</v>
      </c>
      <c r="AA421" s="22">
        <v>1432.4904324543029</v>
      </c>
      <c r="AB421" s="22">
        <v>1829.6218787158145</v>
      </c>
      <c r="AC421" s="22">
        <v>0</v>
      </c>
    </row>
    <row r="422" spans="1:29">
      <c r="A422" s="1" t="s">
        <v>87</v>
      </c>
      <c r="B422" s="21" t="s">
        <v>141</v>
      </c>
      <c r="C422" s="21"/>
      <c r="D422" s="21" t="s">
        <v>197</v>
      </c>
      <c r="E422" s="21" t="s">
        <v>91</v>
      </c>
      <c r="F422" s="21"/>
      <c r="G422" s="21"/>
      <c r="H422" s="21" t="str">
        <f t="shared" si="12"/>
        <v>D0016H-0011st ROTARY Cutting</v>
      </c>
      <c r="I422" s="21" t="str">
        <f t="shared" si="13"/>
        <v>D0016H-0011st ROTARY Cutting</v>
      </c>
      <c r="J422" s="21" t="s">
        <v>3</v>
      </c>
      <c r="K422" s="22" t="str">
        <f>VLOOKUP($D422,'● Inspection plan (master)'!$I$8:$L$316,4,0)</f>
        <v>PF</v>
      </c>
      <c r="L422" s="23"/>
      <c r="M422" s="23"/>
      <c r="N422" s="23"/>
      <c r="O422" s="22">
        <v>0</v>
      </c>
      <c r="P422" s="22">
        <v>19178</v>
      </c>
      <c r="Q422" s="22">
        <v>8851</v>
      </c>
      <c r="R422" s="22">
        <v>19277</v>
      </c>
      <c r="S422" s="22">
        <v>24068</v>
      </c>
      <c r="T422" s="22">
        <v>19240</v>
      </c>
      <c r="U422" s="22">
        <v>38371</v>
      </c>
      <c r="V422" s="22">
        <v>12790</v>
      </c>
      <c r="W422" s="22">
        <v>23420</v>
      </c>
      <c r="X422" s="22">
        <v>37176</v>
      </c>
      <c r="Y422" s="22">
        <v>20058</v>
      </c>
      <c r="Z422" s="22">
        <v>18043.204457346947</v>
      </c>
      <c r="AA422" s="22">
        <v>14560.897482051962</v>
      </c>
      <c r="AB422" s="22">
        <v>16301.29806060109</v>
      </c>
      <c r="AC422" s="22">
        <v>0</v>
      </c>
    </row>
    <row r="423" spans="1:29">
      <c r="A423" s="1" t="s">
        <v>87</v>
      </c>
      <c r="B423" s="21" t="s">
        <v>141</v>
      </c>
      <c r="C423" s="21"/>
      <c r="D423" s="21" t="s">
        <v>198</v>
      </c>
      <c r="E423" s="21" t="s">
        <v>37</v>
      </c>
      <c r="F423" s="21" t="s">
        <v>87</v>
      </c>
      <c r="G423" s="21" t="s">
        <v>87</v>
      </c>
      <c r="H423" s="21" t="str">
        <f t="shared" si="12"/>
        <v>D0016D-001Packing</v>
      </c>
      <c r="I423" s="21" t="str">
        <f t="shared" si="13"/>
        <v>D0016D-001PackingBIVN</v>
      </c>
      <c r="J423" s="21" t="s">
        <v>39</v>
      </c>
      <c r="K423" s="22" t="str">
        <f>VLOOKUP($D423,'● Inspection plan (master)'!$I$8:$L$316,4,0)</f>
        <v>PF</v>
      </c>
      <c r="L423" s="23"/>
      <c r="M423" s="23"/>
      <c r="N423" s="23"/>
      <c r="O423" s="22">
        <v>1200</v>
      </c>
      <c r="P423" s="22">
        <v>720</v>
      </c>
      <c r="Q423" s="22">
        <v>2040</v>
      </c>
      <c r="R423" s="22">
        <v>3600</v>
      </c>
      <c r="S423" s="22">
        <v>5760</v>
      </c>
      <c r="T423" s="22">
        <v>6000</v>
      </c>
      <c r="U423" s="22">
        <v>5880</v>
      </c>
      <c r="V423" s="22">
        <v>5040</v>
      </c>
      <c r="W423" s="22">
        <v>4680</v>
      </c>
      <c r="X423" s="22">
        <v>7920</v>
      </c>
      <c r="Y423" s="22">
        <v>6120</v>
      </c>
      <c r="Z423" s="22">
        <v>3360</v>
      </c>
      <c r="AA423" s="22">
        <v>2400</v>
      </c>
      <c r="AB423" s="22">
        <v>3480</v>
      </c>
      <c r="AC423" s="22">
        <v>0</v>
      </c>
    </row>
    <row r="424" spans="1:29">
      <c r="A424" s="1" t="s">
        <v>87</v>
      </c>
      <c r="B424" s="21" t="s">
        <v>141</v>
      </c>
      <c r="C424" s="21"/>
      <c r="D424" s="21" t="s">
        <v>198</v>
      </c>
      <c r="E424" s="21" t="s">
        <v>45</v>
      </c>
      <c r="F424" s="21"/>
      <c r="G424" s="21"/>
      <c r="H424" s="21" t="str">
        <f t="shared" si="12"/>
        <v>D0016D-001Traverse Grinding</v>
      </c>
      <c r="I424" s="21" t="str">
        <f t="shared" si="13"/>
        <v>D0016D-001Traverse Grinding</v>
      </c>
      <c r="J424" s="21" t="s">
        <v>46</v>
      </c>
      <c r="K424" s="22" t="str">
        <f>VLOOKUP($D424,'● Inspection plan (master)'!$I$8:$L$316,4,0)</f>
        <v>PF</v>
      </c>
      <c r="L424" s="23"/>
      <c r="M424" s="23"/>
      <c r="N424" s="23"/>
      <c r="O424" s="22">
        <v>1844</v>
      </c>
      <c r="P424" s="22">
        <v>2020</v>
      </c>
      <c r="Q424" s="22">
        <v>328</v>
      </c>
      <c r="R424" s="22">
        <v>3894</v>
      </c>
      <c r="S424" s="22">
        <v>5666</v>
      </c>
      <c r="T424" s="22">
        <v>7391</v>
      </c>
      <c r="U424" s="22">
        <v>7246</v>
      </c>
      <c r="V424" s="22">
        <v>3255</v>
      </c>
      <c r="W424" s="22">
        <v>4822</v>
      </c>
      <c r="X424" s="22">
        <v>9709</v>
      </c>
      <c r="Y424" s="22">
        <v>5899</v>
      </c>
      <c r="Z424" s="22">
        <v>2383.883870967742</v>
      </c>
      <c r="AA424" s="22">
        <v>2571.116129032258</v>
      </c>
      <c r="AB424" s="22">
        <v>3663.6</v>
      </c>
      <c r="AC424" s="22">
        <v>0</v>
      </c>
    </row>
    <row r="425" spans="1:29">
      <c r="A425" s="1" t="s">
        <v>87</v>
      </c>
      <c r="B425" s="21" t="s">
        <v>141</v>
      </c>
      <c r="C425" s="21"/>
      <c r="D425" s="21" t="s">
        <v>198</v>
      </c>
      <c r="E425" s="21" t="s">
        <v>143</v>
      </c>
      <c r="F425" s="21"/>
      <c r="G425" s="21"/>
      <c r="H425" s="21" t="str">
        <f t="shared" si="12"/>
        <v>D0016D-0011st Assembly</v>
      </c>
      <c r="I425" s="21" t="str">
        <f t="shared" si="13"/>
        <v>D0016D-0011st Assembly</v>
      </c>
      <c r="J425" s="21" t="s">
        <v>144</v>
      </c>
      <c r="K425" s="22" t="str">
        <f>VLOOKUP($D425,'● Inspection plan (master)'!$I$8:$L$316,4,0)</f>
        <v>PF</v>
      </c>
      <c r="L425" s="23"/>
      <c r="M425" s="23"/>
      <c r="N425" s="23"/>
      <c r="O425" s="22">
        <v>2215</v>
      </c>
      <c r="P425" s="22">
        <v>2300</v>
      </c>
      <c r="Q425" s="22">
        <v>815</v>
      </c>
      <c r="R425" s="22">
        <v>2965</v>
      </c>
      <c r="S425" s="22">
        <v>5490</v>
      </c>
      <c r="T425" s="22">
        <v>7343</v>
      </c>
      <c r="U425" s="22">
        <v>7233</v>
      </c>
      <c r="V425" s="22">
        <v>3491</v>
      </c>
      <c r="W425" s="22">
        <v>5785</v>
      </c>
      <c r="X425" s="22">
        <v>10144</v>
      </c>
      <c r="Y425" s="22">
        <v>6165</v>
      </c>
      <c r="Z425" s="22">
        <v>2066.8231009365245</v>
      </c>
      <c r="AA425" s="22">
        <v>2614.5079335462342</v>
      </c>
      <c r="AB425" s="22">
        <v>3537.2689655172412</v>
      </c>
      <c r="AC425" s="22">
        <v>0</v>
      </c>
    </row>
    <row r="426" spans="1:29">
      <c r="A426" s="1" t="s">
        <v>87</v>
      </c>
      <c r="B426" s="21" t="s">
        <v>141</v>
      </c>
      <c r="C426" s="21"/>
      <c r="D426" s="21" t="s">
        <v>199</v>
      </c>
      <c r="E426" s="21" t="s">
        <v>37</v>
      </c>
      <c r="F426" s="21" t="s">
        <v>87</v>
      </c>
      <c r="G426" s="21" t="s">
        <v>87</v>
      </c>
      <c r="H426" s="21" t="str">
        <f t="shared" si="12"/>
        <v>D0016M-001Packing</v>
      </c>
      <c r="I426" s="21" t="str">
        <f t="shared" si="13"/>
        <v>D0016M-001PackingBIVN</v>
      </c>
      <c r="J426" s="21" t="s">
        <v>39</v>
      </c>
      <c r="K426" s="22" t="str">
        <f>VLOOKUP($D426,'● Inspection plan (master)'!$I$8:$L$316,4,0)</f>
        <v>PF</v>
      </c>
      <c r="L426" s="23"/>
      <c r="M426" s="23"/>
      <c r="N426" s="23"/>
      <c r="O426" s="22">
        <v>0</v>
      </c>
      <c r="P426" s="22">
        <v>1440</v>
      </c>
      <c r="Q426" s="22">
        <v>240</v>
      </c>
      <c r="R426" s="22">
        <v>3240</v>
      </c>
      <c r="S426" s="22">
        <v>2280</v>
      </c>
      <c r="T426" s="22">
        <v>2520</v>
      </c>
      <c r="U426" s="22">
        <v>4920</v>
      </c>
      <c r="V426" s="22">
        <v>480</v>
      </c>
      <c r="W426" s="22">
        <v>4920</v>
      </c>
      <c r="X426" s="22">
        <v>2520</v>
      </c>
      <c r="Y426" s="22">
        <v>3600</v>
      </c>
      <c r="Z426" s="22">
        <v>2160</v>
      </c>
      <c r="AA426" s="22">
        <v>1320</v>
      </c>
      <c r="AB426" s="22">
        <v>1680</v>
      </c>
      <c r="AC426" s="22">
        <v>0</v>
      </c>
    </row>
    <row r="427" spans="1:29">
      <c r="A427" s="1" t="s">
        <v>87</v>
      </c>
      <c r="B427" s="21" t="s">
        <v>141</v>
      </c>
      <c r="C427" s="21"/>
      <c r="D427" s="21" t="s">
        <v>199</v>
      </c>
      <c r="E427" s="21" t="s">
        <v>45</v>
      </c>
      <c r="F427" s="21"/>
      <c r="G427" s="21"/>
      <c r="H427" s="21" t="str">
        <f t="shared" si="12"/>
        <v>D0016M-001Traverse Grinding</v>
      </c>
      <c r="I427" s="21" t="str">
        <f t="shared" si="13"/>
        <v>D0016M-001Traverse Grinding</v>
      </c>
      <c r="J427" s="21" t="s">
        <v>46</v>
      </c>
      <c r="K427" s="22" t="str">
        <f>VLOOKUP($D427,'● Inspection plan (master)'!$I$8:$L$316,4,0)</f>
        <v>PF</v>
      </c>
      <c r="L427" s="23"/>
      <c r="M427" s="23"/>
      <c r="N427" s="23"/>
      <c r="O427" s="22">
        <v>288</v>
      </c>
      <c r="P427" s="22">
        <v>1380</v>
      </c>
      <c r="Q427" s="22">
        <v>213</v>
      </c>
      <c r="R427" s="22">
        <v>3599</v>
      </c>
      <c r="S427" s="22">
        <v>2375</v>
      </c>
      <c r="T427" s="22">
        <v>2865</v>
      </c>
      <c r="U427" s="22">
        <v>5034</v>
      </c>
      <c r="V427" s="22">
        <v>460</v>
      </c>
      <c r="W427" s="22">
        <v>5455</v>
      </c>
      <c r="X427" s="22">
        <v>2636</v>
      </c>
      <c r="Y427" s="22">
        <v>4310</v>
      </c>
      <c r="Z427" s="22">
        <v>1745.3870967741934</v>
      </c>
      <c r="AA427" s="22">
        <v>1417.8749721913241</v>
      </c>
      <c r="AB427" s="22">
        <v>1776.9379310344827</v>
      </c>
      <c r="AC427" s="22">
        <v>0</v>
      </c>
    </row>
    <row r="428" spans="1:29">
      <c r="A428" s="1" t="s">
        <v>87</v>
      </c>
      <c r="B428" s="21" t="s">
        <v>141</v>
      </c>
      <c r="C428" s="21"/>
      <c r="D428" s="21" t="s">
        <v>199</v>
      </c>
      <c r="E428" s="21" t="s">
        <v>143</v>
      </c>
      <c r="F428" s="21"/>
      <c r="G428" s="21"/>
      <c r="H428" s="21" t="str">
        <f t="shared" si="12"/>
        <v>D0016M-0011st Assembly</v>
      </c>
      <c r="I428" s="21" t="str">
        <f t="shared" si="13"/>
        <v>D0016M-0011st Assembly</v>
      </c>
      <c r="J428" s="21" t="s">
        <v>144</v>
      </c>
      <c r="K428" s="22" t="str">
        <f>VLOOKUP($D428,'● Inspection plan (master)'!$I$8:$L$316,4,0)</f>
        <v>PF</v>
      </c>
      <c r="L428" s="23"/>
      <c r="M428" s="23"/>
      <c r="N428" s="23"/>
      <c r="O428" s="22">
        <v>1020</v>
      </c>
      <c r="P428" s="22">
        <v>935</v>
      </c>
      <c r="Q428" s="22">
        <v>0</v>
      </c>
      <c r="R428" s="22">
        <v>3825</v>
      </c>
      <c r="S428" s="22">
        <v>2270</v>
      </c>
      <c r="T428" s="22">
        <v>2495</v>
      </c>
      <c r="U428" s="22">
        <v>5059</v>
      </c>
      <c r="V428" s="22">
        <v>630</v>
      </c>
      <c r="W428" s="22">
        <v>5015</v>
      </c>
      <c r="X428" s="22">
        <v>2695</v>
      </c>
      <c r="Y428" s="22">
        <v>4485</v>
      </c>
      <c r="Z428" s="22">
        <v>1707.1249991029458</v>
      </c>
      <c r="AA428" s="22">
        <v>1433.4107916223813</v>
      </c>
      <c r="AB428" s="22">
        <v>1715.6642092746731</v>
      </c>
      <c r="AC428" s="22">
        <v>0</v>
      </c>
    </row>
    <row r="429" spans="1:29">
      <c r="A429" s="1" t="s">
        <v>87</v>
      </c>
      <c r="B429" s="21" t="s">
        <v>141</v>
      </c>
      <c r="C429" s="21"/>
      <c r="D429" s="21" t="s">
        <v>200</v>
      </c>
      <c r="E429" s="21" t="s">
        <v>37</v>
      </c>
      <c r="F429" s="21" t="s">
        <v>87</v>
      </c>
      <c r="G429" s="21" t="s">
        <v>87</v>
      </c>
      <c r="H429" s="21" t="str">
        <f t="shared" si="12"/>
        <v>D008UM-001Packing</v>
      </c>
      <c r="I429" s="21" t="str">
        <f t="shared" si="13"/>
        <v>D008UM-001PackingBIVN</v>
      </c>
      <c r="J429" s="21" t="s">
        <v>39</v>
      </c>
      <c r="K429" s="22" t="str">
        <f>VLOOKUP($D429,'● Inspection plan (master)'!$I$8:$L$316,4,0)</f>
        <v>PF</v>
      </c>
      <c r="L429" s="23"/>
      <c r="M429" s="23"/>
      <c r="N429" s="23"/>
      <c r="O429" s="22">
        <v>1080</v>
      </c>
      <c r="P429" s="22">
        <v>7080</v>
      </c>
      <c r="Q429" s="22">
        <v>2520</v>
      </c>
      <c r="R429" s="22">
        <v>7440</v>
      </c>
      <c r="S429" s="22">
        <v>8760</v>
      </c>
      <c r="T429" s="22">
        <v>4440</v>
      </c>
      <c r="U429" s="22">
        <v>11880</v>
      </c>
      <c r="V429" s="22">
        <v>10920</v>
      </c>
      <c r="W429" s="22">
        <v>9480</v>
      </c>
      <c r="X429" s="22">
        <v>8160</v>
      </c>
      <c r="Y429" s="22">
        <v>9360</v>
      </c>
      <c r="Z429" s="22">
        <v>10080</v>
      </c>
      <c r="AA429" s="22">
        <v>6240</v>
      </c>
      <c r="AB429" s="22">
        <v>7560</v>
      </c>
      <c r="AC429" s="22">
        <v>0</v>
      </c>
    </row>
    <row r="430" spans="1:29">
      <c r="A430" s="1" t="s">
        <v>87</v>
      </c>
      <c r="B430" s="21" t="s">
        <v>141</v>
      </c>
      <c r="C430" s="21"/>
      <c r="D430" s="21" t="s">
        <v>200</v>
      </c>
      <c r="E430" s="21" t="s">
        <v>45</v>
      </c>
      <c r="F430" s="21"/>
      <c r="G430" s="21"/>
      <c r="H430" s="21" t="str">
        <f t="shared" si="12"/>
        <v>D008UM-001Traverse Grinding</v>
      </c>
      <c r="I430" s="21" t="str">
        <f t="shared" si="13"/>
        <v>D008UM-001Traverse Grinding</v>
      </c>
      <c r="J430" s="21" t="s">
        <v>46</v>
      </c>
      <c r="K430" s="22" t="str">
        <f>VLOOKUP($D430,'● Inspection plan (master)'!$I$8:$L$316,4,0)</f>
        <v>PF</v>
      </c>
      <c r="L430" s="23"/>
      <c r="M430" s="23"/>
      <c r="N430" s="23"/>
      <c r="O430" s="22">
        <v>978</v>
      </c>
      <c r="P430" s="22">
        <v>6987</v>
      </c>
      <c r="Q430" s="22">
        <v>4381</v>
      </c>
      <c r="R430" s="22">
        <v>7667</v>
      </c>
      <c r="S430" s="22">
        <v>7964</v>
      </c>
      <c r="T430" s="22">
        <v>5050</v>
      </c>
      <c r="U430" s="22">
        <v>12947</v>
      </c>
      <c r="V430" s="22">
        <v>11690</v>
      </c>
      <c r="W430" s="22">
        <v>9208</v>
      </c>
      <c r="X430" s="22">
        <v>9747</v>
      </c>
      <c r="Y430" s="22">
        <v>9367</v>
      </c>
      <c r="Z430" s="22">
        <v>9385.3935483870973</v>
      </c>
      <c r="AA430" s="22">
        <v>6697.9857619577306</v>
      </c>
      <c r="AB430" s="22">
        <v>7996.2206896551725</v>
      </c>
      <c r="AC430" s="22">
        <v>0</v>
      </c>
    </row>
    <row r="431" spans="1:29">
      <c r="A431" s="1" t="s">
        <v>87</v>
      </c>
      <c r="B431" s="21" t="s">
        <v>141</v>
      </c>
      <c r="C431" s="21"/>
      <c r="D431" s="21" t="s">
        <v>200</v>
      </c>
      <c r="E431" s="21" t="s">
        <v>143</v>
      </c>
      <c r="F431" s="21"/>
      <c r="G431" s="21"/>
      <c r="H431" s="21" t="str">
        <f t="shared" si="12"/>
        <v>D008UM-0011st Assembly</v>
      </c>
      <c r="I431" s="21" t="str">
        <f t="shared" si="13"/>
        <v>D008UM-0011st Assembly</v>
      </c>
      <c r="J431" s="21" t="s">
        <v>144</v>
      </c>
      <c r="K431" s="22" t="str">
        <f>VLOOKUP($D431,'● Inspection plan (master)'!$I$8:$L$316,4,0)</f>
        <v>PF</v>
      </c>
      <c r="L431" s="23"/>
      <c r="M431" s="23"/>
      <c r="N431" s="23"/>
      <c r="O431" s="22">
        <v>1800</v>
      </c>
      <c r="P431" s="22">
        <v>6975</v>
      </c>
      <c r="Q431" s="22">
        <v>3524</v>
      </c>
      <c r="R431" s="22">
        <v>8153</v>
      </c>
      <c r="S431" s="22">
        <v>7798</v>
      </c>
      <c r="T431" s="22">
        <v>5120</v>
      </c>
      <c r="U431" s="22">
        <v>13235</v>
      </c>
      <c r="V431" s="22">
        <v>11480</v>
      </c>
      <c r="W431" s="22">
        <v>9423</v>
      </c>
      <c r="X431" s="22">
        <v>10448</v>
      </c>
      <c r="Y431" s="22">
        <v>9332</v>
      </c>
      <c r="Z431" s="22">
        <v>9220.4576052244429</v>
      </c>
      <c r="AA431" s="22">
        <v>6757.6534530395293</v>
      </c>
      <c r="AB431" s="22">
        <v>7720.4889417360282</v>
      </c>
      <c r="AC431" s="22">
        <v>0</v>
      </c>
    </row>
    <row r="432" spans="1:29">
      <c r="A432" s="1" t="s">
        <v>87</v>
      </c>
      <c r="B432" s="21" t="s">
        <v>141</v>
      </c>
      <c r="C432" s="21"/>
      <c r="D432" s="21" t="s">
        <v>201</v>
      </c>
      <c r="E432" s="21" t="s">
        <v>37</v>
      </c>
      <c r="F432" s="21" t="s">
        <v>87</v>
      </c>
      <c r="G432" s="21" t="s">
        <v>87</v>
      </c>
      <c r="H432" s="21" t="str">
        <f t="shared" si="12"/>
        <v>D008W6-001Packing</v>
      </c>
      <c r="I432" s="21" t="str">
        <f t="shared" si="13"/>
        <v>D008W6-001PackingBIVN</v>
      </c>
      <c r="J432" s="21" t="s">
        <v>39</v>
      </c>
      <c r="K432" s="22" t="str">
        <f>VLOOKUP($D432,'● Inspection plan (master)'!$I$8:$L$316,4,0)</f>
        <v>PF</v>
      </c>
      <c r="L432" s="23"/>
      <c r="M432" s="23"/>
      <c r="N432" s="23"/>
      <c r="O432" s="22">
        <v>2160</v>
      </c>
      <c r="P432" s="22">
        <v>5280</v>
      </c>
      <c r="Q432" s="22">
        <v>3720</v>
      </c>
      <c r="R432" s="22">
        <v>7560</v>
      </c>
      <c r="S432" s="22">
        <v>8880</v>
      </c>
      <c r="T432" s="22">
        <v>2280</v>
      </c>
      <c r="U432" s="22">
        <v>11520</v>
      </c>
      <c r="V432" s="22">
        <v>9720</v>
      </c>
      <c r="W432" s="22">
        <v>9960</v>
      </c>
      <c r="X432" s="22">
        <v>10920</v>
      </c>
      <c r="Y432" s="22">
        <v>7320</v>
      </c>
      <c r="Z432" s="22">
        <v>10080</v>
      </c>
      <c r="AA432" s="22">
        <v>6960</v>
      </c>
      <c r="AB432" s="22">
        <v>7560</v>
      </c>
      <c r="AC432" s="22">
        <v>0</v>
      </c>
    </row>
    <row r="433" spans="1:29">
      <c r="A433" s="1" t="s">
        <v>87</v>
      </c>
      <c r="B433" s="21" t="s">
        <v>141</v>
      </c>
      <c r="C433" s="21"/>
      <c r="D433" s="21" t="s">
        <v>201</v>
      </c>
      <c r="E433" s="21" t="s">
        <v>45</v>
      </c>
      <c r="F433" s="21"/>
      <c r="G433" s="21"/>
      <c r="H433" s="21" t="str">
        <f t="shared" si="12"/>
        <v>D008W6-001Traverse Grinding</v>
      </c>
      <c r="I433" s="21" t="str">
        <f t="shared" si="13"/>
        <v>D008W6-001Traverse Grinding</v>
      </c>
      <c r="J433" s="21" t="s">
        <v>46</v>
      </c>
      <c r="K433" s="22" t="str">
        <f>VLOOKUP($D433,'● Inspection plan (master)'!$I$8:$L$316,4,0)</f>
        <v>PF</v>
      </c>
      <c r="L433" s="23"/>
      <c r="M433" s="23"/>
      <c r="N433" s="23"/>
      <c r="O433" s="22">
        <v>2212</v>
      </c>
      <c r="P433" s="22">
        <v>5778</v>
      </c>
      <c r="Q433" s="22">
        <v>3541</v>
      </c>
      <c r="R433" s="22">
        <v>8209</v>
      </c>
      <c r="S433" s="22">
        <v>9108</v>
      </c>
      <c r="T433" s="22">
        <v>3769</v>
      </c>
      <c r="U433" s="22">
        <v>10631</v>
      </c>
      <c r="V433" s="22">
        <v>12001</v>
      </c>
      <c r="W433" s="22">
        <v>9459</v>
      </c>
      <c r="X433" s="22">
        <v>10272</v>
      </c>
      <c r="Y433" s="22">
        <v>9052</v>
      </c>
      <c r="Z433" s="22">
        <v>9109.1290322580644</v>
      </c>
      <c r="AA433" s="22">
        <v>7390.3813125695224</v>
      </c>
      <c r="AB433" s="22">
        <v>7921.4896551724141</v>
      </c>
      <c r="AC433" s="22">
        <v>0</v>
      </c>
    </row>
    <row r="434" spans="1:29">
      <c r="A434" s="1" t="s">
        <v>87</v>
      </c>
      <c r="B434" s="21" t="s">
        <v>141</v>
      </c>
      <c r="C434" s="21"/>
      <c r="D434" s="21" t="s">
        <v>201</v>
      </c>
      <c r="E434" s="21" t="s">
        <v>143</v>
      </c>
      <c r="F434" s="21"/>
      <c r="G434" s="21"/>
      <c r="H434" s="21" t="str">
        <f t="shared" si="12"/>
        <v>D008W6-0011st Assembly</v>
      </c>
      <c r="I434" s="21" t="str">
        <f t="shared" si="13"/>
        <v>D008W6-0011st Assembly</v>
      </c>
      <c r="J434" s="21" t="s">
        <v>144</v>
      </c>
      <c r="K434" s="22" t="str">
        <f>VLOOKUP($D434,'● Inspection plan (master)'!$I$8:$L$316,4,0)</f>
        <v>PF</v>
      </c>
      <c r="L434" s="23"/>
      <c r="M434" s="23"/>
      <c r="N434" s="23"/>
      <c r="O434" s="22">
        <v>1580</v>
      </c>
      <c r="P434" s="22">
        <v>7359</v>
      </c>
      <c r="Q434" s="22">
        <v>3290</v>
      </c>
      <c r="R434" s="22">
        <v>8279</v>
      </c>
      <c r="S434" s="22">
        <v>8995</v>
      </c>
      <c r="T434" s="22">
        <v>3785</v>
      </c>
      <c r="U434" s="22">
        <v>11098</v>
      </c>
      <c r="V434" s="22">
        <v>12839</v>
      </c>
      <c r="W434" s="22">
        <v>7890</v>
      </c>
      <c r="X434" s="22">
        <v>10602</v>
      </c>
      <c r="Y434" s="22">
        <v>9879</v>
      </c>
      <c r="Z434" s="22">
        <v>8649.528429437727</v>
      </c>
      <c r="AA434" s="22">
        <v>7425.1367310854603</v>
      </c>
      <c r="AB434" s="22">
        <v>7648.3348394768136</v>
      </c>
      <c r="AC434" s="22">
        <v>0</v>
      </c>
    </row>
    <row r="435" spans="1:29">
      <c r="A435" s="1" t="s">
        <v>87</v>
      </c>
      <c r="B435" s="21" t="s">
        <v>141</v>
      </c>
      <c r="C435" s="21"/>
      <c r="D435" s="21" t="s">
        <v>202</v>
      </c>
      <c r="E435" s="21" t="s">
        <v>37</v>
      </c>
      <c r="F435" s="21" t="s">
        <v>87</v>
      </c>
      <c r="G435" s="21" t="s">
        <v>87</v>
      </c>
      <c r="H435" s="21" t="str">
        <f t="shared" si="12"/>
        <v>D0015C-001Packing</v>
      </c>
      <c r="I435" s="21" t="str">
        <f t="shared" si="13"/>
        <v>D0015C-001PackingBIVN</v>
      </c>
      <c r="J435" s="21" t="s">
        <v>39</v>
      </c>
      <c r="K435" s="22" t="str">
        <f>VLOOKUP($D435,'● Inspection plan (master)'!$I$8:$L$316,4,0)</f>
        <v>PF</v>
      </c>
      <c r="L435" s="23"/>
      <c r="M435" s="23"/>
      <c r="N435" s="23"/>
      <c r="O435" s="22">
        <v>1680</v>
      </c>
      <c r="P435" s="22">
        <v>3480</v>
      </c>
      <c r="Q435" s="22">
        <v>5640</v>
      </c>
      <c r="R435" s="22">
        <v>10560</v>
      </c>
      <c r="S435" s="22">
        <v>12000</v>
      </c>
      <c r="T435" s="22">
        <v>9600</v>
      </c>
      <c r="U435" s="22">
        <v>15240</v>
      </c>
      <c r="V435" s="22">
        <v>6240</v>
      </c>
      <c r="W435" s="22">
        <v>8160</v>
      </c>
      <c r="X435" s="22">
        <v>13800</v>
      </c>
      <c r="Y435" s="22">
        <v>15840</v>
      </c>
      <c r="Z435" s="22">
        <v>4080</v>
      </c>
      <c r="AA435" s="22">
        <v>5160</v>
      </c>
      <c r="AB435" s="22">
        <v>6840</v>
      </c>
      <c r="AC435" s="22">
        <v>0</v>
      </c>
    </row>
    <row r="436" spans="1:29">
      <c r="A436" s="1" t="s">
        <v>87</v>
      </c>
      <c r="B436" s="21" t="s">
        <v>141</v>
      </c>
      <c r="C436" s="21"/>
      <c r="D436" s="21" t="s">
        <v>202</v>
      </c>
      <c r="E436" s="21" t="s">
        <v>45</v>
      </c>
      <c r="F436" s="21"/>
      <c r="G436" s="21"/>
      <c r="H436" s="21" t="str">
        <f t="shared" si="12"/>
        <v>D0015C-001Traverse Grinding</v>
      </c>
      <c r="I436" s="21" t="str">
        <f t="shared" si="13"/>
        <v>D0015C-001Traverse Grinding</v>
      </c>
      <c r="J436" s="21" t="s">
        <v>46</v>
      </c>
      <c r="K436" s="22" t="str">
        <f>VLOOKUP($D436,'● Inspection plan (master)'!$I$8:$L$316,4,0)</f>
        <v>PF</v>
      </c>
      <c r="L436" s="23"/>
      <c r="M436" s="23"/>
      <c r="N436" s="23"/>
      <c r="O436" s="22">
        <v>936</v>
      </c>
      <c r="P436" s="22">
        <v>3220</v>
      </c>
      <c r="Q436" s="22">
        <v>6108</v>
      </c>
      <c r="R436" s="22">
        <v>13573</v>
      </c>
      <c r="S436" s="22">
        <v>11078</v>
      </c>
      <c r="T436" s="22">
        <v>10811</v>
      </c>
      <c r="U436" s="22">
        <v>14778</v>
      </c>
      <c r="V436" s="22">
        <v>6318</v>
      </c>
      <c r="W436" s="22">
        <v>8244</v>
      </c>
      <c r="X436" s="22">
        <v>18416</v>
      </c>
      <c r="Y436" s="22">
        <v>12779</v>
      </c>
      <c r="Z436" s="22">
        <v>3760.2903225806449</v>
      </c>
      <c r="AA436" s="22">
        <v>5520.0407119021129</v>
      </c>
      <c r="AB436" s="22">
        <v>7200.868965517242</v>
      </c>
      <c r="AC436" s="22">
        <v>0</v>
      </c>
    </row>
    <row r="437" spans="1:29">
      <c r="A437" s="1" t="s">
        <v>87</v>
      </c>
      <c r="B437" s="21" t="s">
        <v>141</v>
      </c>
      <c r="C437" s="21"/>
      <c r="D437" s="21" t="s">
        <v>202</v>
      </c>
      <c r="E437" s="21" t="s">
        <v>143</v>
      </c>
      <c r="F437" s="21"/>
      <c r="G437" s="21"/>
      <c r="H437" s="21" t="str">
        <f t="shared" si="12"/>
        <v>D0015C-0011st Assembly</v>
      </c>
      <c r="I437" s="21" t="str">
        <f t="shared" si="13"/>
        <v>D0015C-0011st Assembly</v>
      </c>
      <c r="J437" s="21" t="s">
        <v>144</v>
      </c>
      <c r="K437" s="22" t="str">
        <f>VLOOKUP($D437,'● Inspection plan (master)'!$I$8:$L$316,4,0)</f>
        <v>PF</v>
      </c>
      <c r="L437" s="23"/>
      <c r="M437" s="23"/>
      <c r="N437" s="23"/>
      <c r="O437" s="22">
        <v>960</v>
      </c>
      <c r="P437" s="22">
        <v>3225</v>
      </c>
      <c r="Q437" s="22">
        <v>5835</v>
      </c>
      <c r="R437" s="22">
        <v>13700</v>
      </c>
      <c r="S437" s="22">
        <v>11075</v>
      </c>
      <c r="T437" s="22">
        <v>11286</v>
      </c>
      <c r="U437" s="22">
        <v>15146</v>
      </c>
      <c r="V437" s="22">
        <v>5665</v>
      </c>
      <c r="W437" s="22">
        <v>8567</v>
      </c>
      <c r="X437" s="22">
        <v>19228</v>
      </c>
      <c r="Y437" s="22">
        <v>12413</v>
      </c>
      <c r="Z437" s="22">
        <v>3746.3561519968421</v>
      </c>
      <c r="AA437" s="22">
        <v>5590.2807088830614</v>
      </c>
      <c r="AB437" s="22">
        <v>6952.5631391200968</v>
      </c>
      <c r="AC437" s="22">
        <v>0</v>
      </c>
    </row>
    <row r="438" spans="1:29">
      <c r="A438" s="1" t="s">
        <v>87</v>
      </c>
      <c r="B438" s="21" t="s">
        <v>141</v>
      </c>
      <c r="C438" s="21"/>
      <c r="D438" s="21" t="s">
        <v>202</v>
      </c>
      <c r="E438" s="21" t="s">
        <v>91</v>
      </c>
      <c r="F438" s="21"/>
      <c r="G438" s="21"/>
      <c r="H438" s="21" t="str">
        <f t="shared" si="12"/>
        <v>D0015C-0011st ROTARY Cutting</v>
      </c>
      <c r="I438" s="21" t="str">
        <f t="shared" si="13"/>
        <v>D0015C-0011st ROTARY Cutting</v>
      </c>
      <c r="J438" s="21" t="s">
        <v>3</v>
      </c>
      <c r="K438" s="22" t="str">
        <f>VLOOKUP($D438,'● Inspection plan (master)'!$I$8:$L$316,4,0)</f>
        <v>PF</v>
      </c>
      <c r="L438" s="23"/>
      <c r="M438" s="23"/>
      <c r="N438" s="23"/>
      <c r="O438" s="22">
        <v>18820</v>
      </c>
      <c r="P438" s="22">
        <v>55498</v>
      </c>
      <c r="Q438" s="22">
        <v>36507</v>
      </c>
      <c r="R438" s="22">
        <v>124577</v>
      </c>
      <c r="S438" s="22">
        <v>82696</v>
      </c>
      <c r="T438" s="22">
        <v>74590</v>
      </c>
      <c r="U438" s="22">
        <v>152377</v>
      </c>
      <c r="V438" s="22">
        <v>99860</v>
      </c>
      <c r="W438" s="22">
        <v>92040</v>
      </c>
      <c r="X438" s="22">
        <v>133252</v>
      </c>
      <c r="Y438" s="22">
        <v>110991</v>
      </c>
      <c r="Z438" s="22">
        <v>58535.916884234044</v>
      </c>
      <c r="AA438" s="22">
        <v>25822.32311656676</v>
      </c>
      <c r="AB438" s="22">
        <v>39948.756120401391</v>
      </c>
      <c r="AC438" s="22">
        <v>0</v>
      </c>
    </row>
    <row r="439" spans="1:29">
      <c r="A439" s="1" t="s">
        <v>87</v>
      </c>
      <c r="B439" s="21" t="s">
        <v>141</v>
      </c>
      <c r="C439" s="21"/>
      <c r="D439" s="21" t="s">
        <v>197</v>
      </c>
      <c r="E439" s="21" t="s">
        <v>53</v>
      </c>
      <c r="F439" s="21"/>
      <c r="G439" s="21"/>
      <c r="H439" s="21" t="str">
        <f t="shared" si="12"/>
        <v>D0016H-001Heatting</v>
      </c>
      <c r="I439" s="21" t="str">
        <f t="shared" si="13"/>
        <v>D0016H-001Heatting</v>
      </c>
      <c r="J439" s="21" t="s">
        <v>54</v>
      </c>
      <c r="K439" s="22" t="str">
        <f>VLOOKUP($D439,'● Inspection plan (master)'!$I$8:$L$316,4,0)</f>
        <v>PF</v>
      </c>
      <c r="L439" s="23"/>
      <c r="M439" s="23"/>
      <c r="N439" s="23"/>
      <c r="O439" s="22">
        <v>3500</v>
      </c>
      <c r="P439" s="22">
        <v>21295</v>
      </c>
      <c r="Q439" s="22">
        <v>14190</v>
      </c>
      <c r="R439" s="22">
        <v>37885</v>
      </c>
      <c r="S439" s="22">
        <v>27785</v>
      </c>
      <c r="T439" s="22">
        <v>27900</v>
      </c>
      <c r="U439" s="22">
        <v>50085</v>
      </c>
      <c r="V439" s="22">
        <v>27490</v>
      </c>
      <c r="W439" s="22">
        <v>34400</v>
      </c>
      <c r="X439" s="22">
        <v>49495</v>
      </c>
      <c r="Y439" s="22">
        <v>32095</v>
      </c>
      <c r="Z439" s="22">
        <v>28800</v>
      </c>
      <c r="AA439" s="22">
        <v>17313.372328686015</v>
      </c>
      <c r="AB439" s="22">
        <v>23453.426895554425</v>
      </c>
      <c r="AC439" s="22">
        <v>0</v>
      </c>
    </row>
    <row r="440" spans="1:29">
      <c r="A440" s="1" t="s">
        <v>87</v>
      </c>
      <c r="B440" s="21" t="s">
        <v>141</v>
      </c>
      <c r="C440" s="21">
        <v>1</v>
      </c>
      <c r="D440" s="21" t="s">
        <v>197</v>
      </c>
      <c r="E440" s="21" t="s">
        <v>124</v>
      </c>
      <c r="F440" s="21"/>
      <c r="G440" s="21"/>
      <c r="H440" s="21" t="str">
        <f t="shared" si="12"/>
        <v>D0016H-001Pressing</v>
      </c>
      <c r="I440" s="21" t="str">
        <f t="shared" si="13"/>
        <v>D0016H-001Pressing</v>
      </c>
      <c r="J440" s="21" t="s">
        <v>125</v>
      </c>
      <c r="K440" s="22" t="str">
        <f>VLOOKUP($D440,'● Inspection plan (master)'!$I$8:$L$316,4,0)</f>
        <v>PF</v>
      </c>
      <c r="L440" s="23"/>
      <c r="M440" s="23"/>
      <c r="N440" s="23"/>
      <c r="O440" s="22">
        <v>19085</v>
      </c>
      <c r="P440" s="22">
        <v>21285</v>
      </c>
      <c r="Q440" s="22">
        <v>13490</v>
      </c>
      <c r="R440" s="22">
        <v>22585</v>
      </c>
      <c r="S440" s="22">
        <v>33675</v>
      </c>
      <c r="T440" s="22">
        <v>29270</v>
      </c>
      <c r="U440" s="22">
        <v>51160</v>
      </c>
      <c r="V440" s="22">
        <v>40875</v>
      </c>
      <c r="W440" s="22">
        <v>28690</v>
      </c>
      <c r="X440" s="22">
        <v>45575</v>
      </c>
      <c r="Y440" s="22">
        <v>33590</v>
      </c>
      <c r="Z440" s="22">
        <v>6050.148221343873</v>
      </c>
      <c r="AA440" s="22">
        <v>18150.44466403162</v>
      </c>
      <c r="AB440" s="22">
        <v>24200.592885375492</v>
      </c>
      <c r="AC440" s="22">
        <v>0</v>
      </c>
    </row>
    <row r="441" spans="1:29">
      <c r="A441" s="1" t="s">
        <v>87</v>
      </c>
      <c r="B441" s="21" t="s">
        <v>141</v>
      </c>
      <c r="C441" s="21"/>
      <c r="D441" s="21" t="s">
        <v>203</v>
      </c>
      <c r="E441" s="21" t="s">
        <v>37</v>
      </c>
      <c r="F441" s="21" t="s">
        <v>87</v>
      </c>
      <c r="G441" s="21" t="s">
        <v>87</v>
      </c>
      <c r="H441" s="21" t="str">
        <f t="shared" si="12"/>
        <v>D002SS-001Packing</v>
      </c>
      <c r="I441" s="21" t="str">
        <f t="shared" si="13"/>
        <v>D002SS-001PackingBIVN</v>
      </c>
      <c r="J441" s="21" t="s">
        <v>39</v>
      </c>
      <c r="K441" s="22" t="str">
        <f>VLOOKUP($D441,'● Inspection plan (master)'!$I$8:$L$316,4,0)</f>
        <v>PF</v>
      </c>
      <c r="L441" s="23"/>
      <c r="M441" s="23"/>
      <c r="N441" s="23"/>
      <c r="O441" s="22">
        <v>3900</v>
      </c>
      <c r="P441" s="22">
        <v>5400</v>
      </c>
      <c r="Q441" s="22">
        <v>7800</v>
      </c>
      <c r="R441" s="22">
        <v>6900</v>
      </c>
      <c r="S441" s="22">
        <v>11100</v>
      </c>
      <c r="T441" s="22">
        <v>12900</v>
      </c>
      <c r="U441" s="22">
        <v>13800</v>
      </c>
      <c r="V441" s="22">
        <v>11100</v>
      </c>
      <c r="W441" s="22">
        <v>9300</v>
      </c>
      <c r="X441" s="22">
        <v>12600</v>
      </c>
      <c r="Y441" s="22">
        <v>12600</v>
      </c>
      <c r="Z441" s="22">
        <v>6600</v>
      </c>
      <c r="AA441" s="22">
        <v>6300</v>
      </c>
      <c r="AB441" s="22">
        <v>6600</v>
      </c>
      <c r="AC441" s="22">
        <v>0</v>
      </c>
    </row>
    <row r="442" spans="1:29">
      <c r="A442" s="1" t="s">
        <v>87</v>
      </c>
      <c r="B442" s="21" t="s">
        <v>141</v>
      </c>
      <c r="C442" s="21"/>
      <c r="D442" s="21" t="s">
        <v>203</v>
      </c>
      <c r="E442" s="21" t="s">
        <v>45</v>
      </c>
      <c r="F442" s="21"/>
      <c r="G442" s="21"/>
      <c r="H442" s="21" t="str">
        <f t="shared" si="12"/>
        <v>D002SS-001Traverse Grinding</v>
      </c>
      <c r="I442" s="21" t="str">
        <f t="shared" si="13"/>
        <v>D002SS-001Traverse Grinding</v>
      </c>
      <c r="J442" s="21" t="s">
        <v>46</v>
      </c>
      <c r="K442" s="22" t="str">
        <f>VLOOKUP($D442,'● Inspection plan (master)'!$I$8:$L$316,4,0)</f>
        <v>PF</v>
      </c>
      <c r="L442" s="23"/>
      <c r="M442" s="23"/>
      <c r="N442" s="23"/>
      <c r="O442" s="22">
        <v>3500</v>
      </c>
      <c r="P442" s="22">
        <v>5736</v>
      </c>
      <c r="Q442" s="22">
        <v>7872</v>
      </c>
      <c r="R442" s="22">
        <v>8675</v>
      </c>
      <c r="S442" s="22">
        <v>9854</v>
      </c>
      <c r="T442" s="22">
        <v>13190</v>
      </c>
      <c r="U442" s="22">
        <v>14696</v>
      </c>
      <c r="V442" s="22">
        <v>10901</v>
      </c>
      <c r="W442" s="22">
        <v>9553</v>
      </c>
      <c r="X442" s="22">
        <v>12585</v>
      </c>
      <c r="Y442" s="22">
        <v>13536</v>
      </c>
      <c r="Z442" s="22">
        <v>6151.1209677419356</v>
      </c>
      <c r="AA442" s="22">
        <v>6576.215239154616</v>
      </c>
      <c r="AB442" s="22">
        <v>6801.4137931034484</v>
      </c>
      <c r="AC442" s="22">
        <v>0</v>
      </c>
    </row>
    <row r="443" spans="1:29">
      <c r="A443" s="1" t="s">
        <v>87</v>
      </c>
      <c r="B443" s="21" t="s">
        <v>141</v>
      </c>
      <c r="C443" s="21"/>
      <c r="D443" s="21" t="s">
        <v>203</v>
      </c>
      <c r="E443" s="21" t="s">
        <v>143</v>
      </c>
      <c r="F443" s="21"/>
      <c r="G443" s="21"/>
      <c r="H443" s="21" t="str">
        <f t="shared" si="12"/>
        <v>D002SS-0011st Assembly</v>
      </c>
      <c r="I443" s="21" t="str">
        <f t="shared" si="13"/>
        <v>D002SS-0011st Assembly</v>
      </c>
      <c r="J443" s="21" t="s">
        <v>144</v>
      </c>
      <c r="K443" s="22" t="str">
        <f>VLOOKUP($D443,'● Inspection plan (master)'!$I$8:$L$316,4,0)</f>
        <v>PF</v>
      </c>
      <c r="L443" s="23"/>
      <c r="M443" s="23"/>
      <c r="N443" s="23"/>
      <c r="O443" s="22">
        <v>3600</v>
      </c>
      <c r="P443" s="22">
        <v>5715</v>
      </c>
      <c r="Q443" s="22">
        <v>7819</v>
      </c>
      <c r="R443" s="22">
        <v>9656</v>
      </c>
      <c r="S443" s="22">
        <v>9967</v>
      </c>
      <c r="T443" s="22">
        <v>13415</v>
      </c>
      <c r="U443" s="22">
        <v>13881</v>
      </c>
      <c r="V443" s="22">
        <v>11187</v>
      </c>
      <c r="W443" s="22">
        <v>10681</v>
      </c>
      <c r="X443" s="22">
        <v>12205</v>
      </c>
      <c r="Y443" s="22">
        <v>13125</v>
      </c>
      <c r="Z443" s="22">
        <v>6575.3929186551368</v>
      </c>
      <c r="AA443" s="22">
        <v>6621.0063084554458</v>
      </c>
      <c r="AB443" s="22">
        <v>6332.3507728894174</v>
      </c>
      <c r="AC443" s="22">
        <v>0</v>
      </c>
    </row>
    <row r="444" spans="1:29">
      <c r="A444" s="1" t="s">
        <v>87</v>
      </c>
      <c r="B444" s="21" t="s">
        <v>141</v>
      </c>
      <c r="C444" s="21"/>
      <c r="D444" s="21" t="s">
        <v>203</v>
      </c>
      <c r="E444" s="21" t="s">
        <v>91</v>
      </c>
      <c r="F444" s="21"/>
      <c r="G444" s="21"/>
      <c r="H444" s="21" t="str">
        <f t="shared" si="12"/>
        <v>D002SS-0011st ROTARY Cutting</v>
      </c>
      <c r="I444" s="21" t="str">
        <f t="shared" si="13"/>
        <v>D002SS-0011st ROTARY Cutting</v>
      </c>
      <c r="J444" s="21" t="s">
        <v>3</v>
      </c>
      <c r="K444" s="22" t="str">
        <f>VLOOKUP($D444,'● Inspection plan (master)'!$I$8:$L$316,4,0)</f>
        <v>PF</v>
      </c>
      <c r="L444" s="23"/>
      <c r="M444" s="23"/>
      <c r="N444" s="23"/>
      <c r="O444" s="22">
        <v>1381</v>
      </c>
      <c r="P444" s="22">
        <v>8455</v>
      </c>
      <c r="Q444" s="22">
        <v>6769</v>
      </c>
      <c r="R444" s="22">
        <v>8843</v>
      </c>
      <c r="S444" s="22">
        <v>11383</v>
      </c>
      <c r="T444" s="22">
        <v>12531</v>
      </c>
      <c r="U444" s="22">
        <v>13374</v>
      </c>
      <c r="V444" s="22">
        <v>13755</v>
      </c>
      <c r="W444" s="22">
        <v>10533</v>
      </c>
      <c r="X444" s="22">
        <v>10701</v>
      </c>
      <c r="Y444" s="22">
        <v>13190</v>
      </c>
      <c r="Z444" s="22">
        <v>6780.5546159748428</v>
      </c>
      <c r="AA444" s="22">
        <v>6630.5584575419061</v>
      </c>
      <c r="AB444" s="22">
        <v>5895.636926483251</v>
      </c>
      <c r="AC444" s="22">
        <v>0</v>
      </c>
    </row>
    <row r="445" spans="1:29">
      <c r="A445" s="1" t="s">
        <v>87</v>
      </c>
      <c r="B445" s="21" t="s">
        <v>141</v>
      </c>
      <c r="C445" s="21"/>
      <c r="D445" s="21" t="s">
        <v>203</v>
      </c>
      <c r="E445" s="21" t="s">
        <v>53</v>
      </c>
      <c r="F445" s="21"/>
      <c r="G445" s="21"/>
      <c r="H445" s="21" t="str">
        <f t="shared" si="12"/>
        <v>D002SS-001Heatting</v>
      </c>
      <c r="I445" s="21" t="str">
        <f t="shared" si="13"/>
        <v>D002SS-001Heatting</v>
      </c>
      <c r="J445" s="21" t="s">
        <v>54</v>
      </c>
      <c r="K445" s="22" t="str">
        <f>VLOOKUP($D445,'● Inspection plan (master)'!$I$8:$L$316,4,0)</f>
        <v>PF</v>
      </c>
      <c r="L445" s="23"/>
      <c r="M445" s="23"/>
      <c r="N445" s="23"/>
      <c r="O445" s="22">
        <v>0</v>
      </c>
      <c r="P445" s="22">
        <v>8595</v>
      </c>
      <c r="Q445" s="22">
        <v>8895</v>
      </c>
      <c r="R445" s="22">
        <v>7700</v>
      </c>
      <c r="S445" s="22">
        <v>14795</v>
      </c>
      <c r="T445" s="22">
        <v>10500</v>
      </c>
      <c r="U445" s="22">
        <v>13900</v>
      </c>
      <c r="V445" s="22">
        <v>14700</v>
      </c>
      <c r="W445" s="22">
        <v>8400</v>
      </c>
      <c r="X445" s="22">
        <v>10300</v>
      </c>
      <c r="Y445" s="22">
        <v>15100</v>
      </c>
      <c r="Z445" s="22">
        <v>0</v>
      </c>
      <c r="AA445" s="22">
        <v>6017.7087236190418</v>
      </c>
      <c r="AB445" s="22">
        <v>5489.0412763809582</v>
      </c>
      <c r="AC445" s="22">
        <v>0</v>
      </c>
    </row>
    <row r="446" spans="1:29">
      <c r="A446" s="1" t="s">
        <v>87</v>
      </c>
      <c r="B446" s="21" t="s">
        <v>141</v>
      </c>
      <c r="C446" s="21">
        <v>1</v>
      </c>
      <c r="D446" s="21" t="s">
        <v>203</v>
      </c>
      <c r="E446" s="21" t="s">
        <v>124</v>
      </c>
      <c r="F446" s="21"/>
      <c r="G446" s="21"/>
      <c r="H446" s="21" t="str">
        <f t="shared" si="12"/>
        <v>D002SS-001Pressing</v>
      </c>
      <c r="I446" s="21" t="str">
        <f t="shared" si="13"/>
        <v>D002SS-001Pressing</v>
      </c>
      <c r="J446" s="21" t="s">
        <v>125</v>
      </c>
      <c r="K446" s="22" t="str">
        <f>VLOOKUP($D446,'● Inspection plan (master)'!$I$8:$L$316,4,0)</f>
        <v>PF</v>
      </c>
      <c r="L446" s="23"/>
      <c r="M446" s="23"/>
      <c r="N446" s="23"/>
      <c r="O446" s="22">
        <v>0</v>
      </c>
      <c r="P446" s="22">
        <v>10095</v>
      </c>
      <c r="Q446" s="22">
        <v>6295</v>
      </c>
      <c r="R446" s="22">
        <v>7090</v>
      </c>
      <c r="S446" s="22">
        <v>7095</v>
      </c>
      <c r="T446" s="22">
        <v>18185</v>
      </c>
      <c r="U446" s="22">
        <v>8890</v>
      </c>
      <c r="V446" s="22">
        <v>15685</v>
      </c>
      <c r="W446" s="22">
        <v>19585</v>
      </c>
      <c r="X446" s="22">
        <v>6700</v>
      </c>
      <c r="Y446" s="22">
        <v>6195</v>
      </c>
      <c r="Z446" s="22">
        <v>0</v>
      </c>
      <c r="AA446" s="22">
        <v>7005.434782608696</v>
      </c>
      <c r="AB446" s="22">
        <v>2335.144927536232</v>
      </c>
      <c r="AC446" s="22">
        <v>0</v>
      </c>
    </row>
    <row r="447" spans="1:29">
      <c r="A447" s="1" t="s">
        <v>87</v>
      </c>
      <c r="B447" s="21" t="s">
        <v>141</v>
      </c>
      <c r="C447" s="21"/>
      <c r="D447" s="21" t="s">
        <v>204</v>
      </c>
      <c r="E447" s="21" t="s">
        <v>37</v>
      </c>
      <c r="F447" s="21" t="s">
        <v>87</v>
      </c>
      <c r="G447" s="21" t="s">
        <v>87</v>
      </c>
      <c r="H447" s="21" t="str">
        <f t="shared" si="12"/>
        <v>D00XBD-001Packing</v>
      </c>
      <c r="I447" s="21" t="str">
        <f t="shared" si="13"/>
        <v>D00XBD-001PackingBIVN</v>
      </c>
      <c r="J447" s="21" t="s">
        <v>39</v>
      </c>
      <c r="K447" s="22" t="str">
        <f>VLOOKUP($D447,'● Inspection plan (master)'!$I$8:$L$316,4,0)</f>
        <v>PF</v>
      </c>
      <c r="L447" s="23"/>
      <c r="M447" s="23"/>
      <c r="N447" s="23"/>
      <c r="O447" s="22">
        <v>0</v>
      </c>
      <c r="P447" s="22">
        <v>0</v>
      </c>
      <c r="Q447" s="22">
        <v>0</v>
      </c>
      <c r="R447" s="22">
        <v>0</v>
      </c>
      <c r="S447" s="22">
        <v>0</v>
      </c>
      <c r="T447" s="22">
        <v>0</v>
      </c>
      <c r="U447" s="22">
        <v>0</v>
      </c>
      <c r="V447" s="22">
        <v>0</v>
      </c>
      <c r="W447" s="22">
        <v>0</v>
      </c>
      <c r="X447" s="22">
        <v>0</v>
      </c>
      <c r="Y447" s="22">
        <v>0</v>
      </c>
      <c r="Z447" s="22">
        <v>0</v>
      </c>
      <c r="AA447" s="22">
        <v>0</v>
      </c>
      <c r="AB447" s="22">
        <v>160</v>
      </c>
      <c r="AC447" s="22">
        <v>0</v>
      </c>
    </row>
    <row r="448" spans="1:29">
      <c r="A448" s="1" t="s">
        <v>87</v>
      </c>
      <c r="B448" s="21" t="s">
        <v>141</v>
      </c>
      <c r="C448" s="21"/>
      <c r="D448" s="21" t="s">
        <v>204</v>
      </c>
      <c r="E448" s="21" t="s">
        <v>143</v>
      </c>
      <c r="F448" s="21"/>
      <c r="G448" s="21"/>
      <c r="H448" s="21" t="str">
        <f t="shared" si="12"/>
        <v>D00XBD-0011st Assembly</v>
      </c>
      <c r="I448" s="21" t="str">
        <f t="shared" si="13"/>
        <v>D00XBD-0011st Assembly</v>
      </c>
      <c r="J448" s="21" t="s">
        <v>144</v>
      </c>
      <c r="K448" s="22" t="str">
        <f>VLOOKUP($D448,'● Inspection plan (master)'!$I$8:$L$316,4,0)</f>
        <v>PF</v>
      </c>
      <c r="L448" s="23"/>
      <c r="M448" s="23"/>
      <c r="N448" s="23"/>
      <c r="O448" s="22">
        <v>0</v>
      </c>
      <c r="P448" s="22">
        <v>0</v>
      </c>
      <c r="Q448" s="22">
        <v>0</v>
      </c>
      <c r="R448" s="22">
        <v>0</v>
      </c>
      <c r="S448" s="22">
        <v>0</v>
      </c>
      <c r="T448" s="22">
        <v>0</v>
      </c>
      <c r="U448" s="22">
        <v>0</v>
      </c>
      <c r="V448" s="22">
        <v>0</v>
      </c>
      <c r="W448" s="22">
        <v>0</v>
      </c>
      <c r="X448" s="22">
        <v>0</v>
      </c>
      <c r="Y448" s="22">
        <v>0</v>
      </c>
      <c r="Z448" s="22">
        <v>0</v>
      </c>
      <c r="AA448" s="22">
        <v>0</v>
      </c>
      <c r="AB448" s="22">
        <v>146.4</v>
      </c>
      <c r="AC448" s="22">
        <v>0</v>
      </c>
    </row>
    <row r="449" spans="1:29">
      <c r="A449" s="1" t="s">
        <v>87</v>
      </c>
      <c r="B449" s="21" t="s">
        <v>141</v>
      </c>
      <c r="C449" s="21"/>
      <c r="D449" s="21" t="s">
        <v>205</v>
      </c>
      <c r="E449" s="21" t="s">
        <v>37</v>
      </c>
      <c r="F449" s="21" t="s">
        <v>87</v>
      </c>
      <c r="G449" s="21" t="s">
        <v>87</v>
      </c>
      <c r="H449" s="21" t="str">
        <f t="shared" si="12"/>
        <v>D00XCW-001Packing</v>
      </c>
      <c r="I449" s="21" t="str">
        <f t="shared" si="13"/>
        <v>D00XCW-001PackingBIVN</v>
      </c>
      <c r="J449" s="21" t="s">
        <v>39</v>
      </c>
      <c r="K449" s="22" t="str">
        <f>VLOOKUP($D449,'● Inspection plan (master)'!$I$8:$L$316,4,0)</f>
        <v>PF</v>
      </c>
      <c r="L449" s="23"/>
      <c r="M449" s="23"/>
      <c r="N449" s="23"/>
      <c r="O449" s="22">
        <v>0</v>
      </c>
      <c r="P449" s="22">
        <v>0</v>
      </c>
      <c r="Q449" s="22">
        <v>0</v>
      </c>
      <c r="R449" s="22">
        <v>0</v>
      </c>
      <c r="S449" s="22">
        <v>120</v>
      </c>
      <c r="T449" s="22">
        <v>120</v>
      </c>
      <c r="U449" s="22">
        <v>0</v>
      </c>
      <c r="V449" s="22">
        <v>0</v>
      </c>
      <c r="W449" s="22">
        <v>0</v>
      </c>
      <c r="X449" s="22">
        <v>0</v>
      </c>
      <c r="Y449" s="22">
        <v>0</v>
      </c>
      <c r="Z449" s="22">
        <v>0</v>
      </c>
      <c r="AA449" s="22">
        <v>0</v>
      </c>
      <c r="AB449" s="22">
        <v>0</v>
      </c>
      <c r="AC449" s="22">
        <v>0</v>
      </c>
    </row>
    <row r="450" spans="1:29">
      <c r="A450" s="1" t="s">
        <v>87</v>
      </c>
      <c r="B450" s="21" t="s">
        <v>141</v>
      </c>
      <c r="C450" s="21"/>
      <c r="D450" s="21" t="s">
        <v>205</v>
      </c>
      <c r="E450" s="21" t="s">
        <v>143</v>
      </c>
      <c r="F450" s="21"/>
      <c r="G450" s="21"/>
      <c r="H450" s="21" t="str">
        <f t="shared" si="12"/>
        <v>D00XCW-0011st Assembly</v>
      </c>
      <c r="I450" s="21" t="str">
        <f t="shared" si="13"/>
        <v>D00XCW-0011st Assembly</v>
      </c>
      <c r="J450" s="21" t="s">
        <v>144</v>
      </c>
      <c r="K450" s="22" t="str">
        <f>VLOOKUP($D450,'● Inspection plan (master)'!$I$8:$L$316,4,0)</f>
        <v>PF</v>
      </c>
      <c r="L450" s="23"/>
      <c r="M450" s="23"/>
      <c r="N450" s="23"/>
      <c r="O450" s="22">
        <v>0</v>
      </c>
      <c r="P450" s="22">
        <v>0</v>
      </c>
      <c r="Q450" s="22">
        <v>0</v>
      </c>
      <c r="R450" s="22">
        <v>0</v>
      </c>
      <c r="S450" s="22">
        <v>269</v>
      </c>
      <c r="T450" s="22">
        <v>199</v>
      </c>
      <c r="U450" s="22">
        <v>0</v>
      </c>
      <c r="V450" s="22">
        <v>0</v>
      </c>
      <c r="W450" s="22">
        <v>0</v>
      </c>
      <c r="X450" s="22">
        <v>0</v>
      </c>
      <c r="Y450" s="22">
        <v>0</v>
      </c>
      <c r="Z450" s="22">
        <v>0</v>
      </c>
      <c r="AA450" s="22">
        <v>0</v>
      </c>
      <c r="AB450" s="22">
        <v>0</v>
      </c>
      <c r="AC450" s="22">
        <v>0</v>
      </c>
    </row>
    <row r="451" spans="1:29">
      <c r="A451" s="1" t="s">
        <v>87</v>
      </c>
      <c r="B451" s="21" t="s">
        <v>141</v>
      </c>
      <c r="C451" s="21"/>
      <c r="D451" s="21" t="s">
        <v>205</v>
      </c>
      <c r="E451" s="21" t="s">
        <v>91</v>
      </c>
      <c r="F451" s="21"/>
      <c r="G451" s="21"/>
      <c r="H451" s="21" t="str">
        <f t="shared" si="12"/>
        <v>D00XCW-0011st ROTARY Cutting</v>
      </c>
      <c r="I451" s="21" t="str">
        <f t="shared" si="13"/>
        <v>D00XCW-0011st ROTARY Cutting</v>
      </c>
      <c r="J451" s="21" t="s">
        <v>3</v>
      </c>
      <c r="K451" s="22" t="str">
        <f>VLOOKUP($D451,'● Inspection plan (master)'!$I$8:$L$316,4,0)</f>
        <v>PF</v>
      </c>
      <c r="L451" s="23"/>
      <c r="M451" s="23"/>
      <c r="N451" s="23"/>
      <c r="O451" s="22">
        <v>0</v>
      </c>
      <c r="P451" s="22">
        <v>0</v>
      </c>
      <c r="Q451" s="22">
        <v>0</v>
      </c>
      <c r="R451" s="22">
        <v>0</v>
      </c>
      <c r="S451" s="22">
        <v>4010</v>
      </c>
      <c r="T451" s="22">
        <v>0</v>
      </c>
      <c r="U451" s="22">
        <v>0</v>
      </c>
      <c r="V451" s="22">
        <v>0</v>
      </c>
      <c r="W451" s="22">
        <v>0</v>
      </c>
      <c r="X451" s="22">
        <v>0</v>
      </c>
      <c r="Y451" s="22">
        <v>0</v>
      </c>
      <c r="Z451" s="22">
        <v>0</v>
      </c>
      <c r="AA451" s="22">
        <v>0</v>
      </c>
      <c r="AB451" s="22">
        <v>0</v>
      </c>
      <c r="AC451" s="22">
        <v>0</v>
      </c>
    </row>
    <row r="452" spans="1:29">
      <c r="A452" s="1" t="s">
        <v>87</v>
      </c>
      <c r="B452" s="21" t="s">
        <v>141</v>
      </c>
      <c r="C452" s="21"/>
      <c r="D452" s="21" t="s">
        <v>205</v>
      </c>
      <c r="E452" s="21" t="s">
        <v>53</v>
      </c>
      <c r="F452" s="21"/>
      <c r="G452" s="21"/>
      <c r="H452" s="21" t="str">
        <f t="shared" si="12"/>
        <v>D00XCW-001Heatting</v>
      </c>
      <c r="I452" s="21" t="str">
        <f t="shared" si="13"/>
        <v>D00XCW-001Heatting</v>
      </c>
      <c r="J452" s="21" t="s">
        <v>54</v>
      </c>
      <c r="K452" s="22" t="str">
        <f>VLOOKUP($D452,'● Inspection plan (master)'!$I$8:$L$316,4,0)</f>
        <v>PF</v>
      </c>
      <c r="L452" s="23"/>
      <c r="M452" s="23"/>
      <c r="N452" s="23"/>
      <c r="O452" s="22">
        <v>0</v>
      </c>
      <c r="P452" s="22">
        <v>0</v>
      </c>
      <c r="Q452" s="22">
        <v>0</v>
      </c>
      <c r="R452" s="22">
        <v>0</v>
      </c>
      <c r="S452" s="22">
        <v>1003</v>
      </c>
      <c r="T452" s="22">
        <v>0</v>
      </c>
      <c r="U452" s="22">
        <v>0</v>
      </c>
      <c r="V452" s="22">
        <v>0</v>
      </c>
      <c r="W452" s="22">
        <v>0</v>
      </c>
      <c r="X452" s="22">
        <v>0</v>
      </c>
      <c r="Y452" s="22">
        <v>0</v>
      </c>
      <c r="Z452" s="22">
        <v>0</v>
      </c>
      <c r="AA452" s="22">
        <v>0</v>
      </c>
      <c r="AB452" s="22">
        <v>0</v>
      </c>
      <c r="AC452" s="22">
        <v>0</v>
      </c>
    </row>
    <row r="453" spans="1:29">
      <c r="A453" s="1" t="s">
        <v>87</v>
      </c>
      <c r="B453" s="21" t="s">
        <v>141</v>
      </c>
      <c r="C453" s="21">
        <v>4</v>
      </c>
      <c r="D453" s="21" t="s">
        <v>205</v>
      </c>
      <c r="E453" s="21" t="s">
        <v>124</v>
      </c>
      <c r="F453" s="21"/>
      <c r="G453" s="21"/>
      <c r="H453" s="21" t="str">
        <f t="shared" si="12"/>
        <v>D00XCW-001Pressing</v>
      </c>
      <c r="I453" s="21" t="str">
        <f t="shared" si="13"/>
        <v>D00XCW-001Pressing</v>
      </c>
      <c r="J453" s="21" t="s">
        <v>125</v>
      </c>
      <c r="K453" s="22" t="str">
        <f>VLOOKUP($D453,'● Inspection plan (master)'!$I$8:$L$316,4,0)</f>
        <v>PF</v>
      </c>
      <c r="L453" s="23"/>
      <c r="M453" s="23"/>
      <c r="N453" s="23"/>
      <c r="O453" s="22">
        <v>0</v>
      </c>
      <c r="P453" s="22">
        <v>5288</v>
      </c>
      <c r="Q453" s="22">
        <v>0</v>
      </c>
      <c r="R453" s="22">
        <v>0</v>
      </c>
      <c r="S453" s="22">
        <v>0</v>
      </c>
      <c r="T453" s="22">
        <v>0</v>
      </c>
      <c r="U453" s="22">
        <v>0</v>
      </c>
      <c r="V453" s="22">
        <v>0</v>
      </c>
      <c r="W453" s="22">
        <v>0</v>
      </c>
      <c r="X453" s="22">
        <v>0</v>
      </c>
      <c r="Y453" s="22">
        <v>0</v>
      </c>
      <c r="Z453" s="22">
        <v>0</v>
      </c>
      <c r="AA453" s="22">
        <v>0</v>
      </c>
      <c r="AB453" s="22">
        <v>0</v>
      </c>
      <c r="AC453" s="22">
        <v>0</v>
      </c>
    </row>
    <row r="454" spans="1:29">
      <c r="A454" s="1" t="s">
        <v>113</v>
      </c>
      <c r="B454" s="21" t="s">
        <v>141</v>
      </c>
      <c r="C454" s="21"/>
      <c r="D454" s="21" t="s">
        <v>206</v>
      </c>
      <c r="E454" s="21" t="s">
        <v>37</v>
      </c>
      <c r="F454" s="21" t="s">
        <v>113</v>
      </c>
      <c r="G454" s="21" t="s">
        <v>113</v>
      </c>
      <c r="H454" s="21" t="str">
        <f t="shared" si="12"/>
        <v>303RA06010Packing</v>
      </c>
      <c r="I454" s="21" t="str">
        <f t="shared" si="13"/>
        <v>303RA06010PackingKDTHK</v>
      </c>
      <c r="J454" s="21" t="s">
        <v>39</v>
      </c>
      <c r="K454" s="22" t="str">
        <f>VLOOKUP($D454,'● Inspection plan (master)'!$I$8:$L$316,4,0)</f>
        <v>PF</v>
      </c>
      <c r="L454" s="23"/>
      <c r="M454" s="23"/>
      <c r="N454" s="23"/>
      <c r="O454" s="22">
        <v>0</v>
      </c>
      <c r="P454" s="22">
        <v>0</v>
      </c>
      <c r="Q454" s="22">
        <v>0</v>
      </c>
      <c r="R454" s="22">
        <v>0</v>
      </c>
      <c r="S454" s="22">
        <v>0</v>
      </c>
      <c r="T454" s="22">
        <v>0</v>
      </c>
      <c r="U454" s="22">
        <v>0</v>
      </c>
      <c r="V454" s="22">
        <v>0</v>
      </c>
      <c r="W454" s="22">
        <v>0</v>
      </c>
      <c r="X454" s="22">
        <v>0</v>
      </c>
      <c r="Y454" s="22">
        <v>0</v>
      </c>
      <c r="Z454" s="22">
        <v>0</v>
      </c>
      <c r="AA454" s="22">
        <v>0</v>
      </c>
      <c r="AB454" s="22">
        <v>0</v>
      </c>
      <c r="AC454" s="22">
        <v>0</v>
      </c>
    </row>
    <row r="455" spans="1:29">
      <c r="A455" s="1" t="s">
        <v>113</v>
      </c>
      <c r="B455" s="21" t="s">
        <v>141</v>
      </c>
      <c r="C455" s="21"/>
      <c r="D455" s="21" t="s">
        <v>206</v>
      </c>
      <c r="E455" s="21" t="s">
        <v>37</v>
      </c>
      <c r="F455" s="21" t="s">
        <v>111</v>
      </c>
      <c r="G455" s="21" t="s">
        <v>111</v>
      </c>
      <c r="H455" s="21" t="str">
        <f t="shared" si="12"/>
        <v>303RA06010Packing</v>
      </c>
      <c r="I455" s="21" t="str">
        <f t="shared" si="13"/>
        <v>303RA06010PackingKDTVN</v>
      </c>
      <c r="J455" s="21" t="s">
        <v>39</v>
      </c>
      <c r="K455" s="22" t="str">
        <f>VLOOKUP($D455,'● Inspection plan (master)'!$I$8:$L$316,4,0)</f>
        <v>PF</v>
      </c>
      <c r="L455" s="23"/>
      <c r="M455" s="23"/>
      <c r="N455" s="23"/>
      <c r="O455" s="22">
        <v>0</v>
      </c>
      <c r="P455" s="22">
        <v>2520</v>
      </c>
      <c r="Q455" s="22">
        <v>2520</v>
      </c>
      <c r="R455" s="22">
        <v>2880</v>
      </c>
      <c r="S455" s="22">
        <v>1440</v>
      </c>
      <c r="T455" s="22">
        <v>1800</v>
      </c>
      <c r="U455" s="22">
        <v>4320</v>
      </c>
      <c r="V455" s="22">
        <v>0</v>
      </c>
      <c r="W455" s="22">
        <v>2520</v>
      </c>
      <c r="X455" s="22">
        <v>1440</v>
      </c>
      <c r="Y455" s="22">
        <v>5400</v>
      </c>
      <c r="Z455" s="22">
        <v>810</v>
      </c>
      <c r="AA455" s="22">
        <v>1890</v>
      </c>
      <c r="AB455" s="22">
        <v>1890</v>
      </c>
      <c r="AC455" s="22">
        <v>0</v>
      </c>
    </row>
    <row r="456" spans="1:29">
      <c r="A456" s="1" t="s">
        <v>113</v>
      </c>
      <c r="B456" s="21" t="s">
        <v>141</v>
      </c>
      <c r="C456" s="21"/>
      <c r="D456" s="21" t="s">
        <v>206</v>
      </c>
      <c r="E456" s="21" t="s">
        <v>45</v>
      </c>
      <c r="F456" s="21"/>
      <c r="G456" s="21"/>
      <c r="H456" s="21" t="str">
        <f t="shared" si="12"/>
        <v>303RA06010Traverse Grinding</v>
      </c>
      <c r="I456" s="21" t="str">
        <f t="shared" si="13"/>
        <v>303RA06010Traverse Grinding</v>
      </c>
      <c r="J456" s="21" t="s">
        <v>46</v>
      </c>
      <c r="K456" s="22" t="str">
        <f>VLOOKUP($D456,'● Inspection plan (master)'!$I$8:$L$316,4,0)</f>
        <v>PF</v>
      </c>
      <c r="L456" s="23"/>
      <c r="M456" s="23"/>
      <c r="N456" s="23"/>
      <c r="O456" s="22">
        <v>1065</v>
      </c>
      <c r="P456" s="22">
        <v>1410</v>
      </c>
      <c r="Q456" s="22">
        <v>2657</v>
      </c>
      <c r="R456" s="22">
        <v>3563</v>
      </c>
      <c r="S456" s="22">
        <v>707</v>
      </c>
      <c r="T456" s="22">
        <v>3273</v>
      </c>
      <c r="U456" s="22">
        <v>2853</v>
      </c>
      <c r="V456" s="22">
        <v>0</v>
      </c>
      <c r="W456" s="22">
        <v>3115</v>
      </c>
      <c r="X456" s="22">
        <v>1450</v>
      </c>
      <c r="Y456" s="22">
        <v>5911</v>
      </c>
      <c r="Z456" s="22">
        <v>0</v>
      </c>
      <c r="AA456" s="22">
        <v>1937.201724137931</v>
      </c>
      <c r="AB456" s="22">
        <v>1952.3482758620689</v>
      </c>
      <c r="AC456" s="22">
        <v>0</v>
      </c>
    </row>
    <row r="457" spans="1:29">
      <c r="A457" s="1" t="s">
        <v>113</v>
      </c>
      <c r="B457" s="21" t="s">
        <v>141</v>
      </c>
      <c r="C457" s="21"/>
      <c r="D457" s="21" t="s">
        <v>206</v>
      </c>
      <c r="E457" s="21" t="s">
        <v>143</v>
      </c>
      <c r="F457" s="21"/>
      <c r="G457" s="21"/>
      <c r="H457" s="21" t="str">
        <f t="shared" si="12"/>
        <v>303RA060101st Assembly</v>
      </c>
      <c r="I457" s="21" t="str">
        <f t="shared" si="13"/>
        <v>303RA060101st Assembly</v>
      </c>
      <c r="J457" s="21" t="s">
        <v>144</v>
      </c>
      <c r="K457" s="22" t="str">
        <f>VLOOKUP($D457,'● Inspection plan (master)'!$I$8:$L$316,4,0)</f>
        <v>PF</v>
      </c>
      <c r="L457" s="23"/>
      <c r="M457" s="23"/>
      <c r="N457" s="23"/>
      <c r="O457" s="22">
        <v>1080</v>
      </c>
      <c r="P457" s="22">
        <v>1435</v>
      </c>
      <c r="Q457" s="22">
        <v>2700</v>
      </c>
      <c r="R457" s="22">
        <v>3611</v>
      </c>
      <c r="S457" s="22">
        <v>720</v>
      </c>
      <c r="T457" s="22">
        <v>3518</v>
      </c>
      <c r="U457" s="22">
        <v>2662</v>
      </c>
      <c r="V457" s="22">
        <v>0</v>
      </c>
      <c r="W457" s="22">
        <v>3037</v>
      </c>
      <c r="X457" s="22">
        <v>3280</v>
      </c>
      <c r="Y457" s="22">
        <v>4340</v>
      </c>
      <c r="Z457" s="22">
        <v>62.490378197997771</v>
      </c>
      <c r="AA457" s="22">
        <v>1942.0337002800045</v>
      </c>
      <c r="AB457" s="22">
        <v>1885.0259215219976</v>
      </c>
      <c r="AC457" s="22">
        <v>0</v>
      </c>
    </row>
    <row r="458" spans="1:29">
      <c r="A458" s="1" t="s">
        <v>113</v>
      </c>
      <c r="B458" s="21" t="s">
        <v>141</v>
      </c>
      <c r="C458" s="21"/>
      <c r="D458" s="21" t="s">
        <v>206</v>
      </c>
      <c r="E458" s="21" t="s">
        <v>91</v>
      </c>
      <c r="F458" s="21"/>
      <c r="G458" s="21"/>
      <c r="H458" s="21" t="str">
        <f t="shared" ref="H458:H521" si="14">D458&amp;E458</f>
        <v>303RA060101st ROTARY Cutting</v>
      </c>
      <c r="I458" s="21" t="str">
        <f t="shared" ref="I458:I521" si="15">D458&amp;E458&amp;F458</f>
        <v>303RA060101st ROTARY Cutting</v>
      </c>
      <c r="J458" s="21" t="s">
        <v>3</v>
      </c>
      <c r="K458" s="22" t="str">
        <f>VLOOKUP($D458,'● Inspection plan (master)'!$I$8:$L$316,4,0)</f>
        <v>PF</v>
      </c>
      <c r="L458" s="23"/>
      <c r="M458" s="23"/>
      <c r="N458" s="23"/>
      <c r="O458" s="22">
        <v>0</v>
      </c>
      <c r="P458" s="22">
        <v>2892</v>
      </c>
      <c r="Q458" s="22">
        <v>5784</v>
      </c>
      <c r="R458" s="22">
        <v>6354</v>
      </c>
      <c r="S458" s="22">
        <v>6780</v>
      </c>
      <c r="T458" s="22">
        <v>0</v>
      </c>
      <c r="U458" s="22">
        <v>10700</v>
      </c>
      <c r="V458" s="22">
        <v>0</v>
      </c>
      <c r="W458" s="22">
        <v>0</v>
      </c>
      <c r="X458" s="22">
        <v>7600</v>
      </c>
      <c r="Y458" s="22">
        <v>7500</v>
      </c>
      <c r="Z458" s="22">
        <v>250.27325318825388</v>
      </c>
      <c r="AA458" s="22">
        <v>3888.7766914589229</v>
      </c>
      <c r="AB458" s="22">
        <v>3640.0500553528232</v>
      </c>
      <c r="AC458" s="22">
        <v>0</v>
      </c>
    </row>
    <row r="459" spans="1:29">
      <c r="A459" s="1" t="s">
        <v>113</v>
      </c>
      <c r="B459" s="21" t="s">
        <v>141</v>
      </c>
      <c r="C459" s="21"/>
      <c r="D459" s="21" t="s">
        <v>206</v>
      </c>
      <c r="E459" s="21" t="s">
        <v>53</v>
      </c>
      <c r="F459" s="21"/>
      <c r="G459" s="21"/>
      <c r="H459" s="21" t="str">
        <f t="shared" si="14"/>
        <v>303RA06010Heatting</v>
      </c>
      <c r="I459" s="21" t="str">
        <f t="shared" si="15"/>
        <v>303RA06010Heatting</v>
      </c>
      <c r="J459" s="21" t="s">
        <v>54</v>
      </c>
      <c r="K459" s="22" t="str">
        <f>VLOOKUP($D459,'● Inspection plan (master)'!$I$8:$L$316,4,0)</f>
        <v>PF</v>
      </c>
      <c r="L459" s="23"/>
      <c r="M459" s="23"/>
      <c r="N459" s="23"/>
      <c r="O459" s="22">
        <v>0</v>
      </c>
      <c r="P459" s="22">
        <v>11980</v>
      </c>
      <c r="Q459" s="22">
        <v>0</v>
      </c>
      <c r="R459" s="22">
        <v>0</v>
      </c>
      <c r="S459" s="22">
        <v>6780</v>
      </c>
      <c r="T459" s="22">
        <v>0</v>
      </c>
      <c r="U459" s="22">
        <v>11200</v>
      </c>
      <c r="V459" s="22">
        <v>0</v>
      </c>
      <c r="W459" s="22">
        <v>0</v>
      </c>
      <c r="X459" s="22">
        <v>7600</v>
      </c>
      <c r="Y459" s="22">
        <v>7600</v>
      </c>
      <c r="Z459" s="22">
        <v>375.71766259015459</v>
      </c>
      <c r="AA459" s="22">
        <v>3888.8512494829815</v>
      </c>
      <c r="AB459" s="22">
        <v>3514.5310879268636</v>
      </c>
      <c r="AC459" s="22">
        <v>0</v>
      </c>
    </row>
    <row r="460" spans="1:29">
      <c r="A460" s="1" t="s">
        <v>113</v>
      </c>
      <c r="B460" s="21" t="s">
        <v>141</v>
      </c>
      <c r="C460" s="21">
        <v>4</v>
      </c>
      <c r="D460" s="21" t="s">
        <v>206</v>
      </c>
      <c r="E460" s="21" t="s">
        <v>124</v>
      </c>
      <c r="F460" s="21"/>
      <c r="G460" s="21"/>
      <c r="H460" s="21" t="str">
        <f t="shared" si="14"/>
        <v>303RA06010Pressing</v>
      </c>
      <c r="I460" s="21" t="str">
        <f t="shared" si="15"/>
        <v>303RA06010Pressing</v>
      </c>
      <c r="J460" s="21" t="s">
        <v>125</v>
      </c>
      <c r="K460" s="22" t="str">
        <f>VLOOKUP($D460,'● Inspection plan (master)'!$I$8:$L$316,4,0)</f>
        <v>PF</v>
      </c>
      <c r="L460" s="23"/>
      <c r="M460" s="23"/>
      <c r="N460" s="23"/>
      <c r="O460" s="22">
        <v>0</v>
      </c>
      <c r="P460" s="22">
        <v>11980</v>
      </c>
      <c r="Q460" s="22">
        <v>0</v>
      </c>
      <c r="R460" s="22">
        <v>0</v>
      </c>
      <c r="S460" s="22">
        <v>6780</v>
      </c>
      <c r="T460" s="22">
        <v>11180</v>
      </c>
      <c r="U460" s="22">
        <v>0</v>
      </c>
      <c r="V460" s="22">
        <v>0</v>
      </c>
      <c r="W460" s="22">
        <v>7600</v>
      </c>
      <c r="X460" s="22">
        <v>7580</v>
      </c>
      <c r="Y460" s="22">
        <v>0</v>
      </c>
      <c r="Z460" s="22">
        <v>7716.1310649023317</v>
      </c>
      <c r="AA460" s="22">
        <v>0</v>
      </c>
      <c r="AB460" s="22">
        <v>62.968935097668236</v>
      </c>
      <c r="AC460" s="22">
        <v>0</v>
      </c>
    </row>
    <row r="461" spans="1:29">
      <c r="A461" s="1" t="s">
        <v>87</v>
      </c>
      <c r="B461" s="21" t="s">
        <v>141</v>
      </c>
      <c r="C461" s="21"/>
      <c r="D461" s="21" t="s">
        <v>207</v>
      </c>
      <c r="E461" s="21" t="s">
        <v>37</v>
      </c>
      <c r="F461" s="21" t="s">
        <v>87</v>
      </c>
      <c r="G461" s="21" t="s">
        <v>87</v>
      </c>
      <c r="H461" s="21" t="str">
        <f t="shared" si="14"/>
        <v>D005SV-001Packing</v>
      </c>
      <c r="I461" s="21" t="str">
        <f t="shared" si="15"/>
        <v>D005SV-001PackingBIVN</v>
      </c>
      <c r="J461" s="21" t="s">
        <v>39</v>
      </c>
      <c r="K461" s="22" t="str">
        <f>VLOOKUP($D461,'● Inspection plan (master)'!$I$8:$L$316,4,0)</f>
        <v>PF</v>
      </c>
      <c r="L461" s="23"/>
      <c r="M461" s="23"/>
      <c r="N461" s="23"/>
      <c r="O461" s="22">
        <v>29760</v>
      </c>
      <c r="P461" s="22">
        <v>29472</v>
      </c>
      <c r="Q461" s="22">
        <v>41568</v>
      </c>
      <c r="R461" s="22">
        <v>56832</v>
      </c>
      <c r="S461" s="22">
        <v>85920</v>
      </c>
      <c r="T461" s="22">
        <v>114432</v>
      </c>
      <c r="U461" s="22">
        <v>113088</v>
      </c>
      <c r="V461" s="22">
        <v>48480</v>
      </c>
      <c r="W461" s="22">
        <v>75552</v>
      </c>
      <c r="X461" s="22">
        <v>125184</v>
      </c>
      <c r="Y461" s="22">
        <v>119904</v>
      </c>
      <c r="Z461" s="22">
        <v>43296</v>
      </c>
      <c r="AA461" s="22">
        <v>45600</v>
      </c>
      <c r="AB461" s="22">
        <v>55584</v>
      </c>
      <c r="AC461" s="22">
        <v>0</v>
      </c>
    </row>
    <row r="462" spans="1:29">
      <c r="A462" s="1" t="s">
        <v>87</v>
      </c>
      <c r="B462" s="21" t="s">
        <v>141</v>
      </c>
      <c r="C462" s="21"/>
      <c r="D462" s="21" t="s">
        <v>207</v>
      </c>
      <c r="E462" s="21" t="s">
        <v>143</v>
      </c>
      <c r="F462" s="21"/>
      <c r="G462" s="21"/>
      <c r="H462" s="21" t="str">
        <f t="shared" si="14"/>
        <v>D005SV-0011st Assembly</v>
      </c>
      <c r="I462" s="21" t="str">
        <f t="shared" si="15"/>
        <v>D005SV-0011st Assembly</v>
      </c>
      <c r="J462" s="21" t="s">
        <v>144</v>
      </c>
      <c r="K462" s="22" t="str">
        <f>VLOOKUP($D462,'● Inspection plan (master)'!$I$8:$L$316,4,0)</f>
        <v>PF</v>
      </c>
      <c r="L462" s="23"/>
      <c r="M462" s="23"/>
      <c r="N462" s="23"/>
      <c r="O462" s="22">
        <v>33002</v>
      </c>
      <c r="P462" s="22">
        <v>33036</v>
      </c>
      <c r="Q462" s="22">
        <v>42387</v>
      </c>
      <c r="R462" s="22">
        <v>59684</v>
      </c>
      <c r="S462" s="22">
        <v>94363</v>
      </c>
      <c r="T462" s="22">
        <v>123344</v>
      </c>
      <c r="U462" s="22">
        <v>116890</v>
      </c>
      <c r="V462" s="22">
        <v>46236</v>
      </c>
      <c r="W462" s="22">
        <v>83953</v>
      </c>
      <c r="X462" s="22">
        <v>128808</v>
      </c>
      <c r="Y462" s="22">
        <v>123481</v>
      </c>
      <c r="Z462" s="22">
        <v>42073.707096774197</v>
      </c>
      <c r="AA462" s="22">
        <v>47807.25979977753</v>
      </c>
      <c r="AB462" s="22">
        <v>57417.633103448272</v>
      </c>
      <c r="AC462" s="22">
        <v>0</v>
      </c>
    </row>
    <row r="463" spans="1:29">
      <c r="A463" s="1" t="s">
        <v>87</v>
      </c>
      <c r="B463" s="21" t="s">
        <v>141</v>
      </c>
      <c r="C463" s="21"/>
      <c r="D463" s="21" t="s">
        <v>207</v>
      </c>
      <c r="E463" s="21" t="s">
        <v>43</v>
      </c>
      <c r="F463" s="21"/>
      <c r="G463" s="21"/>
      <c r="H463" s="21" t="str">
        <f t="shared" si="14"/>
        <v>D005SV-001FEED Cutting</v>
      </c>
      <c r="I463" s="21" t="str">
        <f t="shared" si="15"/>
        <v>D005SV-001FEED Cutting</v>
      </c>
      <c r="J463" s="21" t="s">
        <v>44</v>
      </c>
      <c r="K463" s="22" t="str">
        <f>VLOOKUP($D463,'● Inspection plan (master)'!$I$8:$L$316,4,0)</f>
        <v>PF</v>
      </c>
      <c r="L463" s="23"/>
      <c r="M463" s="23"/>
      <c r="N463" s="23"/>
      <c r="O463" s="22">
        <v>132708</v>
      </c>
      <c r="P463" s="22">
        <v>127204</v>
      </c>
      <c r="Q463" s="22">
        <v>192900</v>
      </c>
      <c r="R463" s="22">
        <v>234963</v>
      </c>
      <c r="S463" s="22">
        <v>408914</v>
      </c>
      <c r="T463" s="22">
        <v>489996</v>
      </c>
      <c r="U463" s="22">
        <v>495984</v>
      </c>
      <c r="V463" s="22">
        <v>212592</v>
      </c>
      <c r="W463" s="22">
        <v>302448</v>
      </c>
      <c r="X463" s="22">
        <v>525412</v>
      </c>
      <c r="Y463" s="22">
        <v>538698</v>
      </c>
      <c r="Z463" s="22">
        <v>82626.507070939057</v>
      </c>
      <c r="AA463" s="22">
        <v>192980.03404677796</v>
      </c>
      <c r="AB463" s="22">
        <v>221750.85888228298</v>
      </c>
      <c r="AC463" s="22">
        <v>0</v>
      </c>
    </row>
    <row r="464" spans="1:29">
      <c r="A464" s="1" t="s">
        <v>87</v>
      </c>
      <c r="B464" s="21" t="s">
        <v>141</v>
      </c>
      <c r="C464" s="21"/>
      <c r="D464" s="21" t="s">
        <v>207</v>
      </c>
      <c r="E464" s="21" t="s">
        <v>53</v>
      </c>
      <c r="F464" s="21"/>
      <c r="G464" s="21"/>
      <c r="H464" s="21" t="str">
        <f t="shared" si="14"/>
        <v>D005SV-001Heatting</v>
      </c>
      <c r="I464" s="21" t="str">
        <f t="shared" si="15"/>
        <v>D005SV-001Heatting</v>
      </c>
      <c r="J464" s="21" t="s">
        <v>54</v>
      </c>
      <c r="K464" s="22" t="str">
        <f>VLOOKUP($D464,'● Inspection plan (master)'!$I$8:$L$316,4,0)</f>
        <v>PF</v>
      </c>
      <c r="L464" s="23"/>
      <c r="M464" s="23"/>
      <c r="N464" s="23"/>
      <c r="O464" s="22">
        <v>127572</v>
      </c>
      <c r="P464" s="22">
        <v>133224</v>
      </c>
      <c r="Q464" s="22">
        <v>193326</v>
      </c>
      <c r="R464" s="22">
        <v>230415</v>
      </c>
      <c r="S464" s="22">
        <v>497060</v>
      </c>
      <c r="T464" s="22">
        <v>432621</v>
      </c>
      <c r="U464" s="22">
        <v>472032</v>
      </c>
      <c r="V464" s="22">
        <v>275736</v>
      </c>
      <c r="W464" s="22">
        <v>279540</v>
      </c>
      <c r="X464" s="22">
        <v>549918</v>
      </c>
      <c r="Y464" s="22">
        <v>572184</v>
      </c>
      <c r="Z464" s="22">
        <v>72000</v>
      </c>
      <c r="AA464" s="22">
        <v>189125.12245848539</v>
      </c>
      <c r="AB464" s="22">
        <v>214104.2775415146</v>
      </c>
      <c r="AC464" s="22">
        <v>0</v>
      </c>
    </row>
    <row r="465" spans="1:29">
      <c r="A465" s="1" t="s">
        <v>87</v>
      </c>
      <c r="B465" s="21" t="s">
        <v>141</v>
      </c>
      <c r="C465" s="21">
        <v>6</v>
      </c>
      <c r="D465" s="21" t="s">
        <v>207</v>
      </c>
      <c r="E465" s="21" t="s">
        <v>124</v>
      </c>
      <c r="F465" s="21"/>
      <c r="G465" s="21"/>
      <c r="H465" s="21" t="str">
        <f t="shared" si="14"/>
        <v>D005SV-001Pressing</v>
      </c>
      <c r="I465" s="21" t="str">
        <f t="shared" si="15"/>
        <v>D005SV-001Pressing</v>
      </c>
      <c r="J465" s="21" t="s">
        <v>125</v>
      </c>
      <c r="K465" s="22" t="str">
        <f>VLOOKUP($D465,'● Inspection plan (master)'!$I$8:$L$316,4,0)</f>
        <v>PF</v>
      </c>
      <c r="L465" s="23"/>
      <c r="M465" s="23"/>
      <c r="N465" s="23"/>
      <c r="O465" s="22">
        <v>197280</v>
      </c>
      <c r="P465" s="22">
        <v>188910</v>
      </c>
      <c r="Q465" s="22">
        <v>534840</v>
      </c>
      <c r="R465" s="22">
        <v>0</v>
      </c>
      <c r="S465" s="22">
        <v>237450</v>
      </c>
      <c r="T465" s="22">
        <v>457530</v>
      </c>
      <c r="U465" s="22">
        <v>440670</v>
      </c>
      <c r="V465" s="22">
        <v>413130</v>
      </c>
      <c r="W465" s="22">
        <v>340590</v>
      </c>
      <c r="X465" s="22">
        <v>414930</v>
      </c>
      <c r="Y465" s="22">
        <v>368940</v>
      </c>
      <c r="Z465" s="22">
        <v>99827.445652173919</v>
      </c>
      <c r="AA465" s="22">
        <v>199654.89130434784</v>
      </c>
      <c r="AB465" s="22">
        <v>199654.89130434784</v>
      </c>
      <c r="AC465" s="22">
        <v>0</v>
      </c>
    </row>
    <row r="466" spans="1:29">
      <c r="A466" s="1" t="s">
        <v>68</v>
      </c>
      <c r="B466" s="21" t="s">
        <v>141</v>
      </c>
      <c r="C466" s="21"/>
      <c r="D466" s="21" t="s">
        <v>208</v>
      </c>
      <c r="E466" s="21" t="s">
        <v>37</v>
      </c>
      <c r="F466" s="21" t="s">
        <v>106</v>
      </c>
      <c r="G466" s="21" t="s">
        <v>68</v>
      </c>
      <c r="H466" s="21" t="str">
        <f t="shared" si="14"/>
        <v>RL2-1637Packing</v>
      </c>
      <c r="I466" s="21" t="str">
        <f t="shared" si="15"/>
        <v>RL2-1637Packingc-TENMA</v>
      </c>
      <c r="J466" s="21" t="s">
        <v>39</v>
      </c>
      <c r="K466" s="22" t="str">
        <f>VLOOKUP($D466,'● Inspection plan (master)'!$I$8:$L$316,4,0)</f>
        <v>PF</v>
      </c>
      <c r="L466" s="23"/>
      <c r="M466" s="23"/>
      <c r="N466" s="23"/>
      <c r="O466" s="22">
        <v>3200</v>
      </c>
      <c r="P466" s="22">
        <v>3200</v>
      </c>
      <c r="Q466" s="22">
        <v>8400</v>
      </c>
      <c r="R466" s="22">
        <v>6800</v>
      </c>
      <c r="S466" s="22">
        <v>3600</v>
      </c>
      <c r="T466" s="22">
        <v>5200</v>
      </c>
      <c r="U466" s="22">
        <v>1600</v>
      </c>
      <c r="V466" s="22">
        <v>0</v>
      </c>
      <c r="W466" s="22">
        <v>3600</v>
      </c>
      <c r="X466" s="22">
        <v>11200</v>
      </c>
      <c r="Y466" s="22">
        <v>14400</v>
      </c>
      <c r="Z466" s="22">
        <v>12400</v>
      </c>
      <c r="AA466" s="22">
        <v>2800</v>
      </c>
      <c r="AB466" s="22">
        <v>6000</v>
      </c>
      <c r="AC466" s="22">
        <v>0</v>
      </c>
    </row>
    <row r="467" spans="1:29">
      <c r="A467" s="1" t="s">
        <v>68</v>
      </c>
      <c r="B467" s="21" t="s">
        <v>141</v>
      </c>
      <c r="C467" s="21"/>
      <c r="D467" s="21" t="s">
        <v>208</v>
      </c>
      <c r="E467" s="21" t="s">
        <v>45</v>
      </c>
      <c r="F467" s="21"/>
      <c r="G467" s="21"/>
      <c r="H467" s="21" t="str">
        <f t="shared" si="14"/>
        <v>RL2-1637Traverse Grinding</v>
      </c>
      <c r="I467" s="21" t="str">
        <f t="shared" si="15"/>
        <v>RL2-1637Traverse Grinding</v>
      </c>
      <c r="J467" s="21" t="s">
        <v>46</v>
      </c>
      <c r="K467" s="22" t="str">
        <f>VLOOKUP($D467,'● Inspection plan (master)'!$I$8:$L$316,4,0)</f>
        <v>PF</v>
      </c>
      <c r="L467" s="23"/>
      <c r="M467" s="23"/>
      <c r="N467" s="23"/>
      <c r="O467" s="22">
        <v>3155</v>
      </c>
      <c r="P467" s="22">
        <v>5817</v>
      </c>
      <c r="Q467" s="22">
        <v>6305</v>
      </c>
      <c r="R467" s="22">
        <v>6602</v>
      </c>
      <c r="S467" s="22">
        <v>3644</v>
      </c>
      <c r="T467" s="22">
        <v>5132</v>
      </c>
      <c r="U467" s="22">
        <v>1812</v>
      </c>
      <c r="V467" s="22">
        <v>0</v>
      </c>
      <c r="W467" s="22">
        <v>3625</v>
      </c>
      <c r="X467" s="22">
        <v>11219</v>
      </c>
      <c r="Y467" s="22">
        <v>14732</v>
      </c>
      <c r="Z467" s="22">
        <v>12488.860215053763</v>
      </c>
      <c r="AA467" s="22">
        <v>2909.8294401186513</v>
      </c>
      <c r="AB467" s="22">
        <v>6079.3103448275861</v>
      </c>
      <c r="AC467" s="22">
        <v>0</v>
      </c>
    </row>
    <row r="468" spans="1:29">
      <c r="A468" s="1" t="s">
        <v>68</v>
      </c>
      <c r="B468" s="21" t="s">
        <v>141</v>
      </c>
      <c r="C468" s="21"/>
      <c r="D468" s="21" t="s">
        <v>208</v>
      </c>
      <c r="E468" s="21" t="s">
        <v>152</v>
      </c>
      <c r="F468" s="21"/>
      <c r="G468" s="21"/>
      <c r="H468" s="21" t="str">
        <f t="shared" si="14"/>
        <v>RL2-16372nd Assembly</v>
      </c>
      <c r="I468" s="21" t="str">
        <f t="shared" si="15"/>
        <v>RL2-16372nd Assembly</v>
      </c>
      <c r="J468" s="21" t="s">
        <v>153</v>
      </c>
      <c r="K468" s="22" t="str">
        <f>VLOOKUP($D468,'● Inspection plan (master)'!$I$8:$L$316,4,0)</f>
        <v>PF</v>
      </c>
      <c r="L468" s="23"/>
      <c r="M468" s="23"/>
      <c r="N468" s="23"/>
      <c r="O468" s="22">
        <v>3140</v>
      </c>
      <c r="P468" s="22">
        <v>7077</v>
      </c>
      <c r="Q468" s="22">
        <v>5089</v>
      </c>
      <c r="R468" s="22">
        <v>8066</v>
      </c>
      <c r="S468" s="22">
        <v>2370</v>
      </c>
      <c r="T468" s="22">
        <v>5113</v>
      </c>
      <c r="U468" s="22">
        <v>2132</v>
      </c>
      <c r="V468" s="22">
        <v>0</v>
      </c>
      <c r="W468" s="22">
        <v>3614</v>
      </c>
      <c r="X468" s="22">
        <v>9540</v>
      </c>
      <c r="Y468" s="22">
        <v>15111</v>
      </c>
      <c r="Z468" s="22">
        <v>12291.725680864041</v>
      </c>
      <c r="AA468" s="22">
        <v>3025.595365509324</v>
      </c>
      <c r="AB468" s="22">
        <v>5869.6789536266351</v>
      </c>
      <c r="AC468" s="22">
        <v>0</v>
      </c>
    </row>
    <row r="469" spans="1:29" s="28" customFormat="1">
      <c r="A469" s="1" t="s">
        <v>68</v>
      </c>
      <c r="B469" s="21" t="s">
        <v>141</v>
      </c>
      <c r="C469" s="21"/>
      <c r="D469" s="21" t="s">
        <v>208</v>
      </c>
      <c r="E469" s="21" t="s">
        <v>143</v>
      </c>
      <c r="F469" s="21"/>
      <c r="G469" s="21"/>
      <c r="H469" s="21" t="str">
        <f t="shared" si="14"/>
        <v>RL2-16371st Assembly</v>
      </c>
      <c r="I469" s="21" t="str">
        <f t="shared" si="15"/>
        <v>RL2-16371st Assembly</v>
      </c>
      <c r="J469" s="21" t="s">
        <v>144</v>
      </c>
      <c r="K469" s="22" t="str">
        <f>VLOOKUP($D469,'● Inspection plan (master)'!$I$8:$L$316,4,0)</f>
        <v>PF</v>
      </c>
      <c r="L469" s="23"/>
      <c r="M469" s="23"/>
      <c r="N469" s="23"/>
      <c r="O469" s="22">
        <v>2431</v>
      </c>
      <c r="P469" s="22">
        <v>6008</v>
      </c>
      <c r="Q469" s="22">
        <v>5625</v>
      </c>
      <c r="R469" s="22">
        <v>7260</v>
      </c>
      <c r="S469" s="22">
        <v>3830</v>
      </c>
      <c r="T469" s="22">
        <v>3600</v>
      </c>
      <c r="U469" s="22">
        <v>2400</v>
      </c>
      <c r="V469" s="22">
        <v>0</v>
      </c>
      <c r="W469" s="22">
        <v>4600</v>
      </c>
      <c r="X469" s="22">
        <v>12222</v>
      </c>
      <c r="Y469" s="22">
        <v>15980</v>
      </c>
      <c r="Z469" s="22">
        <v>10419.325531364342</v>
      </c>
      <c r="AA469" s="22">
        <v>3130.3982375478727</v>
      </c>
      <c r="AB469" s="22">
        <v>5667.2762310877861</v>
      </c>
      <c r="AC469" s="22">
        <v>0</v>
      </c>
    </row>
    <row r="470" spans="1:29">
      <c r="A470" s="1" t="s">
        <v>68</v>
      </c>
      <c r="B470" s="21" t="s">
        <v>141</v>
      </c>
      <c r="C470" s="21"/>
      <c r="D470" s="21" t="s">
        <v>208</v>
      </c>
      <c r="E470" s="21" t="s">
        <v>91</v>
      </c>
      <c r="F470" s="21"/>
      <c r="G470" s="21"/>
      <c r="H470" s="21" t="str">
        <f t="shared" si="14"/>
        <v>RL2-16371st ROTARY Cutting</v>
      </c>
      <c r="I470" s="21" t="str">
        <f t="shared" si="15"/>
        <v>RL2-16371st ROTARY Cutting</v>
      </c>
      <c r="J470" s="21" t="s">
        <v>3</v>
      </c>
      <c r="K470" s="22" t="str">
        <f>VLOOKUP($D470,'● Inspection plan (master)'!$I$8:$L$316,4,0)</f>
        <v>PF</v>
      </c>
      <c r="L470" s="23"/>
      <c r="M470" s="23"/>
      <c r="N470" s="23"/>
      <c r="O470" s="22">
        <v>0</v>
      </c>
      <c r="P470" s="22">
        <v>0</v>
      </c>
      <c r="Q470" s="22">
        <v>19606</v>
      </c>
      <c r="R470" s="22">
        <v>0</v>
      </c>
      <c r="S470" s="22">
        <v>11800</v>
      </c>
      <c r="T470" s="22">
        <v>0</v>
      </c>
      <c r="U470" s="22">
        <v>18023</v>
      </c>
      <c r="V470" s="22">
        <v>0</v>
      </c>
      <c r="W470" s="22">
        <v>0</v>
      </c>
      <c r="X470" s="22">
        <v>30934</v>
      </c>
      <c r="Y470" s="22">
        <v>23900</v>
      </c>
      <c r="Z470" s="22">
        <v>18340.612239344675</v>
      </c>
      <c r="AA470" s="22">
        <v>6449.6819351064987</v>
      </c>
      <c r="AB470" s="22">
        <v>10943.705825548828</v>
      </c>
      <c r="AC470" s="22">
        <v>0</v>
      </c>
    </row>
    <row r="471" spans="1:29">
      <c r="A471" s="1" t="s">
        <v>68</v>
      </c>
      <c r="B471" s="21" t="s">
        <v>141</v>
      </c>
      <c r="C471" s="21"/>
      <c r="D471" s="21" t="s">
        <v>208</v>
      </c>
      <c r="E471" s="21" t="s">
        <v>53</v>
      </c>
      <c r="F471" s="21"/>
      <c r="G471" s="21"/>
      <c r="H471" s="21" t="str">
        <f t="shared" si="14"/>
        <v>RL2-1637Heatting</v>
      </c>
      <c r="I471" s="21" t="str">
        <f t="shared" si="15"/>
        <v>RL2-1637Heatting</v>
      </c>
      <c r="J471" s="21" t="s">
        <v>54</v>
      </c>
      <c r="K471" s="22" t="str">
        <f>VLOOKUP($D471,'● Inspection plan (master)'!$I$8:$L$316,4,0)</f>
        <v>PF</v>
      </c>
      <c r="L471" s="23"/>
      <c r="M471" s="23"/>
      <c r="N471" s="23"/>
      <c r="O471" s="22">
        <v>0</v>
      </c>
      <c r="P471" s="22">
        <v>21600</v>
      </c>
      <c r="Q471" s="22">
        <v>0</v>
      </c>
      <c r="R471" s="22">
        <v>0</v>
      </c>
      <c r="S471" s="22">
        <v>11970</v>
      </c>
      <c r="T471" s="22">
        <v>0</v>
      </c>
      <c r="U471" s="22">
        <v>16200</v>
      </c>
      <c r="V471" s="22">
        <v>0</v>
      </c>
      <c r="W471" s="22">
        <v>14400</v>
      </c>
      <c r="X471" s="22">
        <v>19800</v>
      </c>
      <c r="Y471" s="22">
        <v>19800</v>
      </c>
      <c r="Z471" s="22">
        <v>18548.666495315851</v>
      </c>
      <c r="AA471" s="22">
        <v>6618.9968455335584</v>
      </c>
      <c r="AB471" s="22">
        <v>10566.336659150593</v>
      </c>
      <c r="AC471" s="22">
        <v>0</v>
      </c>
    </row>
    <row r="472" spans="1:29">
      <c r="A472" s="1" t="s">
        <v>68</v>
      </c>
      <c r="B472" s="21" t="s">
        <v>141</v>
      </c>
      <c r="C472" s="21">
        <v>6</v>
      </c>
      <c r="D472" s="21" t="s">
        <v>208</v>
      </c>
      <c r="E472" s="21" t="s">
        <v>124</v>
      </c>
      <c r="F472" s="21"/>
      <c r="G472" s="21"/>
      <c r="H472" s="21" t="str">
        <f t="shared" si="14"/>
        <v>RL2-1637Pressing</v>
      </c>
      <c r="I472" s="21" t="str">
        <f t="shared" si="15"/>
        <v>RL2-1637Pressing</v>
      </c>
      <c r="J472" s="21" t="s">
        <v>125</v>
      </c>
      <c r="K472" s="22" t="str">
        <f>VLOOKUP($D472,'● Inspection plan (master)'!$I$8:$L$316,4,0)</f>
        <v>PF</v>
      </c>
      <c r="L472" s="23"/>
      <c r="M472" s="23"/>
      <c r="N472" s="23"/>
      <c r="O472" s="22">
        <v>0</v>
      </c>
      <c r="P472" s="22">
        <v>33570</v>
      </c>
      <c r="Q472" s="22">
        <v>0</v>
      </c>
      <c r="R472" s="22">
        <v>0</v>
      </c>
      <c r="S472" s="22">
        <v>0</v>
      </c>
      <c r="T472" s="22">
        <v>19770</v>
      </c>
      <c r="U472" s="22">
        <v>0</v>
      </c>
      <c r="V472" s="22">
        <v>0</v>
      </c>
      <c r="W472" s="22">
        <v>30570</v>
      </c>
      <c r="X472" s="22">
        <v>0</v>
      </c>
      <c r="Y472" s="22">
        <v>59400</v>
      </c>
      <c r="Z472" s="22">
        <v>0</v>
      </c>
      <c r="AA472" s="22">
        <v>0</v>
      </c>
      <c r="AB472" s="22">
        <v>0</v>
      </c>
      <c r="AC472" s="22">
        <v>0</v>
      </c>
    </row>
    <row r="473" spans="1:29">
      <c r="A473" s="1" t="s">
        <v>68</v>
      </c>
      <c r="B473" s="21" t="s">
        <v>141</v>
      </c>
      <c r="C473" s="21"/>
      <c r="D473" s="21" t="s">
        <v>209</v>
      </c>
      <c r="E473" s="21" t="s">
        <v>37</v>
      </c>
      <c r="F473" s="21" t="s">
        <v>70</v>
      </c>
      <c r="G473" s="21" t="s">
        <v>68</v>
      </c>
      <c r="H473" s="21" t="str">
        <f t="shared" si="14"/>
        <v>RL2-2582Packing</v>
      </c>
      <c r="I473" s="21" t="str">
        <f t="shared" si="15"/>
        <v>RL2-2582Packingc-QUEVO</v>
      </c>
      <c r="J473" s="21" t="s">
        <v>39</v>
      </c>
      <c r="K473" s="22" t="str">
        <f>VLOOKUP($D473,'● Inspection plan (master)'!$I$8:$L$316,4,0)</f>
        <v>PF</v>
      </c>
      <c r="L473" s="23"/>
      <c r="M473" s="23"/>
      <c r="N473" s="23"/>
      <c r="O473" s="22">
        <v>60000</v>
      </c>
      <c r="P473" s="22">
        <v>31200</v>
      </c>
      <c r="Q473" s="22">
        <v>50400</v>
      </c>
      <c r="R473" s="22">
        <v>45600</v>
      </c>
      <c r="S473" s="22">
        <v>49200</v>
      </c>
      <c r="T473" s="22">
        <v>44000</v>
      </c>
      <c r="U473" s="22">
        <v>10000</v>
      </c>
      <c r="V473" s="22">
        <v>28800</v>
      </c>
      <c r="W473" s="22">
        <v>26000</v>
      </c>
      <c r="X473" s="22">
        <v>13600</v>
      </c>
      <c r="Y473" s="22">
        <v>10000</v>
      </c>
      <c r="Z473" s="22">
        <v>10800</v>
      </c>
      <c r="AA473" s="22">
        <v>9600</v>
      </c>
      <c r="AB473" s="22">
        <v>11200</v>
      </c>
      <c r="AC473" s="22">
        <v>0</v>
      </c>
    </row>
    <row r="474" spans="1:29">
      <c r="A474" s="1" t="s">
        <v>68</v>
      </c>
      <c r="B474" s="21" t="s">
        <v>141</v>
      </c>
      <c r="C474" s="21"/>
      <c r="D474" s="21" t="s">
        <v>209</v>
      </c>
      <c r="E474" s="21" t="s">
        <v>143</v>
      </c>
      <c r="F474" s="21"/>
      <c r="G474" s="21"/>
      <c r="H474" s="21" t="str">
        <f t="shared" si="14"/>
        <v>RL2-25821st Assembly</v>
      </c>
      <c r="I474" s="21" t="str">
        <f t="shared" si="15"/>
        <v>RL2-25821st Assembly</v>
      </c>
      <c r="J474" s="21" t="s">
        <v>144</v>
      </c>
      <c r="K474" s="22" t="str">
        <f>VLOOKUP($D474,'● Inspection plan (master)'!$I$8:$L$316,4,0)</f>
        <v>PF</v>
      </c>
      <c r="L474" s="23"/>
      <c r="M474" s="23"/>
      <c r="N474" s="23"/>
      <c r="O474" s="22">
        <v>59262</v>
      </c>
      <c r="P474" s="22">
        <v>32472</v>
      </c>
      <c r="Q474" s="22">
        <v>50106</v>
      </c>
      <c r="R474" s="22">
        <v>46420</v>
      </c>
      <c r="S474" s="22">
        <v>51610</v>
      </c>
      <c r="T474" s="22">
        <v>40986</v>
      </c>
      <c r="U474" s="22">
        <v>10370</v>
      </c>
      <c r="V474" s="22">
        <v>30212</v>
      </c>
      <c r="W474" s="22">
        <v>24895</v>
      </c>
      <c r="X474" s="22">
        <v>13419</v>
      </c>
      <c r="Y474" s="22">
        <v>9895</v>
      </c>
      <c r="Z474" s="22">
        <v>11044.290322580646</v>
      </c>
      <c r="AA474" s="22">
        <v>9818.0200222469412</v>
      </c>
      <c r="AB474" s="22">
        <v>11292.689655172413</v>
      </c>
      <c r="AC474" s="22">
        <v>0</v>
      </c>
    </row>
    <row r="475" spans="1:29">
      <c r="A475" s="1" t="s">
        <v>68</v>
      </c>
      <c r="B475" s="21" t="s">
        <v>141</v>
      </c>
      <c r="C475" s="21"/>
      <c r="D475" s="21" t="s">
        <v>210</v>
      </c>
      <c r="E475" s="21" t="s">
        <v>37</v>
      </c>
      <c r="F475" s="21" t="s">
        <v>70</v>
      </c>
      <c r="G475" s="21" t="s">
        <v>68</v>
      </c>
      <c r="H475" s="21" t="str">
        <f t="shared" si="14"/>
        <v>RL2-1643Packing</v>
      </c>
      <c r="I475" s="21" t="str">
        <f t="shared" si="15"/>
        <v>RL2-1643Packingc-QUEVO</v>
      </c>
      <c r="J475" s="21" t="s">
        <v>39</v>
      </c>
      <c r="K475" s="22" t="str">
        <f>VLOOKUP($D475,'● Inspection plan (master)'!$I$8:$L$316,4,0)</f>
        <v>PF</v>
      </c>
      <c r="L475" s="23"/>
      <c r="M475" s="23"/>
      <c r="N475" s="23"/>
      <c r="O475" s="22">
        <v>20800</v>
      </c>
      <c r="P475" s="22">
        <v>13440</v>
      </c>
      <c r="Q475" s="22">
        <v>24640</v>
      </c>
      <c r="R475" s="22">
        <v>35200</v>
      </c>
      <c r="S475" s="22">
        <v>4800</v>
      </c>
      <c r="T475" s="22">
        <v>2880</v>
      </c>
      <c r="U475" s="22">
        <v>0</v>
      </c>
      <c r="V475" s="22">
        <v>15680</v>
      </c>
      <c r="W475" s="22">
        <v>36480</v>
      </c>
      <c r="X475" s="22">
        <v>48000</v>
      </c>
      <c r="Y475" s="22">
        <v>82240</v>
      </c>
      <c r="Z475" s="22">
        <v>73280</v>
      </c>
      <c r="AA475" s="22">
        <v>23360</v>
      </c>
      <c r="AB475" s="22">
        <v>21440</v>
      </c>
      <c r="AC475" s="22">
        <v>0</v>
      </c>
    </row>
    <row r="476" spans="1:29">
      <c r="A476" s="1" t="s">
        <v>68</v>
      </c>
      <c r="B476" s="21" t="s">
        <v>141</v>
      </c>
      <c r="C476" s="21"/>
      <c r="D476" s="21" t="s">
        <v>210</v>
      </c>
      <c r="E476" s="21" t="s">
        <v>143</v>
      </c>
      <c r="F476" s="21"/>
      <c r="G476" s="21"/>
      <c r="H476" s="21" t="str">
        <f t="shared" si="14"/>
        <v>RL2-16431st Assembly</v>
      </c>
      <c r="I476" s="21" t="str">
        <f t="shared" si="15"/>
        <v>RL2-16431st Assembly</v>
      </c>
      <c r="J476" s="21" t="s">
        <v>144</v>
      </c>
      <c r="K476" s="22" t="str">
        <f>VLOOKUP($D476,'● Inspection plan (master)'!$I$8:$L$316,4,0)</f>
        <v>PF</v>
      </c>
      <c r="L476" s="23"/>
      <c r="M476" s="23"/>
      <c r="N476" s="23"/>
      <c r="O476" s="22">
        <v>21034</v>
      </c>
      <c r="P476" s="22">
        <v>13186</v>
      </c>
      <c r="Q476" s="22">
        <v>25253</v>
      </c>
      <c r="R476" s="22">
        <v>36091</v>
      </c>
      <c r="S476" s="22">
        <v>3635</v>
      </c>
      <c r="T476" s="22">
        <v>3131</v>
      </c>
      <c r="U476" s="22">
        <v>0</v>
      </c>
      <c r="V476" s="22">
        <v>16862</v>
      </c>
      <c r="W476" s="22">
        <v>35715</v>
      </c>
      <c r="X476" s="22">
        <v>48590</v>
      </c>
      <c r="Y476" s="22">
        <v>84064</v>
      </c>
      <c r="Z476" s="22">
        <v>72922.634408602156</v>
      </c>
      <c r="AA476" s="22">
        <v>23880.747200593243</v>
      </c>
      <c r="AB476" s="22">
        <v>21670.4183908046</v>
      </c>
      <c r="AC476" s="22">
        <v>0</v>
      </c>
    </row>
    <row r="477" spans="1:29">
      <c r="A477" s="1" t="s">
        <v>68</v>
      </c>
      <c r="B477" s="21" t="s">
        <v>141</v>
      </c>
      <c r="C477" s="21"/>
      <c r="D477" s="21" t="s">
        <v>211</v>
      </c>
      <c r="E477" s="21" t="s">
        <v>37</v>
      </c>
      <c r="F477" s="21" t="s">
        <v>70</v>
      </c>
      <c r="G477" s="21" t="s">
        <v>68</v>
      </c>
      <c r="H477" s="21" t="str">
        <f t="shared" si="14"/>
        <v>RL2-1644Packing</v>
      </c>
      <c r="I477" s="21" t="str">
        <f t="shared" si="15"/>
        <v>RL2-1644Packingc-QUEVO</v>
      </c>
      <c r="J477" s="21" t="s">
        <v>39</v>
      </c>
      <c r="K477" s="22" t="str">
        <f>VLOOKUP($D477,'● Inspection plan (master)'!$I$8:$L$316,4,0)</f>
        <v>PF</v>
      </c>
      <c r="L477" s="23"/>
      <c r="M477" s="23"/>
      <c r="N477" s="23"/>
      <c r="O477" s="22">
        <v>0</v>
      </c>
      <c r="P477" s="22">
        <v>0</v>
      </c>
      <c r="Q477" s="22">
        <v>0</v>
      </c>
      <c r="R477" s="22">
        <v>0</v>
      </c>
      <c r="S477" s="22">
        <v>0</v>
      </c>
      <c r="T477" s="22">
        <v>0</v>
      </c>
      <c r="U477" s="22">
        <v>0</v>
      </c>
      <c r="V477" s="22">
        <v>0</v>
      </c>
      <c r="W477" s="22">
        <v>0</v>
      </c>
      <c r="X477" s="22">
        <v>0</v>
      </c>
      <c r="Y477" s="22">
        <v>0</v>
      </c>
      <c r="Z477" s="22">
        <v>0</v>
      </c>
      <c r="AA477" s="22">
        <v>0</v>
      </c>
      <c r="AB477" s="22">
        <v>0</v>
      </c>
      <c r="AC477" s="22">
        <v>0</v>
      </c>
    </row>
    <row r="478" spans="1:29">
      <c r="A478" s="1" t="s">
        <v>68</v>
      </c>
      <c r="B478" s="21" t="s">
        <v>141</v>
      </c>
      <c r="C478" s="21"/>
      <c r="D478" s="21" t="s">
        <v>211</v>
      </c>
      <c r="E478" s="21" t="s">
        <v>143</v>
      </c>
      <c r="F478" s="21"/>
      <c r="G478" s="21"/>
      <c r="H478" s="21" t="str">
        <f t="shared" si="14"/>
        <v>RL2-16441st Assembly</v>
      </c>
      <c r="I478" s="21" t="str">
        <f t="shared" si="15"/>
        <v>RL2-16441st Assembly</v>
      </c>
      <c r="J478" s="21" t="s">
        <v>144</v>
      </c>
      <c r="K478" s="22" t="str">
        <f>VLOOKUP($D478,'● Inspection plan (master)'!$I$8:$L$316,4,0)</f>
        <v>PF</v>
      </c>
      <c r="L478" s="23"/>
      <c r="M478" s="23"/>
      <c r="N478" s="23"/>
      <c r="O478" s="22">
        <v>0</v>
      </c>
      <c r="P478" s="22">
        <v>0</v>
      </c>
      <c r="Q478" s="22">
        <v>0</v>
      </c>
      <c r="R478" s="22">
        <v>0</v>
      </c>
      <c r="S478" s="22">
        <v>0</v>
      </c>
      <c r="T478" s="22">
        <v>0</v>
      </c>
      <c r="U478" s="22">
        <v>0</v>
      </c>
      <c r="V478" s="22">
        <v>0</v>
      </c>
      <c r="W478" s="22">
        <v>0</v>
      </c>
      <c r="X478" s="22">
        <v>0</v>
      </c>
      <c r="Y478" s="22">
        <v>0</v>
      </c>
      <c r="Z478" s="22">
        <v>0</v>
      </c>
      <c r="AA478" s="22">
        <v>0</v>
      </c>
      <c r="AB478" s="22">
        <v>0</v>
      </c>
      <c r="AC478" s="22">
        <v>0</v>
      </c>
    </row>
    <row r="479" spans="1:29">
      <c r="A479" s="1" t="s">
        <v>68</v>
      </c>
      <c r="B479" s="21" t="s">
        <v>141</v>
      </c>
      <c r="C479" s="21"/>
      <c r="D479" s="30" t="s">
        <v>211</v>
      </c>
      <c r="E479" s="30" t="s">
        <v>91</v>
      </c>
      <c r="F479" s="30"/>
      <c r="G479" s="30"/>
      <c r="H479" s="30" t="str">
        <f t="shared" si="14"/>
        <v>RL2-16441st ROTARY Cutting</v>
      </c>
      <c r="I479" s="30" t="str">
        <f t="shared" si="15"/>
        <v>RL2-16441st ROTARY Cutting</v>
      </c>
      <c r="J479" s="30" t="s">
        <v>3</v>
      </c>
      <c r="K479" s="23" t="str">
        <f>VLOOKUP($D479,'● Inspection plan (master)'!$I$8:$L$316,4,0)</f>
        <v>PF</v>
      </c>
      <c r="L479" s="23"/>
      <c r="M479" s="23"/>
      <c r="N479" s="23"/>
      <c r="O479" s="22">
        <v>0</v>
      </c>
      <c r="P479" s="22">
        <v>0</v>
      </c>
      <c r="Q479" s="22">
        <v>0</v>
      </c>
      <c r="R479" s="22">
        <v>0</v>
      </c>
      <c r="S479" s="22">
        <v>0</v>
      </c>
      <c r="T479" s="22">
        <v>0</v>
      </c>
      <c r="U479" s="22">
        <v>0</v>
      </c>
      <c r="V479" s="22">
        <v>0</v>
      </c>
      <c r="W479" s="22">
        <v>0</v>
      </c>
      <c r="X479" s="22">
        <v>0</v>
      </c>
      <c r="Y479" s="22">
        <v>0</v>
      </c>
      <c r="Z479" s="22">
        <v>0</v>
      </c>
      <c r="AA479" s="22">
        <v>0</v>
      </c>
      <c r="AB479" s="22">
        <v>0</v>
      </c>
      <c r="AC479" s="22">
        <v>0</v>
      </c>
    </row>
    <row r="480" spans="1:29">
      <c r="A480" s="1" t="s">
        <v>68</v>
      </c>
      <c r="B480" s="21" t="s">
        <v>141</v>
      </c>
      <c r="C480" s="21"/>
      <c r="D480" s="30" t="s">
        <v>211</v>
      </c>
      <c r="E480" s="30" t="s">
        <v>53</v>
      </c>
      <c r="F480" s="30"/>
      <c r="G480" s="30"/>
      <c r="H480" s="30" t="str">
        <f t="shared" si="14"/>
        <v>RL2-1644Heatting</v>
      </c>
      <c r="I480" s="30" t="str">
        <f t="shared" si="15"/>
        <v>RL2-1644Heatting</v>
      </c>
      <c r="J480" s="30" t="s">
        <v>54</v>
      </c>
      <c r="K480" s="23" t="str">
        <f>VLOOKUP($D480,'● Inspection plan (master)'!$I$8:$L$316,4,0)</f>
        <v>PF</v>
      </c>
      <c r="L480" s="23"/>
      <c r="M480" s="23"/>
      <c r="N480" s="23"/>
      <c r="O480" s="22">
        <v>0</v>
      </c>
      <c r="P480" s="22">
        <v>0</v>
      </c>
      <c r="Q480" s="22">
        <v>0</v>
      </c>
      <c r="R480" s="22">
        <v>0</v>
      </c>
      <c r="S480" s="22">
        <v>0</v>
      </c>
      <c r="T480" s="22">
        <v>0</v>
      </c>
      <c r="U480" s="22">
        <v>0</v>
      </c>
      <c r="V480" s="22">
        <v>0</v>
      </c>
      <c r="W480" s="22">
        <v>0</v>
      </c>
      <c r="X480" s="22">
        <v>0</v>
      </c>
      <c r="Y480" s="22">
        <v>0</v>
      </c>
      <c r="Z480" s="22">
        <v>0</v>
      </c>
      <c r="AA480" s="22">
        <v>0</v>
      </c>
      <c r="AB480" s="22">
        <v>0</v>
      </c>
      <c r="AC480" s="22">
        <v>0</v>
      </c>
    </row>
    <row r="481" spans="1:29">
      <c r="A481" s="1" t="s">
        <v>68</v>
      </c>
      <c r="B481" s="21" t="s">
        <v>141</v>
      </c>
      <c r="C481" s="21">
        <v>6</v>
      </c>
      <c r="D481" s="30" t="s">
        <v>211</v>
      </c>
      <c r="E481" s="30" t="s">
        <v>124</v>
      </c>
      <c r="F481" s="30"/>
      <c r="G481" s="30"/>
      <c r="H481" s="30" t="str">
        <f t="shared" si="14"/>
        <v>RL2-1644Pressing</v>
      </c>
      <c r="I481" s="30" t="str">
        <f t="shared" si="15"/>
        <v>RL2-1644Pressing</v>
      </c>
      <c r="J481" s="30" t="s">
        <v>125</v>
      </c>
      <c r="K481" s="23" t="str">
        <f>VLOOKUP($D481,'● Inspection plan (master)'!$I$8:$L$316,4,0)</f>
        <v>PF</v>
      </c>
      <c r="L481" s="23"/>
      <c r="M481" s="23"/>
      <c r="N481" s="23"/>
      <c r="O481" s="22">
        <v>0</v>
      </c>
      <c r="P481" s="22">
        <v>0</v>
      </c>
      <c r="Q481" s="22">
        <v>0</v>
      </c>
      <c r="R481" s="22">
        <v>0</v>
      </c>
      <c r="S481" s="22">
        <v>0</v>
      </c>
      <c r="T481" s="22">
        <v>0</v>
      </c>
      <c r="U481" s="22">
        <v>0</v>
      </c>
      <c r="V481" s="22">
        <v>0</v>
      </c>
      <c r="W481" s="22">
        <v>0</v>
      </c>
      <c r="X481" s="22">
        <v>0</v>
      </c>
      <c r="Y481" s="22">
        <v>0</v>
      </c>
      <c r="Z481" s="22">
        <v>0</v>
      </c>
      <c r="AA481" s="22">
        <v>0</v>
      </c>
      <c r="AB481" s="22">
        <v>0</v>
      </c>
      <c r="AC481" s="22">
        <v>0</v>
      </c>
    </row>
    <row r="482" spans="1:29">
      <c r="A482" s="1" t="s">
        <v>68</v>
      </c>
      <c r="B482" s="21" t="s">
        <v>141</v>
      </c>
      <c r="C482" s="21"/>
      <c r="D482" s="21" t="s">
        <v>212</v>
      </c>
      <c r="E482" s="21" t="s">
        <v>37</v>
      </c>
      <c r="F482" s="21" t="s">
        <v>70</v>
      </c>
      <c r="G482" s="21" t="s">
        <v>68</v>
      </c>
      <c r="H482" s="21" t="str">
        <f t="shared" si="14"/>
        <v>RL2-1651Packing</v>
      </c>
      <c r="I482" s="21" t="str">
        <f t="shared" si="15"/>
        <v>RL2-1651Packingc-QUEVO</v>
      </c>
      <c r="J482" s="21" t="s">
        <v>39</v>
      </c>
      <c r="K482" s="22" t="str">
        <f>VLOOKUP($D482,'● Inspection plan (master)'!$I$8:$L$316,4,0)</f>
        <v>PF</v>
      </c>
      <c r="L482" s="23"/>
      <c r="M482" s="23"/>
      <c r="N482" s="23"/>
      <c r="O482" s="22">
        <v>66240</v>
      </c>
      <c r="P482" s="22">
        <v>51840</v>
      </c>
      <c r="Q482" s="22">
        <v>85920</v>
      </c>
      <c r="R482" s="22">
        <v>70560</v>
      </c>
      <c r="S482" s="22">
        <v>21120</v>
      </c>
      <c r="T482" s="22">
        <v>36480</v>
      </c>
      <c r="U482" s="22">
        <v>36960</v>
      </c>
      <c r="V482" s="22">
        <v>51840</v>
      </c>
      <c r="W482" s="22">
        <v>69120</v>
      </c>
      <c r="X482" s="22">
        <v>66240</v>
      </c>
      <c r="Y482" s="22">
        <v>67760</v>
      </c>
      <c r="Z482" s="22">
        <v>60000</v>
      </c>
      <c r="AA482" s="22">
        <v>36960</v>
      </c>
      <c r="AB482" s="22">
        <v>40320</v>
      </c>
      <c r="AC482" s="22">
        <v>0</v>
      </c>
    </row>
    <row r="483" spans="1:29">
      <c r="A483" s="1" t="s">
        <v>68</v>
      </c>
      <c r="B483" s="21" t="s">
        <v>141</v>
      </c>
      <c r="C483" s="21"/>
      <c r="D483" s="21" t="s">
        <v>212</v>
      </c>
      <c r="E483" s="21" t="s">
        <v>152</v>
      </c>
      <c r="F483" s="21"/>
      <c r="G483" s="21"/>
      <c r="H483" s="21" t="str">
        <f t="shared" si="14"/>
        <v>RL2-16512nd Assembly</v>
      </c>
      <c r="I483" s="21" t="str">
        <f t="shared" si="15"/>
        <v>RL2-16512nd Assembly</v>
      </c>
      <c r="J483" s="21" t="s">
        <v>153</v>
      </c>
      <c r="K483" s="22" t="str">
        <f>VLOOKUP($D483,'● Inspection plan (master)'!$I$8:$L$316,4,0)</f>
        <v>PF</v>
      </c>
      <c r="L483" s="23"/>
      <c r="M483" s="23"/>
      <c r="N483" s="23"/>
      <c r="O483" s="22">
        <v>64441</v>
      </c>
      <c r="P483" s="22">
        <v>61685</v>
      </c>
      <c r="Q483" s="22">
        <v>83508</v>
      </c>
      <c r="R483" s="22">
        <v>87969</v>
      </c>
      <c r="S483" s="22">
        <v>21273</v>
      </c>
      <c r="T483" s="22">
        <v>52341</v>
      </c>
      <c r="U483" s="22">
        <v>62618</v>
      </c>
      <c r="V483" s="22">
        <v>57612</v>
      </c>
      <c r="W483" s="22">
        <v>71122</v>
      </c>
      <c r="X483" s="22">
        <v>66153</v>
      </c>
      <c r="Y483" s="22">
        <v>65868</v>
      </c>
      <c r="Z483" s="22">
        <v>64789.503225806453</v>
      </c>
      <c r="AA483" s="22">
        <v>43061.745050055615</v>
      </c>
      <c r="AB483" s="22">
        <v>43984.551724137928</v>
      </c>
      <c r="AC483" s="22">
        <v>0</v>
      </c>
    </row>
    <row r="484" spans="1:29">
      <c r="A484" s="1" t="s">
        <v>68</v>
      </c>
      <c r="B484" s="21" t="s">
        <v>141</v>
      </c>
      <c r="C484" s="21"/>
      <c r="D484" s="21" t="s">
        <v>212</v>
      </c>
      <c r="E484" s="21" t="s">
        <v>45</v>
      </c>
      <c r="F484" s="21"/>
      <c r="G484" s="21"/>
      <c r="H484" s="21" t="str">
        <f t="shared" si="14"/>
        <v>RL2-1651Traverse Grinding</v>
      </c>
      <c r="I484" s="21" t="str">
        <f t="shared" si="15"/>
        <v>RL2-1651Traverse Grinding</v>
      </c>
      <c r="J484" s="21" t="s">
        <v>46</v>
      </c>
      <c r="K484" s="22" t="str">
        <f>VLOOKUP($D484,'● Inspection plan (master)'!$I$8:$L$316,4,0)</f>
        <v>PF</v>
      </c>
      <c r="L484" s="23"/>
      <c r="M484" s="23"/>
      <c r="N484" s="23"/>
      <c r="O484" s="22">
        <v>65231</v>
      </c>
      <c r="P484" s="22">
        <v>62070</v>
      </c>
      <c r="Q484" s="22">
        <v>80298</v>
      </c>
      <c r="R484" s="22">
        <v>88227</v>
      </c>
      <c r="S484" s="22">
        <v>20928</v>
      </c>
      <c r="T484" s="22">
        <v>52805</v>
      </c>
      <c r="U484" s="22">
        <v>62138</v>
      </c>
      <c r="V484" s="22">
        <v>57549</v>
      </c>
      <c r="W484" s="22">
        <v>71413</v>
      </c>
      <c r="X484" s="22">
        <v>66014</v>
      </c>
      <c r="Y484" s="22">
        <v>66247</v>
      </c>
      <c r="Z484" s="22">
        <v>67555.680325810041</v>
      </c>
      <c r="AA484" s="22">
        <v>43316.985310337404</v>
      </c>
      <c r="AB484" s="22">
        <v>40951.13436385255</v>
      </c>
      <c r="AC484" s="22">
        <v>0</v>
      </c>
    </row>
    <row r="485" spans="1:29">
      <c r="A485" s="1" t="s">
        <v>68</v>
      </c>
      <c r="B485" s="21" t="s">
        <v>141</v>
      </c>
      <c r="C485" s="21"/>
      <c r="D485" s="21" t="s">
        <v>212</v>
      </c>
      <c r="E485" s="21" t="s">
        <v>143</v>
      </c>
      <c r="F485" s="21"/>
      <c r="G485" s="21"/>
      <c r="H485" s="21" t="str">
        <f t="shared" si="14"/>
        <v>RL2-16511st Assembly</v>
      </c>
      <c r="I485" s="21" t="str">
        <f t="shared" si="15"/>
        <v>RL2-16511st Assembly</v>
      </c>
      <c r="J485" s="21" t="s">
        <v>144</v>
      </c>
      <c r="K485" s="22" t="str">
        <f>VLOOKUP($D485,'● Inspection plan (master)'!$I$8:$L$316,4,0)</f>
        <v>PF</v>
      </c>
      <c r="L485" s="23"/>
      <c r="M485" s="23"/>
      <c r="N485" s="23"/>
      <c r="O485" s="22">
        <v>65340</v>
      </c>
      <c r="P485" s="22">
        <v>63853</v>
      </c>
      <c r="Q485" s="22">
        <v>80411</v>
      </c>
      <c r="R485" s="22">
        <v>91500</v>
      </c>
      <c r="S485" s="22">
        <v>21110</v>
      </c>
      <c r="T485" s="22">
        <v>52108</v>
      </c>
      <c r="U485" s="22">
        <v>60342</v>
      </c>
      <c r="V485" s="22">
        <v>58348</v>
      </c>
      <c r="W485" s="22">
        <v>71560</v>
      </c>
      <c r="X485" s="22">
        <v>65383</v>
      </c>
      <c r="Y485" s="22">
        <v>67433</v>
      </c>
      <c r="Z485" s="22">
        <v>68003.002432595124</v>
      </c>
      <c r="AA485" s="22">
        <v>43331.771285064475</v>
      </c>
      <c r="AB485" s="22">
        <v>39539.026282340397</v>
      </c>
      <c r="AC485" s="22">
        <v>0</v>
      </c>
    </row>
    <row r="486" spans="1:29">
      <c r="A486" s="1" t="s">
        <v>68</v>
      </c>
      <c r="B486" s="21" t="s">
        <v>141</v>
      </c>
      <c r="C486" s="21"/>
      <c r="D486" s="21" t="s">
        <v>212</v>
      </c>
      <c r="E486" s="21" t="s">
        <v>91</v>
      </c>
      <c r="F486" s="21"/>
      <c r="G486" s="21"/>
      <c r="H486" s="21" t="str">
        <f t="shared" si="14"/>
        <v>RL2-16511st ROTARY Cutting</v>
      </c>
      <c r="I486" s="21" t="str">
        <f t="shared" si="15"/>
        <v>RL2-16511st ROTARY Cutting</v>
      </c>
      <c r="J486" s="21" t="s">
        <v>3</v>
      </c>
      <c r="K486" s="22" t="str">
        <f>VLOOKUP($D486,'● Inspection plan (master)'!$I$8:$L$316,4,0)</f>
        <v>PF</v>
      </c>
      <c r="L486" s="23"/>
      <c r="M486" s="23"/>
      <c r="N486" s="23"/>
      <c r="O486" s="22">
        <v>122570</v>
      </c>
      <c r="P486" s="22">
        <v>145798</v>
      </c>
      <c r="Q486" s="22">
        <v>162064</v>
      </c>
      <c r="R486" s="22">
        <v>199743</v>
      </c>
      <c r="S486" s="22">
        <v>34110</v>
      </c>
      <c r="T486" s="22">
        <v>109862</v>
      </c>
      <c r="U486" s="22">
        <v>112927</v>
      </c>
      <c r="V486" s="22">
        <v>124574</v>
      </c>
      <c r="W486" s="22">
        <v>155319</v>
      </c>
      <c r="X486" s="22">
        <v>143698</v>
      </c>
      <c r="Y486" s="22">
        <v>136778</v>
      </c>
      <c r="Z486" s="22">
        <v>119771.60301261375</v>
      </c>
      <c r="AA486" s="22">
        <v>86594.773821487543</v>
      </c>
      <c r="AB486" s="22">
        <v>76351.2231658987</v>
      </c>
      <c r="AC486" s="22">
        <v>0</v>
      </c>
    </row>
    <row r="487" spans="1:29">
      <c r="A487" s="1" t="s">
        <v>68</v>
      </c>
      <c r="B487" s="21" t="s">
        <v>141</v>
      </c>
      <c r="C487" s="21"/>
      <c r="D487" s="21" t="s">
        <v>213</v>
      </c>
      <c r="E487" s="21" t="s">
        <v>37</v>
      </c>
      <c r="F487" s="21" t="s">
        <v>70</v>
      </c>
      <c r="G487" s="21" t="s">
        <v>68</v>
      </c>
      <c r="H487" s="21" t="str">
        <f t="shared" si="14"/>
        <v>RL2-1652Packing</v>
      </c>
      <c r="I487" s="21" t="str">
        <f t="shared" si="15"/>
        <v>RL2-1652Packingc-QUEVO</v>
      </c>
      <c r="J487" s="21" t="s">
        <v>39</v>
      </c>
      <c r="K487" s="22" t="str">
        <f>VLOOKUP($D487,'● Inspection plan (master)'!$I$8:$L$316,4,0)</f>
        <v>PF</v>
      </c>
      <c r="L487" s="23"/>
      <c r="M487" s="23"/>
      <c r="N487" s="23"/>
      <c r="O487" s="22">
        <v>9600</v>
      </c>
      <c r="P487" s="22">
        <v>10560</v>
      </c>
      <c r="Q487" s="22">
        <v>8640</v>
      </c>
      <c r="R487" s="22">
        <v>15840</v>
      </c>
      <c r="S487" s="22">
        <v>1440</v>
      </c>
      <c r="T487" s="22">
        <v>0</v>
      </c>
      <c r="U487" s="22">
        <v>480</v>
      </c>
      <c r="V487" s="22">
        <v>9120</v>
      </c>
      <c r="W487" s="22">
        <v>12480</v>
      </c>
      <c r="X487" s="22">
        <v>24000</v>
      </c>
      <c r="Y487" s="22">
        <v>36960</v>
      </c>
      <c r="Z487" s="22">
        <v>37920</v>
      </c>
      <c r="AA487" s="22">
        <v>9600</v>
      </c>
      <c r="AB487" s="22">
        <v>9120</v>
      </c>
      <c r="AC487" s="22">
        <v>0</v>
      </c>
    </row>
    <row r="488" spans="1:29">
      <c r="A488" s="1" t="s">
        <v>68</v>
      </c>
      <c r="B488" s="21" t="s">
        <v>141</v>
      </c>
      <c r="C488" s="21"/>
      <c r="D488" s="21" t="s">
        <v>213</v>
      </c>
      <c r="E488" s="21" t="s">
        <v>152</v>
      </c>
      <c r="F488" s="21"/>
      <c r="G488" s="21"/>
      <c r="H488" s="21" t="str">
        <f t="shared" si="14"/>
        <v>RL2-16522nd Assembly</v>
      </c>
      <c r="I488" s="21" t="str">
        <f t="shared" si="15"/>
        <v>RL2-16522nd Assembly</v>
      </c>
      <c r="J488" s="21" t="s">
        <v>153</v>
      </c>
      <c r="K488" s="22" t="str">
        <f>VLOOKUP($D488,'● Inspection plan (master)'!$I$8:$L$316,4,0)</f>
        <v>PF</v>
      </c>
      <c r="L488" s="23"/>
      <c r="M488" s="23"/>
      <c r="N488" s="23"/>
      <c r="O488" s="22">
        <v>9481</v>
      </c>
      <c r="P488" s="22">
        <v>12487</v>
      </c>
      <c r="Q488" s="22">
        <v>8017</v>
      </c>
      <c r="R488" s="22">
        <v>17889</v>
      </c>
      <c r="S488" s="22">
        <v>113</v>
      </c>
      <c r="T488" s="22">
        <v>0</v>
      </c>
      <c r="U488" s="22">
        <v>0</v>
      </c>
      <c r="V488" s="22">
        <v>9540</v>
      </c>
      <c r="W488" s="22">
        <v>13103</v>
      </c>
      <c r="X488" s="22">
        <v>26694</v>
      </c>
      <c r="Y488" s="22">
        <v>37500</v>
      </c>
      <c r="Z488" s="22">
        <v>37002.154838709677</v>
      </c>
      <c r="AA488" s="22">
        <v>9985.6658509454937</v>
      </c>
      <c r="AB488" s="22">
        <v>9375.7793103448275</v>
      </c>
      <c r="AC488" s="22">
        <v>0</v>
      </c>
    </row>
    <row r="489" spans="1:29">
      <c r="A489" s="1" t="s">
        <v>68</v>
      </c>
      <c r="B489" s="21" t="s">
        <v>141</v>
      </c>
      <c r="C489" s="21"/>
      <c r="D489" s="21" t="s">
        <v>213</v>
      </c>
      <c r="E489" s="21" t="s">
        <v>45</v>
      </c>
      <c r="F489" s="21"/>
      <c r="G489" s="21"/>
      <c r="H489" s="21" t="str">
        <f t="shared" si="14"/>
        <v>RL2-1652Traverse Grinding</v>
      </c>
      <c r="I489" s="21" t="str">
        <f t="shared" si="15"/>
        <v>RL2-1652Traverse Grinding</v>
      </c>
      <c r="J489" s="21" t="s">
        <v>46</v>
      </c>
      <c r="K489" s="22" t="str">
        <f>VLOOKUP($D489,'● Inspection plan (master)'!$I$8:$L$316,4,0)</f>
        <v>PF</v>
      </c>
      <c r="L489" s="23"/>
      <c r="M489" s="23"/>
      <c r="N489" s="23"/>
      <c r="O489" s="22">
        <v>9366</v>
      </c>
      <c r="P489" s="22">
        <v>11892</v>
      </c>
      <c r="Q489" s="22">
        <v>9242</v>
      </c>
      <c r="R489" s="22">
        <v>17951</v>
      </c>
      <c r="S489" s="22">
        <v>0</v>
      </c>
      <c r="T489" s="22">
        <v>0</v>
      </c>
      <c r="U489" s="22">
        <v>0</v>
      </c>
      <c r="V489" s="22">
        <v>10281</v>
      </c>
      <c r="W489" s="22">
        <v>13154</v>
      </c>
      <c r="X489" s="22">
        <v>27175</v>
      </c>
      <c r="Y489" s="22">
        <v>36680</v>
      </c>
      <c r="Z489" s="22">
        <v>37272.391345222291</v>
      </c>
      <c r="AA489" s="22">
        <v>9988.0348141118338</v>
      </c>
      <c r="AB489" s="22">
        <v>8729.1738406658733</v>
      </c>
      <c r="AC489" s="22">
        <v>0</v>
      </c>
    </row>
    <row r="490" spans="1:29">
      <c r="A490" s="1" t="s">
        <v>68</v>
      </c>
      <c r="B490" s="21" t="s">
        <v>141</v>
      </c>
      <c r="C490" s="21"/>
      <c r="D490" s="21" t="s">
        <v>213</v>
      </c>
      <c r="E490" s="21" t="s">
        <v>143</v>
      </c>
      <c r="F490" s="21"/>
      <c r="G490" s="21"/>
      <c r="H490" s="21" t="str">
        <f t="shared" si="14"/>
        <v>RL2-16521st Assembly</v>
      </c>
      <c r="I490" s="21" t="str">
        <f t="shared" si="15"/>
        <v>RL2-16521st Assembly</v>
      </c>
      <c r="J490" s="21" t="s">
        <v>144</v>
      </c>
      <c r="K490" s="22" t="str">
        <f>VLOOKUP($D490,'● Inspection plan (master)'!$I$8:$L$316,4,0)</f>
        <v>PF</v>
      </c>
      <c r="L490" s="23"/>
      <c r="M490" s="23"/>
      <c r="N490" s="23"/>
      <c r="O490" s="22">
        <v>11690</v>
      </c>
      <c r="P490" s="22">
        <v>12407</v>
      </c>
      <c r="Q490" s="22">
        <v>7253</v>
      </c>
      <c r="R490" s="22">
        <v>17937</v>
      </c>
      <c r="S490" s="22">
        <v>615</v>
      </c>
      <c r="T490" s="22">
        <v>0</v>
      </c>
      <c r="U490" s="22">
        <v>0</v>
      </c>
      <c r="V490" s="22">
        <v>9471</v>
      </c>
      <c r="W490" s="22">
        <v>13141</v>
      </c>
      <c r="X490" s="22">
        <v>27550</v>
      </c>
      <c r="Y490" s="22">
        <v>38730</v>
      </c>
      <c r="Z490" s="22">
        <v>36330.586016645255</v>
      </c>
      <c r="AA490" s="22">
        <v>9966.8461371945905</v>
      </c>
      <c r="AB490" s="22">
        <v>8428.1678461601532</v>
      </c>
      <c r="AC490" s="22">
        <v>0</v>
      </c>
    </row>
    <row r="491" spans="1:29">
      <c r="A491" s="1" t="s">
        <v>68</v>
      </c>
      <c r="B491" s="21" t="s">
        <v>141</v>
      </c>
      <c r="C491" s="21"/>
      <c r="D491" s="21" t="s">
        <v>213</v>
      </c>
      <c r="E491" s="21" t="s">
        <v>91</v>
      </c>
      <c r="F491" s="21"/>
      <c r="G491" s="21"/>
      <c r="H491" s="21" t="str">
        <f t="shared" si="14"/>
        <v>RL2-16521st ROTARY Cutting</v>
      </c>
      <c r="I491" s="21" t="str">
        <f t="shared" si="15"/>
        <v>RL2-16521st ROTARY Cutting</v>
      </c>
      <c r="J491" s="21" t="s">
        <v>3</v>
      </c>
      <c r="K491" s="22" t="str">
        <f>VLOOKUP($D491,'● Inspection plan (master)'!$I$8:$L$316,4,0)</f>
        <v>PF</v>
      </c>
      <c r="L491" s="23"/>
      <c r="M491" s="23"/>
      <c r="N491" s="23"/>
      <c r="O491" s="22">
        <v>69455</v>
      </c>
      <c r="P491" s="22">
        <v>78500</v>
      </c>
      <c r="Q491" s="22">
        <v>84470</v>
      </c>
      <c r="R491" s="22">
        <v>103253</v>
      </c>
      <c r="S491" s="22">
        <v>33045</v>
      </c>
      <c r="T491" s="22">
        <v>63367</v>
      </c>
      <c r="U491" s="22">
        <v>88360</v>
      </c>
      <c r="V491" s="22">
        <v>67220</v>
      </c>
      <c r="W491" s="22">
        <v>82069</v>
      </c>
      <c r="X491" s="22">
        <v>49443</v>
      </c>
      <c r="Y491" s="22">
        <v>78940</v>
      </c>
      <c r="Z491" s="22">
        <v>70695.566770844162</v>
      </c>
      <c r="AA491" s="22">
        <v>19975.214233593961</v>
      </c>
      <c r="AB491" s="22">
        <v>18014.418995561875</v>
      </c>
      <c r="AC491" s="22">
        <v>0</v>
      </c>
    </row>
    <row r="492" spans="1:29">
      <c r="A492" s="1" t="s">
        <v>68</v>
      </c>
      <c r="B492" s="21" t="s">
        <v>141</v>
      </c>
      <c r="C492" s="21"/>
      <c r="D492" s="21" t="s">
        <v>212</v>
      </c>
      <c r="E492" s="21" t="s">
        <v>53</v>
      </c>
      <c r="F492" s="21"/>
      <c r="G492" s="21"/>
      <c r="H492" s="21" t="str">
        <f t="shared" si="14"/>
        <v>RL2-1651Heatting</v>
      </c>
      <c r="I492" s="21" t="str">
        <f t="shared" si="15"/>
        <v>RL2-1651Heatting</v>
      </c>
      <c r="J492" s="21" t="s">
        <v>54</v>
      </c>
      <c r="K492" s="22" t="str">
        <f>VLOOKUP($D492,'● Inspection plan (master)'!$I$8:$L$316,4,0)</f>
        <v>PF</v>
      </c>
      <c r="L492" s="23"/>
      <c r="M492" s="23"/>
      <c r="N492" s="23"/>
      <c r="O492" s="22">
        <v>201400</v>
      </c>
      <c r="P492" s="22">
        <v>237715</v>
      </c>
      <c r="Q492" s="22">
        <v>271600</v>
      </c>
      <c r="R492" s="22">
        <v>289720</v>
      </c>
      <c r="S492" s="22">
        <v>69570</v>
      </c>
      <c r="T492" s="22">
        <v>175375</v>
      </c>
      <c r="U492" s="22">
        <v>187550</v>
      </c>
      <c r="V492" s="22">
        <v>185710</v>
      </c>
      <c r="W492" s="22">
        <v>231665</v>
      </c>
      <c r="X492" s="22">
        <v>206105</v>
      </c>
      <c r="Y492" s="22">
        <v>206910</v>
      </c>
      <c r="Z492" s="22">
        <v>202500</v>
      </c>
      <c r="AA492" s="22">
        <v>97791.145499279432</v>
      </c>
      <c r="AB492" s="22">
        <v>91111.654500720557</v>
      </c>
      <c r="AC492" s="22">
        <v>0</v>
      </c>
    </row>
    <row r="493" spans="1:29">
      <c r="A493" s="1" t="s">
        <v>68</v>
      </c>
      <c r="B493" s="21" t="s">
        <v>141</v>
      </c>
      <c r="C493" s="21">
        <v>5</v>
      </c>
      <c r="D493" s="21" t="s">
        <v>212</v>
      </c>
      <c r="E493" s="21" t="s">
        <v>124</v>
      </c>
      <c r="F493" s="21"/>
      <c r="G493" s="21"/>
      <c r="H493" s="21" t="str">
        <f t="shared" si="14"/>
        <v>RL2-1651Pressing</v>
      </c>
      <c r="I493" s="21" t="str">
        <f t="shared" si="15"/>
        <v>RL2-1651Pressing</v>
      </c>
      <c r="J493" s="21" t="s">
        <v>125</v>
      </c>
      <c r="K493" s="22" t="str">
        <f>VLOOKUP($D493,'● Inspection plan (master)'!$I$8:$L$316,4,0)</f>
        <v>PF</v>
      </c>
      <c r="L493" s="23"/>
      <c r="M493" s="23"/>
      <c r="N493" s="23"/>
      <c r="O493" s="22">
        <v>242455</v>
      </c>
      <c r="P493" s="22">
        <v>209150</v>
      </c>
      <c r="Q493" s="22">
        <v>267285</v>
      </c>
      <c r="R493" s="22">
        <v>371800</v>
      </c>
      <c r="S493" s="22">
        <v>0</v>
      </c>
      <c r="T493" s="22">
        <v>194030</v>
      </c>
      <c r="U493" s="22">
        <v>198845</v>
      </c>
      <c r="V493" s="22">
        <v>178955</v>
      </c>
      <c r="W493" s="22">
        <v>258185</v>
      </c>
      <c r="X493" s="22">
        <v>183820</v>
      </c>
      <c r="Y493" s="22">
        <v>184425</v>
      </c>
      <c r="Z493" s="22">
        <v>159145.20321361057</v>
      </c>
      <c r="AA493" s="22">
        <v>95487.121928166351</v>
      </c>
      <c r="AB493" s="22">
        <v>95487.121928166351</v>
      </c>
      <c r="AC493" s="22">
        <v>0</v>
      </c>
    </row>
    <row r="494" spans="1:29">
      <c r="A494" s="1" t="s">
        <v>87</v>
      </c>
      <c r="B494" s="21" t="s">
        <v>141</v>
      </c>
      <c r="C494" s="21"/>
      <c r="D494" s="21" t="s">
        <v>214</v>
      </c>
      <c r="E494" s="21" t="s">
        <v>37</v>
      </c>
      <c r="F494" s="21" t="s">
        <v>87</v>
      </c>
      <c r="G494" s="21" t="s">
        <v>87</v>
      </c>
      <c r="H494" s="21" t="str">
        <f t="shared" si="14"/>
        <v>D00XVT-001Packing</v>
      </c>
      <c r="I494" s="21" t="str">
        <f t="shared" si="15"/>
        <v>D00XVT-001PackingBIVN</v>
      </c>
      <c r="J494" s="21" t="s">
        <v>39</v>
      </c>
      <c r="K494" s="22" t="str">
        <f>VLOOKUP($D494,'● Inspection plan (master)'!$I$8:$L$316,4,0)</f>
        <v>PF</v>
      </c>
      <c r="L494" s="23"/>
      <c r="M494" s="23"/>
      <c r="N494" s="23"/>
      <c r="O494" s="22">
        <v>118400</v>
      </c>
      <c r="P494" s="22">
        <v>21600</v>
      </c>
      <c r="Q494" s="22">
        <v>9200</v>
      </c>
      <c r="R494" s="22">
        <v>35800</v>
      </c>
      <c r="S494" s="22">
        <v>123175</v>
      </c>
      <c r="T494" s="22">
        <v>180400</v>
      </c>
      <c r="U494" s="22">
        <v>104400</v>
      </c>
      <c r="V494" s="22">
        <v>139800</v>
      </c>
      <c r="W494" s="22">
        <v>168800</v>
      </c>
      <c r="X494" s="22">
        <v>115200</v>
      </c>
      <c r="Y494" s="22">
        <v>135600</v>
      </c>
      <c r="Z494" s="22">
        <v>157800</v>
      </c>
      <c r="AA494" s="22">
        <v>120400</v>
      </c>
      <c r="AB494" s="22">
        <v>117200</v>
      </c>
      <c r="AC494" s="22">
        <v>0</v>
      </c>
    </row>
    <row r="495" spans="1:29">
      <c r="A495" s="1" t="s">
        <v>87</v>
      </c>
      <c r="B495" s="21" t="s">
        <v>141</v>
      </c>
      <c r="C495" s="21"/>
      <c r="D495" s="21" t="s">
        <v>214</v>
      </c>
      <c r="E495" s="21" t="s">
        <v>45</v>
      </c>
      <c r="F495" s="21"/>
      <c r="G495" s="21"/>
      <c r="H495" s="21" t="str">
        <f t="shared" si="14"/>
        <v>D00XVT-001Traverse Grinding</v>
      </c>
      <c r="I495" s="21" t="str">
        <f t="shared" si="15"/>
        <v>D00XVT-001Traverse Grinding</v>
      </c>
      <c r="J495" s="21" t="s">
        <v>46</v>
      </c>
      <c r="K495" s="22" t="str">
        <f>VLOOKUP($D495,'● Inspection plan (master)'!$I$8:$L$316,4,0)</f>
        <v>PF</v>
      </c>
      <c r="L495" s="23"/>
      <c r="M495" s="23"/>
      <c r="N495" s="23"/>
      <c r="O495" s="22">
        <v>118358</v>
      </c>
      <c r="P495" s="22">
        <v>21037</v>
      </c>
      <c r="Q495" s="22">
        <v>10236</v>
      </c>
      <c r="R495" s="22">
        <v>39223</v>
      </c>
      <c r="S495" s="22">
        <v>130799</v>
      </c>
      <c r="T495" s="22">
        <v>190889</v>
      </c>
      <c r="U495" s="22">
        <v>107824</v>
      </c>
      <c r="V495" s="22">
        <v>140520</v>
      </c>
      <c r="W495" s="22">
        <v>179021</v>
      </c>
      <c r="X495" s="22">
        <v>119215</v>
      </c>
      <c r="Y495" s="22">
        <v>141333</v>
      </c>
      <c r="Z495" s="22">
        <v>159952.35483870967</v>
      </c>
      <c r="AA495" s="22">
        <v>126475.12791991103</v>
      </c>
      <c r="AB495" s="22">
        <v>121645.5172413793</v>
      </c>
      <c r="AC495" s="22">
        <v>0</v>
      </c>
    </row>
    <row r="496" spans="1:29">
      <c r="A496" s="1" t="s">
        <v>87</v>
      </c>
      <c r="B496" s="21" t="s">
        <v>141</v>
      </c>
      <c r="C496" s="21"/>
      <c r="D496" s="21" t="s">
        <v>214</v>
      </c>
      <c r="E496" s="21" t="s">
        <v>143</v>
      </c>
      <c r="F496" s="21"/>
      <c r="G496" s="21"/>
      <c r="H496" s="21" t="str">
        <f t="shared" si="14"/>
        <v>D00XVT-0011st Assembly</v>
      </c>
      <c r="I496" s="21" t="str">
        <f t="shared" si="15"/>
        <v>D00XVT-0011st Assembly</v>
      </c>
      <c r="J496" s="21" t="s">
        <v>144</v>
      </c>
      <c r="K496" s="22" t="str">
        <f>VLOOKUP($D496,'● Inspection plan (master)'!$I$8:$L$316,4,0)</f>
        <v>PF</v>
      </c>
      <c r="L496" s="23"/>
      <c r="M496" s="23"/>
      <c r="N496" s="23"/>
      <c r="O496" s="22">
        <v>122470</v>
      </c>
      <c r="P496" s="22">
        <v>19970</v>
      </c>
      <c r="Q496" s="22">
        <v>12500</v>
      </c>
      <c r="R496" s="22">
        <v>38445</v>
      </c>
      <c r="S496" s="22">
        <v>135652</v>
      </c>
      <c r="T496" s="22">
        <v>191871</v>
      </c>
      <c r="U496" s="22">
        <v>111125</v>
      </c>
      <c r="V496" s="22">
        <v>139214</v>
      </c>
      <c r="W496" s="22">
        <v>180748</v>
      </c>
      <c r="X496" s="22">
        <v>120741</v>
      </c>
      <c r="Y496" s="22">
        <v>143312</v>
      </c>
      <c r="Z496" s="22">
        <v>162282.19767483583</v>
      </c>
      <c r="AA496" s="22">
        <v>126589.9580921083</v>
      </c>
      <c r="AB496" s="22">
        <v>117450.84423305588</v>
      </c>
      <c r="AC496" s="22">
        <v>0</v>
      </c>
    </row>
    <row r="497" spans="1:29">
      <c r="A497" s="1" t="s">
        <v>87</v>
      </c>
      <c r="B497" s="21" t="s">
        <v>141</v>
      </c>
      <c r="C497" s="21"/>
      <c r="D497" s="21" t="s">
        <v>214</v>
      </c>
      <c r="E497" s="21" t="s">
        <v>91</v>
      </c>
      <c r="F497" s="21"/>
      <c r="G497" s="21"/>
      <c r="H497" s="21" t="str">
        <f t="shared" si="14"/>
        <v>D00XVT-0011st ROTARY Cutting</v>
      </c>
      <c r="I497" s="21" t="str">
        <f t="shared" si="15"/>
        <v>D00XVT-0011st ROTARY Cutting</v>
      </c>
      <c r="J497" s="21" t="s">
        <v>3</v>
      </c>
      <c r="K497" s="22" t="str">
        <f>VLOOKUP($D497,'● Inspection plan (master)'!$I$8:$L$316,4,0)</f>
        <v>PF</v>
      </c>
      <c r="L497" s="23"/>
      <c r="M497" s="23"/>
      <c r="N497" s="23"/>
      <c r="O497" s="22">
        <v>238810</v>
      </c>
      <c r="P497" s="22">
        <v>47204</v>
      </c>
      <c r="Q497" s="22">
        <v>18984</v>
      </c>
      <c r="R497" s="22">
        <v>83430</v>
      </c>
      <c r="S497" s="22">
        <v>276351</v>
      </c>
      <c r="T497" s="22">
        <v>376983</v>
      </c>
      <c r="U497" s="22">
        <v>233562</v>
      </c>
      <c r="V497" s="22">
        <v>284133</v>
      </c>
      <c r="W497" s="22">
        <v>371476</v>
      </c>
      <c r="X497" s="22">
        <v>241040</v>
      </c>
      <c r="Y497" s="22">
        <v>289458</v>
      </c>
      <c r="Z497" s="22">
        <v>332731.48942013027</v>
      </c>
      <c r="AA497" s="22">
        <v>253112.88033672736</v>
      </c>
      <c r="AB497" s="22">
        <v>226801.63024314237</v>
      </c>
      <c r="AC497" s="22">
        <v>0</v>
      </c>
    </row>
    <row r="498" spans="1:29">
      <c r="A498" s="1" t="s">
        <v>87</v>
      </c>
      <c r="B498" s="21" t="s">
        <v>141</v>
      </c>
      <c r="C498" s="21"/>
      <c r="D498" s="21" t="s">
        <v>214</v>
      </c>
      <c r="E498" s="21" t="s">
        <v>53</v>
      </c>
      <c r="F498" s="21"/>
      <c r="G498" s="21"/>
      <c r="H498" s="21" t="str">
        <f t="shared" si="14"/>
        <v>D00XVT-001Heatting</v>
      </c>
      <c r="I498" s="21" t="str">
        <f t="shared" si="15"/>
        <v>D00XVT-001Heatting</v>
      </c>
      <c r="J498" s="21" t="s">
        <v>54</v>
      </c>
      <c r="K498" s="22" t="str">
        <f>VLOOKUP($D498,'● Inspection plan (master)'!$I$8:$L$316,4,0)</f>
        <v>PF</v>
      </c>
      <c r="L498" s="23"/>
      <c r="M498" s="23"/>
      <c r="N498" s="23"/>
      <c r="O498" s="22">
        <v>230320</v>
      </c>
      <c r="P498" s="22">
        <v>52960</v>
      </c>
      <c r="Q498" s="22">
        <v>14400</v>
      </c>
      <c r="R498" s="22">
        <v>73380</v>
      </c>
      <c r="S498" s="22">
        <v>280280</v>
      </c>
      <c r="T498" s="22">
        <v>370710</v>
      </c>
      <c r="U498" s="22">
        <v>230970</v>
      </c>
      <c r="V498" s="22">
        <v>279110</v>
      </c>
      <c r="W498" s="22">
        <v>384442</v>
      </c>
      <c r="X498" s="22">
        <v>221662</v>
      </c>
      <c r="Y498" s="22">
        <v>295174</v>
      </c>
      <c r="Z498" s="22">
        <v>323400</v>
      </c>
      <c r="AA498" s="22">
        <v>249065.11562731082</v>
      </c>
      <c r="AB498" s="22">
        <v>218980.88437268918</v>
      </c>
      <c r="AC498" s="22">
        <v>0</v>
      </c>
    </row>
    <row r="499" spans="1:29">
      <c r="A499" s="1" t="s">
        <v>87</v>
      </c>
      <c r="B499" s="21" t="s">
        <v>141</v>
      </c>
      <c r="C499" s="21">
        <v>2</v>
      </c>
      <c r="D499" s="21" t="s">
        <v>214</v>
      </c>
      <c r="E499" s="21" t="s">
        <v>124</v>
      </c>
      <c r="F499" s="21"/>
      <c r="G499" s="21"/>
      <c r="H499" s="21" t="str">
        <f t="shared" si="14"/>
        <v>D00XVT-001Pressing</v>
      </c>
      <c r="I499" s="21" t="str">
        <f t="shared" si="15"/>
        <v>D00XVT-001Pressing</v>
      </c>
      <c r="J499" s="21" t="s">
        <v>125</v>
      </c>
      <c r="K499" s="22" t="str">
        <f>VLOOKUP($D499,'● Inspection plan (master)'!$I$8:$L$316,4,0)</f>
        <v>PF</v>
      </c>
      <c r="L499" s="23"/>
      <c r="M499" s="23"/>
      <c r="N499" s="23"/>
      <c r="O499" s="22">
        <v>278892</v>
      </c>
      <c r="P499" s="22">
        <v>62370</v>
      </c>
      <c r="Q499" s="22">
        <v>0</v>
      </c>
      <c r="R499" s="22">
        <v>95730</v>
      </c>
      <c r="S499" s="22">
        <v>241020</v>
      </c>
      <c r="T499" s="22">
        <v>333000</v>
      </c>
      <c r="U499" s="22">
        <v>304060</v>
      </c>
      <c r="V499" s="22">
        <v>283040</v>
      </c>
      <c r="W499" s="22">
        <v>354000</v>
      </c>
      <c r="X499" s="22">
        <v>304810</v>
      </c>
      <c r="Y499" s="22">
        <v>229520</v>
      </c>
      <c r="Z499" s="22">
        <v>266206.52173913043</v>
      </c>
      <c r="AA499" s="22">
        <v>239585.86956521741</v>
      </c>
      <c r="AB499" s="22">
        <v>186344.5652173913</v>
      </c>
      <c r="AC499" s="22">
        <v>0</v>
      </c>
    </row>
    <row r="500" spans="1:29">
      <c r="A500" s="1" t="s">
        <v>87</v>
      </c>
      <c r="B500" s="21" t="s">
        <v>141</v>
      </c>
      <c r="C500" s="21"/>
      <c r="D500" s="21" t="s">
        <v>215</v>
      </c>
      <c r="E500" s="21" t="s">
        <v>37</v>
      </c>
      <c r="F500" s="21" t="s">
        <v>87</v>
      </c>
      <c r="G500" s="21" t="s">
        <v>87</v>
      </c>
      <c r="H500" s="21" t="str">
        <f t="shared" si="14"/>
        <v>LY9070-001Packing</v>
      </c>
      <c r="I500" s="21" t="str">
        <f t="shared" si="15"/>
        <v>LY9070-001PackingBIVN</v>
      </c>
      <c r="J500" s="21" t="s">
        <v>39</v>
      </c>
      <c r="K500" s="22" t="str">
        <f>VLOOKUP($D500,'● Inspection plan (master)'!$I$8:$L$316,4,0)</f>
        <v>PF</v>
      </c>
      <c r="L500" s="23"/>
      <c r="M500" s="23"/>
      <c r="N500" s="23"/>
      <c r="O500" s="22">
        <v>8200</v>
      </c>
      <c r="P500" s="22">
        <v>4200</v>
      </c>
      <c r="Q500" s="22">
        <v>0</v>
      </c>
      <c r="R500" s="22">
        <v>0</v>
      </c>
      <c r="S500" s="22">
        <v>0</v>
      </c>
      <c r="T500" s="22">
        <v>46200</v>
      </c>
      <c r="U500" s="22">
        <v>23600</v>
      </c>
      <c r="V500" s="22">
        <v>27000</v>
      </c>
      <c r="W500" s="22">
        <v>22800</v>
      </c>
      <c r="X500" s="22">
        <v>22000</v>
      </c>
      <c r="Y500" s="22">
        <v>8400</v>
      </c>
      <c r="Z500" s="22">
        <v>12400</v>
      </c>
      <c r="AA500" s="22">
        <v>11200</v>
      </c>
      <c r="AB500" s="22">
        <v>35400</v>
      </c>
      <c r="AC500" s="22">
        <v>0</v>
      </c>
    </row>
    <row r="501" spans="1:29">
      <c r="A501" s="1" t="s">
        <v>87</v>
      </c>
      <c r="B501" s="21" t="s">
        <v>141</v>
      </c>
      <c r="C501" s="21"/>
      <c r="D501" s="21" t="s">
        <v>215</v>
      </c>
      <c r="E501" s="21" t="s">
        <v>45</v>
      </c>
      <c r="F501" s="21"/>
      <c r="G501" s="21"/>
      <c r="H501" s="21" t="str">
        <f t="shared" si="14"/>
        <v>LY9070-001Traverse Grinding</v>
      </c>
      <c r="I501" s="21" t="str">
        <f t="shared" si="15"/>
        <v>LY9070-001Traverse Grinding</v>
      </c>
      <c r="J501" s="21" t="s">
        <v>46</v>
      </c>
      <c r="K501" s="22" t="str">
        <f>VLOOKUP($D501,'● Inspection plan (master)'!$I$8:$L$316,4,0)</f>
        <v>PF</v>
      </c>
      <c r="L501" s="23"/>
      <c r="M501" s="23"/>
      <c r="N501" s="23"/>
      <c r="O501" s="22">
        <v>8355</v>
      </c>
      <c r="P501" s="22">
        <v>4336</v>
      </c>
      <c r="Q501" s="22">
        <v>0</v>
      </c>
      <c r="R501" s="22">
        <v>0</v>
      </c>
      <c r="S501" s="22">
        <v>0</v>
      </c>
      <c r="T501" s="22">
        <v>49773</v>
      </c>
      <c r="U501" s="22">
        <v>23548</v>
      </c>
      <c r="V501" s="22">
        <v>28238</v>
      </c>
      <c r="W501" s="22">
        <v>23908</v>
      </c>
      <c r="X501" s="22">
        <v>24164</v>
      </c>
      <c r="Y501" s="22">
        <v>8496</v>
      </c>
      <c r="Z501" s="22">
        <v>12918.645161290322</v>
      </c>
      <c r="AA501" s="22">
        <v>11888.49276974416</v>
      </c>
      <c r="AB501" s="22">
        <v>36217.862068965522</v>
      </c>
      <c r="AC501" s="22">
        <v>0</v>
      </c>
    </row>
    <row r="502" spans="1:29">
      <c r="A502" s="1" t="s">
        <v>87</v>
      </c>
      <c r="B502" s="21" t="s">
        <v>141</v>
      </c>
      <c r="C502" s="21"/>
      <c r="D502" s="21" t="s">
        <v>215</v>
      </c>
      <c r="E502" s="21" t="s">
        <v>143</v>
      </c>
      <c r="F502" s="21"/>
      <c r="G502" s="21"/>
      <c r="H502" s="21" t="str">
        <f t="shared" si="14"/>
        <v>LY9070-0011st Assembly</v>
      </c>
      <c r="I502" s="21" t="str">
        <f t="shared" si="15"/>
        <v>LY9070-0011st Assembly</v>
      </c>
      <c r="J502" s="21" t="s">
        <v>144</v>
      </c>
      <c r="K502" s="22" t="str">
        <f>VLOOKUP($D502,'● Inspection plan (master)'!$I$8:$L$316,4,0)</f>
        <v>PF</v>
      </c>
      <c r="L502" s="23"/>
      <c r="M502" s="23"/>
      <c r="N502" s="23"/>
      <c r="O502" s="22">
        <v>8705</v>
      </c>
      <c r="P502" s="22">
        <v>3165</v>
      </c>
      <c r="Q502" s="22">
        <v>0</v>
      </c>
      <c r="R502" s="22">
        <v>0</v>
      </c>
      <c r="S502" s="22">
        <v>0</v>
      </c>
      <c r="T502" s="22">
        <v>52834</v>
      </c>
      <c r="U502" s="22">
        <v>23621</v>
      </c>
      <c r="V502" s="22">
        <v>27718</v>
      </c>
      <c r="W502" s="22">
        <v>24479</v>
      </c>
      <c r="X502" s="22">
        <v>24217</v>
      </c>
      <c r="Y502" s="22">
        <v>8233</v>
      </c>
      <c r="Z502" s="22">
        <v>13302.144928056263</v>
      </c>
      <c r="AA502" s="22">
        <v>12753.884798459789</v>
      </c>
      <c r="AB502" s="22">
        <v>34968.970273483952</v>
      </c>
      <c r="AC502" s="22">
        <v>0</v>
      </c>
    </row>
    <row r="503" spans="1:29">
      <c r="A503" s="1" t="s">
        <v>87</v>
      </c>
      <c r="B503" s="21" t="s">
        <v>141</v>
      </c>
      <c r="C503" s="21"/>
      <c r="D503" s="21" t="s">
        <v>215</v>
      </c>
      <c r="E503" s="21" t="s">
        <v>91</v>
      </c>
      <c r="F503" s="21"/>
      <c r="G503" s="21"/>
      <c r="H503" s="21" t="str">
        <f t="shared" si="14"/>
        <v>LY9070-0011st ROTARY Cutting</v>
      </c>
      <c r="I503" s="21" t="str">
        <f t="shared" si="15"/>
        <v>LY9070-0011st ROTARY Cutting</v>
      </c>
      <c r="J503" s="21" t="s">
        <v>3</v>
      </c>
      <c r="K503" s="22" t="str">
        <f>VLOOKUP($D503,'● Inspection plan (master)'!$I$8:$L$316,4,0)</f>
        <v>PF</v>
      </c>
      <c r="L503" s="23"/>
      <c r="M503" s="23"/>
      <c r="N503" s="23"/>
      <c r="O503" s="22">
        <v>10761</v>
      </c>
      <c r="P503" s="22">
        <v>4793</v>
      </c>
      <c r="Q503" s="22">
        <v>0</v>
      </c>
      <c r="R503" s="22">
        <v>0</v>
      </c>
      <c r="S503" s="22">
        <v>0</v>
      </c>
      <c r="T503" s="22">
        <v>105059</v>
      </c>
      <c r="U503" s="22">
        <v>46892</v>
      </c>
      <c r="V503" s="22">
        <v>55972</v>
      </c>
      <c r="W503" s="22">
        <v>49335</v>
      </c>
      <c r="X503" s="22">
        <v>48487</v>
      </c>
      <c r="Y503" s="22">
        <v>19839</v>
      </c>
      <c r="Z503" s="22">
        <v>20117.121133432513</v>
      </c>
      <c r="AA503" s="22">
        <v>27096.591441908829</v>
      </c>
      <c r="AB503" s="22">
        <v>67526.287424658658</v>
      </c>
      <c r="AC503" s="22">
        <v>0</v>
      </c>
    </row>
    <row r="504" spans="1:29">
      <c r="A504" s="1" t="s">
        <v>87</v>
      </c>
      <c r="B504" s="21" t="s">
        <v>141</v>
      </c>
      <c r="C504" s="21"/>
      <c r="D504" s="21" t="s">
        <v>215</v>
      </c>
      <c r="E504" s="21" t="s">
        <v>53</v>
      </c>
      <c r="F504" s="21"/>
      <c r="G504" s="21"/>
      <c r="H504" s="21" t="str">
        <f t="shared" si="14"/>
        <v>LY9070-001Heatting</v>
      </c>
      <c r="I504" s="21" t="str">
        <f t="shared" si="15"/>
        <v>LY9070-001Heatting</v>
      </c>
      <c r="J504" s="21" t="s">
        <v>54</v>
      </c>
      <c r="K504" s="22" t="str">
        <f>VLOOKUP($D504,'● Inspection plan (master)'!$I$8:$L$316,4,0)</f>
        <v>PF</v>
      </c>
      <c r="L504" s="23"/>
      <c r="M504" s="23"/>
      <c r="N504" s="23"/>
      <c r="O504" s="22">
        <v>6800</v>
      </c>
      <c r="P504" s="22">
        <v>7800</v>
      </c>
      <c r="Q504" s="22">
        <v>0</v>
      </c>
      <c r="R504" s="22">
        <v>0</v>
      </c>
      <c r="S504" s="22">
        <v>0</v>
      </c>
      <c r="T504" s="22">
        <v>112940</v>
      </c>
      <c r="U504" s="22">
        <v>37990</v>
      </c>
      <c r="V504" s="22">
        <v>54800</v>
      </c>
      <c r="W504" s="22">
        <v>50600</v>
      </c>
      <c r="X504" s="22">
        <v>46400</v>
      </c>
      <c r="Y504" s="22">
        <v>22000</v>
      </c>
      <c r="Z504" s="22">
        <v>14400</v>
      </c>
      <c r="AA504" s="22">
        <v>28142.205245157158</v>
      </c>
      <c r="AB504" s="22">
        <v>65197.794754842842</v>
      </c>
      <c r="AC504" s="22">
        <v>0</v>
      </c>
    </row>
    <row r="505" spans="1:29">
      <c r="A505" s="1" t="s">
        <v>87</v>
      </c>
      <c r="B505" s="21" t="s">
        <v>141</v>
      </c>
      <c r="C505" s="21">
        <v>2</v>
      </c>
      <c r="D505" s="21" t="s">
        <v>215</v>
      </c>
      <c r="E505" s="21" t="s">
        <v>124</v>
      </c>
      <c r="F505" s="21"/>
      <c r="G505" s="21"/>
      <c r="H505" s="21" t="str">
        <f t="shared" si="14"/>
        <v>LY9070-001Pressing</v>
      </c>
      <c r="I505" s="21" t="str">
        <f t="shared" si="15"/>
        <v>LY9070-001Pressing</v>
      </c>
      <c r="J505" s="21" t="s">
        <v>125</v>
      </c>
      <c r="K505" s="22" t="str">
        <f>VLOOKUP($D505,'● Inspection plan (master)'!$I$8:$L$316,4,0)</f>
        <v>PF</v>
      </c>
      <c r="L505" s="23"/>
      <c r="M505" s="23"/>
      <c r="N505" s="23"/>
      <c r="O505" s="22">
        <v>28580</v>
      </c>
      <c r="P505" s="22">
        <v>0</v>
      </c>
      <c r="Q505" s="22">
        <v>0</v>
      </c>
      <c r="R505" s="22">
        <v>13790</v>
      </c>
      <c r="S505" s="22">
        <v>0</v>
      </c>
      <c r="T505" s="22">
        <v>99500</v>
      </c>
      <c r="U505" s="22">
        <v>44770</v>
      </c>
      <c r="V505" s="22">
        <v>53960</v>
      </c>
      <c r="W505" s="22">
        <v>72950</v>
      </c>
      <c r="X505" s="22">
        <v>12200</v>
      </c>
      <c r="Y505" s="22">
        <v>13600</v>
      </c>
      <c r="Z505" s="22">
        <v>26620.652173913044</v>
      </c>
      <c r="AA505" s="22">
        <v>26620.652173913044</v>
      </c>
      <c r="AB505" s="22">
        <v>53241.304347826088</v>
      </c>
      <c r="AC505" s="22">
        <v>0</v>
      </c>
    </row>
    <row r="506" spans="1:29">
      <c r="A506" s="1" t="s">
        <v>87</v>
      </c>
      <c r="B506" s="21" t="s">
        <v>141</v>
      </c>
      <c r="C506" s="21"/>
      <c r="D506" s="21" t="s">
        <v>216</v>
      </c>
      <c r="E506" s="21" t="s">
        <v>37</v>
      </c>
      <c r="F506" s="21" t="s">
        <v>87</v>
      </c>
      <c r="G506" s="21" t="s">
        <v>87</v>
      </c>
      <c r="H506" s="21" t="str">
        <f t="shared" si="14"/>
        <v>D00DPR-001 Packing</v>
      </c>
      <c r="I506" s="21" t="str">
        <f t="shared" si="15"/>
        <v>D00DPR-001 PackingBIVN</v>
      </c>
      <c r="J506" s="21" t="s">
        <v>39</v>
      </c>
      <c r="K506" s="22" t="str">
        <f>VLOOKUP($D506,'● Inspection plan (master)'!$I$8:$L$316,4,0)</f>
        <v>PF</v>
      </c>
      <c r="L506" s="23"/>
      <c r="M506" s="23"/>
      <c r="N506" s="23"/>
      <c r="O506" s="22">
        <v>14280</v>
      </c>
      <c r="P506" s="22">
        <v>13080</v>
      </c>
      <c r="Q506" s="22">
        <v>37680</v>
      </c>
      <c r="R506" s="22">
        <v>45600</v>
      </c>
      <c r="S506" s="22">
        <v>51480</v>
      </c>
      <c r="T506" s="22">
        <v>73920</v>
      </c>
      <c r="U506" s="22">
        <v>58560</v>
      </c>
      <c r="V506" s="22">
        <v>50520</v>
      </c>
      <c r="W506" s="22">
        <v>30240</v>
      </c>
      <c r="X506" s="22">
        <v>42480</v>
      </c>
      <c r="Y506" s="22">
        <v>46200</v>
      </c>
      <c r="Z506" s="22">
        <v>66360</v>
      </c>
      <c r="AA506" s="22">
        <v>50760</v>
      </c>
      <c r="AB506" s="22">
        <v>65520</v>
      </c>
      <c r="AC506" s="22">
        <v>0</v>
      </c>
    </row>
    <row r="507" spans="1:29">
      <c r="A507" s="1" t="s">
        <v>87</v>
      </c>
      <c r="B507" s="21" t="s">
        <v>141</v>
      </c>
      <c r="C507" s="21"/>
      <c r="D507" s="21" t="s">
        <v>216</v>
      </c>
      <c r="E507" s="21" t="s">
        <v>45</v>
      </c>
      <c r="F507" s="21"/>
      <c r="G507" s="21"/>
      <c r="H507" s="21" t="str">
        <f t="shared" si="14"/>
        <v>D00DPR-001 Traverse Grinding</v>
      </c>
      <c r="I507" s="21" t="str">
        <f t="shared" si="15"/>
        <v>D00DPR-001 Traverse Grinding</v>
      </c>
      <c r="J507" s="21" t="s">
        <v>46</v>
      </c>
      <c r="K507" s="22" t="str">
        <f>VLOOKUP($D507,'● Inspection plan (master)'!$I$8:$L$316,4,0)</f>
        <v>PF</v>
      </c>
      <c r="L507" s="23"/>
      <c r="M507" s="23"/>
      <c r="N507" s="23"/>
      <c r="O507" s="22">
        <v>14442</v>
      </c>
      <c r="P507" s="22">
        <v>13042</v>
      </c>
      <c r="Q507" s="22">
        <v>40916</v>
      </c>
      <c r="R507" s="22">
        <v>48692</v>
      </c>
      <c r="S507" s="22">
        <v>55869</v>
      </c>
      <c r="T507" s="22">
        <v>78351</v>
      </c>
      <c r="U507" s="22">
        <v>62742</v>
      </c>
      <c r="V507" s="22">
        <v>51272</v>
      </c>
      <c r="W507" s="22">
        <v>32648</v>
      </c>
      <c r="X507" s="22">
        <v>45098</v>
      </c>
      <c r="Y507" s="22">
        <v>49773</v>
      </c>
      <c r="Z507" s="22">
        <v>67163.154838709685</v>
      </c>
      <c r="AA507" s="22">
        <v>54025.334816462724</v>
      </c>
      <c r="AB507" s="22">
        <v>68652.910344827586</v>
      </c>
      <c r="AC507" s="22">
        <v>0</v>
      </c>
    </row>
    <row r="508" spans="1:29">
      <c r="A508" s="1" t="s">
        <v>87</v>
      </c>
      <c r="B508" s="21" t="s">
        <v>141</v>
      </c>
      <c r="C508" s="21"/>
      <c r="D508" s="21" t="s">
        <v>216</v>
      </c>
      <c r="E508" s="21" t="s">
        <v>217</v>
      </c>
      <c r="F508" s="21"/>
      <c r="G508" s="21"/>
      <c r="H508" s="21" t="str">
        <f t="shared" si="14"/>
        <v>D00DPR-001 Accurate Cutting</v>
      </c>
      <c r="I508" s="21" t="str">
        <f t="shared" si="15"/>
        <v>D00DPR-001 Accurate Cutting</v>
      </c>
      <c r="J508" s="21" t="s">
        <v>218</v>
      </c>
      <c r="K508" s="22" t="str">
        <f>VLOOKUP($D508,'● Inspection plan (master)'!$I$8:$L$316,4,0)</f>
        <v>PF</v>
      </c>
      <c r="L508" s="23"/>
      <c r="M508" s="23"/>
      <c r="N508" s="23"/>
      <c r="O508" s="22">
        <v>14266</v>
      </c>
      <c r="P508" s="22">
        <v>14166</v>
      </c>
      <c r="Q508" s="22">
        <v>42394</v>
      </c>
      <c r="R508" s="22">
        <v>48565</v>
      </c>
      <c r="S508" s="22">
        <v>56910</v>
      </c>
      <c r="T508" s="22">
        <v>78676</v>
      </c>
      <c r="U508" s="22">
        <v>61671</v>
      </c>
      <c r="V508" s="22">
        <v>51650</v>
      </c>
      <c r="W508" s="22">
        <v>33200</v>
      </c>
      <c r="X508" s="22">
        <v>44340</v>
      </c>
      <c r="Y508" s="22">
        <v>49751</v>
      </c>
      <c r="Z508" s="22">
        <v>67890.90757472461</v>
      </c>
      <c r="AA508" s="22">
        <v>54649.923816476337</v>
      </c>
      <c r="AB508" s="22">
        <v>66285.568608799047</v>
      </c>
      <c r="AC508" s="22">
        <v>0</v>
      </c>
    </row>
    <row r="509" spans="1:29">
      <c r="A509" s="1" t="s">
        <v>87</v>
      </c>
      <c r="B509" s="21" t="s">
        <v>141</v>
      </c>
      <c r="C509" s="21"/>
      <c r="D509" s="21" t="s">
        <v>216</v>
      </c>
      <c r="E509" s="21" t="s">
        <v>143</v>
      </c>
      <c r="F509" s="21"/>
      <c r="G509" s="21"/>
      <c r="H509" s="21" t="str">
        <f t="shared" si="14"/>
        <v>D00DPR-001 1st Assembly</v>
      </c>
      <c r="I509" s="21" t="str">
        <f t="shared" si="15"/>
        <v>D00DPR-001 1st Assembly</v>
      </c>
      <c r="J509" s="21" t="s">
        <v>144</v>
      </c>
      <c r="K509" s="22" t="str">
        <f>VLOOKUP($D509,'● Inspection plan (master)'!$I$8:$L$316,4,0)</f>
        <v>PF</v>
      </c>
      <c r="L509" s="23"/>
      <c r="M509" s="23"/>
      <c r="N509" s="23"/>
      <c r="O509" s="22">
        <v>15311</v>
      </c>
      <c r="P509" s="22">
        <v>14401</v>
      </c>
      <c r="Q509" s="22">
        <v>42396</v>
      </c>
      <c r="R509" s="22">
        <v>49662</v>
      </c>
      <c r="S509" s="22">
        <v>56736</v>
      </c>
      <c r="T509" s="22">
        <v>78157</v>
      </c>
      <c r="U509" s="22">
        <v>62373</v>
      </c>
      <c r="V509" s="22">
        <v>51140</v>
      </c>
      <c r="W509" s="22">
        <v>33682</v>
      </c>
      <c r="X509" s="22">
        <v>46015</v>
      </c>
      <c r="Y509" s="22">
        <v>51055</v>
      </c>
      <c r="Z509" s="22">
        <v>66986.808342998047</v>
      </c>
      <c r="AA509" s="22">
        <v>55172.73231057528</v>
      </c>
      <c r="AB509" s="22">
        <v>63999.859346426667</v>
      </c>
      <c r="AC509" s="22">
        <v>0</v>
      </c>
    </row>
    <row r="510" spans="1:29">
      <c r="A510" s="1" t="s">
        <v>87</v>
      </c>
      <c r="B510" s="21" t="s">
        <v>141</v>
      </c>
      <c r="C510" s="21"/>
      <c r="D510" s="21" t="s">
        <v>216</v>
      </c>
      <c r="E510" s="21" t="s">
        <v>53</v>
      </c>
      <c r="F510" s="21"/>
      <c r="G510" s="21"/>
      <c r="H510" s="21" t="str">
        <f t="shared" si="14"/>
        <v>D00DPR-001 Heatting</v>
      </c>
      <c r="I510" s="21" t="str">
        <f t="shared" si="15"/>
        <v>D00DPR-001 Heatting</v>
      </c>
      <c r="J510" s="21" t="s">
        <v>54</v>
      </c>
      <c r="K510" s="22" t="str">
        <f>VLOOKUP($D510,'● Inspection plan (master)'!$I$8:$L$316,4,0)</f>
        <v>PF</v>
      </c>
      <c r="L510" s="23"/>
      <c r="M510" s="23"/>
      <c r="N510" s="23"/>
      <c r="O510" s="22">
        <v>14883</v>
      </c>
      <c r="P510" s="22">
        <v>14701</v>
      </c>
      <c r="Q510" s="22">
        <v>42065</v>
      </c>
      <c r="R510" s="22">
        <v>47161</v>
      </c>
      <c r="S510" s="22">
        <v>58030</v>
      </c>
      <c r="T510" s="22">
        <v>83101</v>
      </c>
      <c r="U510" s="22">
        <v>63305</v>
      </c>
      <c r="V510" s="22">
        <v>52311</v>
      </c>
      <c r="W510" s="22">
        <v>33009</v>
      </c>
      <c r="X510" s="22">
        <v>49024</v>
      </c>
      <c r="Y510" s="22">
        <v>51294</v>
      </c>
      <c r="Z510" s="22">
        <v>67500</v>
      </c>
      <c r="AA510" s="22">
        <v>54122.432355174249</v>
      </c>
      <c r="AB510" s="22">
        <v>61792.967644825745</v>
      </c>
      <c r="AC510" s="22">
        <v>0</v>
      </c>
    </row>
    <row r="511" spans="1:29">
      <c r="A511" s="1" t="s">
        <v>87</v>
      </c>
      <c r="B511" s="21" t="s">
        <v>141</v>
      </c>
      <c r="C511" s="21">
        <v>1</v>
      </c>
      <c r="D511" s="21" t="s">
        <v>216</v>
      </c>
      <c r="E511" s="21" t="s">
        <v>124</v>
      </c>
      <c r="F511" s="21"/>
      <c r="G511" s="21"/>
      <c r="H511" s="21" t="str">
        <f t="shared" si="14"/>
        <v>D00DPR-001 Pressing</v>
      </c>
      <c r="I511" s="21" t="str">
        <f t="shared" si="15"/>
        <v>D00DPR-001 Pressing</v>
      </c>
      <c r="J511" s="21" t="s">
        <v>125</v>
      </c>
      <c r="K511" s="22" t="str">
        <f>VLOOKUP($D511,'● Inspection plan (master)'!$I$8:$L$316,4,0)</f>
        <v>PF</v>
      </c>
      <c r="L511" s="23"/>
      <c r="M511" s="23"/>
      <c r="N511" s="23"/>
      <c r="O511" s="22">
        <v>25925</v>
      </c>
      <c r="P511" s="22">
        <v>31474</v>
      </c>
      <c r="Q511" s="22">
        <v>31204</v>
      </c>
      <c r="R511" s="22">
        <v>38628</v>
      </c>
      <c r="S511" s="22">
        <v>56416</v>
      </c>
      <c r="T511" s="22">
        <v>75235</v>
      </c>
      <c r="U511" s="22">
        <v>69301</v>
      </c>
      <c r="V511" s="22">
        <v>64732</v>
      </c>
      <c r="W511" s="22">
        <v>34150</v>
      </c>
      <c r="X511" s="22">
        <v>44790</v>
      </c>
      <c r="Y511" s="22">
        <v>47142</v>
      </c>
      <c r="Z511" s="22">
        <v>59896.467391304352</v>
      </c>
      <c r="AA511" s="22">
        <v>57500.608695652176</v>
      </c>
      <c r="AB511" s="22">
        <v>52708.891304347824</v>
      </c>
      <c r="AC511" s="22">
        <v>0</v>
      </c>
    </row>
    <row r="512" spans="1:29">
      <c r="A512" s="1" t="s">
        <v>87</v>
      </c>
      <c r="B512" s="21" t="s">
        <v>141</v>
      </c>
      <c r="C512" s="21"/>
      <c r="D512" s="21" t="s">
        <v>219</v>
      </c>
      <c r="E512" s="21" t="s">
        <v>37</v>
      </c>
      <c r="F512" s="21" t="s">
        <v>87</v>
      </c>
      <c r="G512" s="21" t="s">
        <v>87</v>
      </c>
      <c r="H512" s="21" t="str">
        <f t="shared" si="14"/>
        <v>D0078Y-001Packing</v>
      </c>
      <c r="I512" s="21" t="str">
        <f t="shared" si="15"/>
        <v>D0078Y-001PackingBIVN</v>
      </c>
      <c r="J512" s="21" t="s">
        <v>39</v>
      </c>
      <c r="K512" s="22" t="str">
        <f>VLOOKUP($D512,'● Inspection plan (master)'!$I$8:$L$316,4,0)</f>
        <v>PF</v>
      </c>
      <c r="L512" s="23"/>
      <c r="M512" s="23"/>
      <c r="N512" s="23"/>
      <c r="O512" s="22">
        <v>0</v>
      </c>
      <c r="P512" s="22">
        <v>0</v>
      </c>
      <c r="Q512" s="22">
        <v>0</v>
      </c>
      <c r="R512" s="22">
        <v>0</v>
      </c>
      <c r="S512" s="22">
        <v>0</v>
      </c>
      <c r="T512" s="22">
        <v>0</v>
      </c>
      <c r="U512" s="22">
        <v>0</v>
      </c>
      <c r="V512" s="22">
        <v>0</v>
      </c>
      <c r="W512" s="22">
        <v>0</v>
      </c>
      <c r="X512" s="22">
        <v>0</v>
      </c>
      <c r="Y512" s="22">
        <v>0</v>
      </c>
      <c r="Z512" s="22">
        <v>0</v>
      </c>
      <c r="AA512" s="22">
        <v>0</v>
      </c>
      <c r="AB512" s="22">
        <v>0</v>
      </c>
      <c r="AC512" s="22">
        <v>0</v>
      </c>
    </row>
    <row r="513" spans="1:29">
      <c r="A513" s="1" t="s">
        <v>87</v>
      </c>
      <c r="B513" s="21" t="s">
        <v>141</v>
      </c>
      <c r="C513" s="21"/>
      <c r="D513" s="21" t="s">
        <v>219</v>
      </c>
      <c r="E513" s="21" t="s">
        <v>45</v>
      </c>
      <c r="F513" s="21"/>
      <c r="G513" s="21"/>
      <c r="H513" s="21" t="str">
        <f t="shared" si="14"/>
        <v>D0078Y-001Traverse Grinding</v>
      </c>
      <c r="I513" s="21" t="str">
        <f t="shared" si="15"/>
        <v>D0078Y-001Traverse Grinding</v>
      </c>
      <c r="J513" s="21" t="s">
        <v>46</v>
      </c>
      <c r="K513" s="22" t="str">
        <f>VLOOKUP($D513,'● Inspection plan (master)'!$I$8:$L$316,4,0)</f>
        <v>PF</v>
      </c>
      <c r="L513" s="23"/>
      <c r="M513" s="23"/>
      <c r="N513" s="23"/>
      <c r="O513" s="22">
        <v>0</v>
      </c>
      <c r="P513" s="22">
        <v>0</v>
      </c>
      <c r="Q513" s="22">
        <v>0</v>
      </c>
      <c r="R513" s="22">
        <v>0</v>
      </c>
      <c r="S513" s="22">
        <v>0</v>
      </c>
      <c r="T513" s="22">
        <v>0</v>
      </c>
      <c r="U513" s="22">
        <v>0</v>
      </c>
      <c r="V513" s="22">
        <v>0</v>
      </c>
      <c r="W513" s="22">
        <v>0</v>
      </c>
      <c r="X513" s="22">
        <v>0</v>
      </c>
      <c r="Y513" s="22">
        <v>0</v>
      </c>
      <c r="Z513" s="22">
        <v>0</v>
      </c>
      <c r="AA513" s="22">
        <v>0</v>
      </c>
      <c r="AB513" s="22">
        <v>0</v>
      </c>
      <c r="AC513" s="22">
        <v>0</v>
      </c>
    </row>
    <row r="514" spans="1:29">
      <c r="A514" s="1" t="s">
        <v>87</v>
      </c>
      <c r="B514" s="21" t="s">
        <v>141</v>
      </c>
      <c r="C514" s="21"/>
      <c r="D514" s="21" t="s">
        <v>219</v>
      </c>
      <c r="E514" s="21" t="s">
        <v>217</v>
      </c>
      <c r="F514" s="21"/>
      <c r="G514" s="21"/>
      <c r="H514" s="21" t="str">
        <f t="shared" si="14"/>
        <v>D0078Y-001Accurate Cutting</v>
      </c>
      <c r="I514" s="21" t="str">
        <f t="shared" si="15"/>
        <v>D0078Y-001Accurate Cutting</v>
      </c>
      <c r="J514" s="21" t="s">
        <v>218</v>
      </c>
      <c r="K514" s="22" t="str">
        <f>VLOOKUP($D514,'● Inspection plan (master)'!$I$8:$L$316,4,0)</f>
        <v>PF</v>
      </c>
      <c r="L514" s="23"/>
      <c r="M514" s="23"/>
      <c r="N514" s="23"/>
      <c r="O514" s="22">
        <v>0</v>
      </c>
      <c r="P514" s="22">
        <v>0</v>
      </c>
      <c r="Q514" s="22">
        <v>0</v>
      </c>
      <c r="R514" s="22">
        <v>0</v>
      </c>
      <c r="S514" s="22">
        <v>0</v>
      </c>
      <c r="T514" s="22">
        <v>0</v>
      </c>
      <c r="U514" s="22">
        <v>0</v>
      </c>
      <c r="V514" s="22">
        <v>0</v>
      </c>
      <c r="W514" s="22">
        <v>0</v>
      </c>
      <c r="X514" s="22">
        <v>0</v>
      </c>
      <c r="Y514" s="22">
        <v>0</v>
      </c>
      <c r="Z514" s="22">
        <v>0</v>
      </c>
      <c r="AA514" s="22">
        <v>0</v>
      </c>
      <c r="AB514" s="22">
        <v>0</v>
      </c>
      <c r="AC514" s="22">
        <v>0</v>
      </c>
    </row>
    <row r="515" spans="1:29">
      <c r="A515" s="1" t="s">
        <v>87</v>
      </c>
      <c r="B515" s="21" t="s">
        <v>141</v>
      </c>
      <c r="C515" s="21"/>
      <c r="D515" s="21" t="s">
        <v>219</v>
      </c>
      <c r="E515" s="21" t="s">
        <v>143</v>
      </c>
      <c r="F515" s="21"/>
      <c r="G515" s="21"/>
      <c r="H515" s="21" t="str">
        <f t="shared" si="14"/>
        <v>D0078Y-0011st Assembly</v>
      </c>
      <c r="I515" s="21" t="str">
        <f t="shared" si="15"/>
        <v>D0078Y-0011st Assembly</v>
      </c>
      <c r="J515" s="21" t="s">
        <v>144</v>
      </c>
      <c r="K515" s="22" t="str">
        <f>VLOOKUP($D515,'● Inspection plan (master)'!$I$8:$L$316,4,0)</f>
        <v>PF</v>
      </c>
      <c r="L515" s="23"/>
      <c r="M515" s="23"/>
      <c r="N515" s="23"/>
      <c r="O515" s="22">
        <v>0</v>
      </c>
      <c r="P515" s="22">
        <v>0</v>
      </c>
      <c r="Q515" s="22">
        <v>0</v>
      </c>
      <c r="R515" s="22">
        <v>0</v>
      </c>
      <c r="S515" s="22">
        <v>0</v>
      </c>
      <c r="T515" s="22">
        <v>0</v>
      </c>
      <c r="U515" s="22">
        <v>0</v>
      </c>
      <c r="V515" s="22">
        <v>0</v>
      </c>
      <c r="W515" s="22">
        <v>0</v>
      </c>
      <c r="X515" s="22">
        <v>0</v>
      </c>
      <c r="Y515" s="22">
        <v>0</v>
      </c>
      <c r="Z515" s="22">
        <v>0</v>
      </c>
      <c r="AA515" s="22">
        <v>0</v>
      </c>
      <c r="AB515" s="22">
        <v>0</v>
      </c>
      <c r="AC515" s="22">
        <v>0</v>
      </c>
    </row>
    <row r="516" spans="1:29">
      <c r="A516" s="1" t="s">
        <v>87</v>
      </c>
      <c r="B516" s="21" t="s">
        <v>141</v>
      </c>
      <c r="C516" s="21"/>
      <c r="D516" s="21" t="s">
        <v>219</v>
      </c>
      <c r="E516" s="21" t="s">
        <v>53</v>
      </c>
      <c r="F516" s="21"/>
      <c r="G516" s="21"/>
      <c r="H516" s="21" t="str">
        <f t="shared" si="14"/>
        <v>D0078Y-001Heatting</v>
      </c>
      <c r="I516" s="21" t="str">
        <f t="shared" si="15"/>
        <v>D0078Y-001Heatting</v>
      </c>
      <c r="J516" s="21" t="s">
        <v>54</v>
      </c>
      <c r="K516" s="22" t="str">
        <f>VLOOKUP($D516,'● Inspection plan (master)'!$I$8:$L$316,4,0)</f>
        <v>PF</v>
      </c>
      <c r="L516" s="23"/>
      <c r="M516" s="23"/>
      <c r="N516" s="23"/>
      <c r="O516" s="22">
        <v>0</v>
      </c>
      <c r="P516" s="22">
        <v>0</v>
      </c>
      <c r="Q516" s="22">
        <v>0</v>
      </c>
      <c r="R516" s="22">
        <v>0</v>
      </c>
      <c r="S516" s="22">
        <v>0</v>
      </c>
      <c r="T516" s="22">
        <v>0</v>
      </c>
      <c r="U516" s="22">
        <v>0</v>
      </c>
      <c r="V516" s="22">
        <v>0</v>
      </c>
      <c r="W516" s="22">
        <v>0</v>
      </c>
      <c r="X516" s="22">
        <v>0</v>
      </c>
      <c r="Y516" s="22">
        <v>0</v>
      </c>
      <c r="Z516" s="22">
        <v>0</v>
      </c>
      <c r="AA516" s="22">
        <v>0</v>
      </c>
      <c r="AB516" s="22">
        <v>0</v>
      </c>
      <c r="AC516" s="22">
        <v>0</v>
      </c>
    </row>
    <row r="517" spans="1:29">
      <c r="A517" s="1" t="s">
        <v>87</v>
      </c>
      <c r="B517" s="21" t="s">
        <v>141</v>
      </c>
      <c r="C517" s="21">
        <v>1</v>
      </c>
      <c r="D517" s="21" t="s">
        <v>219</v>
      </c>
      <c r="E517" s="21" t="s">
        <v>124</v>
      </c>
      <c r="F517" s="21"/>
      <c r="G517" s="21"/>
      <c r="H517" s="21" t="str">
        <f t="shared" si="14"/>
        <v>D0078Y-001Pressing</v>
      </c>
      <c r="I517" s="21" t="str">
        <f t="shared" si="15"/>
        <v>D0078Y-001Pressing</v>
      </c>
      <c r="J517" s="21" t="s">
        <v>125</v>
      </c>
      <c r="K517" s="22" t="str">
        <f>VLOOKUP($D517,'● Inspection plan (master)'!$I$8:$L$316,4,0)</f>
        <v>PF</v>
      </c>
      <c r="L517" s="23"/>
      <c r="M517" s="23"/>
      <c r="N517" s="23"/>
      <c r="O517" s="22">
        <v>0</v>
      </c>
      <c r="P517" s="22">
        <v>0</v>
      </c>
      <c r="Q517" s="22">
        <v>0</v>
      </c>
      <c r="R517" s="22">
        <v>0</v>
      </c>
      <c r="S517" s="22">
        <v>0</v>
      </c>
      <c r="T517" s="22">
        <v>0</v>
      </c>
      <c r="U517" s="22">
        <v>0</v>
      </c>
      <c r="V517" s="22">
        <v>0</v>
      </c>
      <c r="W517" s="22">
        <v>0</v>
      </c>
      <c r="X517" s="22">
        <v>0</v>
      </c>
      <c r="Y517" s="22">
        <v>0</v>
      </c>
      <c r="Z517" s="22">
        <v>0</v>
      </c>
      <c r="AA517" s="22">
        <v>0</v>
      </c>
      <c r="AB517" s="22">
        <v>0</v>
      </c>
      <c r="AC517" s="22">
        <v>0</v>
      </c>
    </row>
    <row r="518" spans="1:29">
      <c r="A518" s="1" t="s">
        <v>87</v>
      </c>
      <c r="B518" s="21" t="s">
        <v>141</v>
      </c>
      <c r="C518" s="21"/>
      <c r="D518" s="21" t="s">
        <v>220</v>
      </c>
      <c r="E518" s="21" t="s">
        <v>37</v>
      </c>
      <c r="F518" s="21" t="s">
        <v>87</v>
      </c>
      <c r="G518" s="21" t="s">
        <v>87</v>
      </c>
      <c r="H518" s="21" t="str">
        <f t="shared" si="14"/>
        <v>D00795-001Packing</v>
      </c>
      <c r="I518" s="21" t="str">
        <f t="shared" si="15"/>
        <v>D00795-001PackingBIVN</v>
      </c>
      <c r="J518" s="21" t="s">
        <v>39</v>
      </c>
      <c r="K518" s="22" t="str">
        <f>VLOOKUP($D518,'● Inspection plan (master)'!$I$8:$L$316,4,0)</f>
        <v>PF</v>
      </c>
      <c r="L518" s="23"/>
      <c r="M518" s="23"/>
      <c r="N518" s="23"/>
      <c r="O518" s="22">
        <v>0</v>
      </c>
      <c r="P518" s="22">
        <v>0</v>
      </c>
      <c r="Q518" s="22">
        <v>0</v>
      </c>
      <c r="R518" s="22">
        <v>0</v>
      </c>
      <c r="S518" s="22">
        <v>0</v>
      </c>
      <c r="T518" s="22">
        <v>0</v>
      </c>
      <c r="U518" s="22">
        <v>0</v>
      </c>
      <c r="V518" s="22">
        <v>0</v>
      </c>
      <c r="W518" s="22">
        <v>0</v>
      </c>
      <c r="X518" s="22">
        <v>0</v>
      </c>
      <c r="Y518" s="22">
        <v>0</v>
      </c>
      <c r="Z518" s="22">
        <v>0</v>
      </c>
      <c r="AA518" s="22">
        <v>0</v>
      </c>
      <c r="AB518" s="22">
        <v>0</v>
      </c>
      <c r="AC518" s="22">
        <v>0</v>
      </c>
    </row>
    <row r="519" spans="1:29">
      <c r="A519" s="1" t="s">
        <v>87</v>
      </c>
      <c r="B519" s="21" t="s">
        <v>141</v>
      </c>
      <c r="C519" s="21"/>
      <c r="D519" s="21" t="s">
        <v>220</v>
      </c>
      <c r="E519" s="21" t="s">
        <v>45</v>
      </c>
      <c r="F519" s="21"/>
      <c r="G519" s="21"/>
      <c r="H519" s="21" t="str">
        <f t="shared" si="14"/>
        <v>D00795-001Traverse Grinding</v>
      </c>
      <c r="I519" s="21" t="str">
        <f t="shared" si="15"/>
        <v>D00795-001Traverse Grinding</v>
      </c>
      <c r="J519" s="21" t="s">
        <v>46</v>
      </c>
      <c r="K519" s="22" t="str">
        <f>VLOOKUP($D519,'● Inspection plan (master)'!$I$8:$L$316,4,0)</f>
        <v>PF</v>
      </c>
      <c r="L519" s="23"/>
      <c r="M519" s="23"/>
      <c r="N519" s="23"/>
      <c r="O519" s="22">
        <v>0</v>
      </c>
      <c r="P519" s="22">
        <v>0</v>
      </c>
      <c r="Q519" s="22">
        <v>0</v>
      </c>
      <c r="R519" s="22">
        <v>0</v>
      </c>
      <c r="S519" s="22">
        <v>0</v>
      </c>
      <c r="T519" s="22">
        <v>0</v>
      </c>
      <c r="U519" s="22">
        <v>0</v>
      </c>
      <c r="V519" s="22">
        <v>0</v>
      </c>
      <c r="W519" s="22">
        <v>0</v>
      </c>
      <c r="X519" s="22">
        <v>0</v>
      </c>
      <c r="Y519" s="22">
        <v>0</v>
      </c>
      <c r="Z519" s="22">
        <v>0</v>
      </c>
      <c r="AA519" s="22">
        <v>0</v>
      </c>
      <c r="AB519" s="22">
        <v>0</v>
      </c>
      <c r="AC519" s="22">
        <v>0</v>
      </c>
    </row>
    <row r="520" spans="1:29">
      <c r="A520" s="1" t="s">
        <v>87</v>
      </c>
      <c r="B520" s="21" t="s">
        <v>141</v>
      </c>
      <c r="C520" s="21"/>
      <c r="D520" s="21" t="s">
        <v>220</v>
      </c>
      <c r="E520" s="21" t="s">
        <v>217</v>
      </c>
      <c r="F520" s="21"/>
      <c r="G520" s="21"/>
      <c r="H520" s="21" t="str">
        <f t="shared" si="14"/>
        <v>D00795-001Accurate Cutting</v>
      </c>
      <c r="I520" s="21" t="str">
        <f t="shared" si="15"/>
        <v>D00795-001Accurate Cutting</v>
      </c>
      <c r="J520" s="21" t="s">
        <v>218</v>
      </c>
      <c r="K520" s="22" t="str">
        <f>VLOOKUP($D520,'● Inspection plan (master)'!$I$8:$L$316,4,0)</f>
        <v>PF</v>
      </c>
      <c r="L520" s="23"/>
      <c r="M520" s="23"/>
      <c r="N520" s="23"/>
      <c r="O520" s="22">
        <v>0</v>
      </c>
      <c r="P520" s="22">
        <v>0</v>
      </c>
      <c r="Q520" s="22">
        <v>0</v>
      </c>
      <c r="R520" s="22">
        <v>0</v>
      </c>
      <c r="S520" s="22">
        <v>0</v>
      </c>
      <c r="T520" s="22">
        <v>0</v>
      </c>
      <c r="U520" s="22">
        <v>0</v>
      </c>
      <c r="V520" s="22">
        <v>0</v>
      </c>
      <c r="W520" s="22">
        <v>0</v>
      </c>
      <c r="X520" s="22">
        <v>0</v>
      </c>
      <c r="Y520" s="22">
        <v>0</v>
      </c>
      <c r="Z520" s="22">
        <v>0</v>
      </c>
      <c r="AA520" s="22">
        <v>0</v>
      </c>
      <c r="AB520" s="22">
        <v>0</v>
      </c>
      <c r="AC520" s="22">
        <v>0</v>
      </c>
    </row>
    <row r="521" spans="1:29">
      <c r="A521" s="1" t="s">
        <v>87</v>
      </c>
      <c r="B521" s="21" t="s">
        <v>141</v>
      </c>
      <c r="C521" s="21"/>
      <c r="D521" s="21" t="s">
        <v>220</v>
      </c>
      <c r="E521" s="21" t="s">
        <v>143</v>
      </c>
      <c r="F521" s="21"/>
      <c r="G521" s="21"/>
      <c r="H521" s="21" t="str">
        <f t="shared" si="14"/>
        <v>D00795-0011st Assembly</v>
      </c>
      <c r="I521" s="21" t="str">
        <f t="shared" si="15"/>
        <v>D00795-0011st Assembly</v>
      </c>
      <c r="J521" s="21" t="s">
        <v>144</v>
      </c>
      <c r="K521" s="22" t="str">
        <f>VLOOKUP($D521,'● Inspection plan (master)'!$I$8:$L$316,4,0)</f>
        <v>PF</v>
      </c>
      <c r="L521" s="23"/>
      <c r="M521" s="23"/>
      <c r="N521" s="23"/>
      <c r="O521" s="22">
        <v>0</v>
      </c>
      <c r="P521" s="22">
        <v>0</v>
      </c>
      <c r="Q521" s="22">
        <v>0</v>
      </c>
      <c r="R521" s="22">
        <v>0</v>
      </c>
      <c r="S521" s="22">
        <v>0</v>
      </c>
      <c r="T521" s="22">
        <v>0</v>
      </c>
      <c r="U521" s="22">
        <v>0</v>
      </c>
      <c r="V521" s="22">
        <v>0</v>
      </c>
      <c r="W521" s="22">
        <v>0</v>
      </c>
      <c r="X521" s="22">
        <v>0</v>
      </c>
      <c r="Y521" s="22">
        <v>0</v>
      </c>
      <c r="Z521" s="22">
        <v>0</v>
      </c>
      <c r="AA521" s="22">
        <v>0</v>
      </c>
      <c r="AB521" s="22">
        <v>0</v>
      </c>
      <c r="AC521" s="22">
        <v>0</v>
      </c>
    </row>
    <row r="522" spans="1:29">
      <c r="A522" s="1" t="s">
        <v>87</v>
      </c>
      <c r="B522" s="21" t="s">
        <v>141</v>
      </c>
      <c r="C522" s="21"/>
      <c r="D522" s="21" t="s">
        <v>220</v>
      </c>
      <c r="E522" s="21" t="s">
        <v>53</v>
      </c>
      <c r="F522" s="21"/>
      <c r="G522" s="21"/>
      <c r="H522" s="21" t="str">
        <f t="shared" ref="H522:H586" si="16">D522&amp;E522</f>
        <v>D00795-001Heatting</v>
      </c>
      <c r="I522" s="21" t="str">
        <f t="shared" ref="I522:I586" si="17">D522&amp;E522&amp;F522</f>
        <v>D00795-001Heatting</v>
      </c>
      <c r="J522" s="21" t="s">
        <v>54</v>
      </c>
      <c r="K522" s="22" t="str">
        <f>VLOOKUP($D522,'● Inspection plan (master)'!$I$8:$L$316,4,0)</f>
        <v>PF</v>
      </c>
      <c r="L522" s="23"/>
      <c r="M522" s="23"/>
      <c r="N522" s="23"/>
      <c r="O522" s="22">
        <v>0</v>
      </c>
      <c r="P522" s="22">
        <v>0</v>
      </c>
      <c r="Q522" s="22">
        <v>0</v>
      </c>
      <c r="R522" s="22">
        <v>0</v>
      </c>
      <c r="S522" s="22">
        <v>0</v>
      </c>
      <c r="T522" s="22">
        <v>0</v>
      </c>
      <c r="U522" s="22">
        <v>0</v>
      </c>
      <c r="V522" s="22">
        <v>0</v>
      </c>
      <c r="W522" s="22">
        <v>0</v>
      </c>
      <c r="X522" s="22">
        <v>0</v>
      </c>
      <c r="Y522" s="22">
        <v>0</v>
      </c>
      <c r="Z522" s="22">
        <v>0</v>
      </c>
      <c r="AA522" s="22">
        <v>0</v>
      </c>
      <c r="AB522" s="22">
        <v>0</v>
      </c>
      <c r="AC522" s="22">
        <v>0</v>
      </c>
    </row>
    <row r="523" spans="1:29">
      <c r="A523" s="1" t="s">
        <v>87</v>
      </c>
      <c r="B523" s="21" t="s">
        <v>141</v>
      </c>
      <c r="C523" s="21">
        <v>1</v>
      </c>
      <c r="D523" s="21" t="s">
        <v>220</v>
      </c>
      <c r="E523" s="21" t="s">
        <v>124</v>
      </c>
      <c r="F523" s="21"/>
      <c r="G523" s="21"/>
      <c r="H523" s="21" t="str">
        <f t="shared" si="16"/>
        <v>D00795-001Pressing</v>
      </c>
      <c r="I523" s="21" t="str">
        <f t="shared" si="17"/>
        <v>D00795-001Pressing</v>
      </c>
      <c r="J523" s="21" t="s">
        <v>125</v>
      </c>
      <c r="K523" s="22" t="str">
        <f>VLOOKUP($D523,'● Inspection plan (master)'!$I$8:$L$316,4,0)</f>
        <v>PF</v>
      </c>
      <c r="L523" s="23"/>
      <c r="M523" s="23"/>
      <c r="N523" s="23"/>
      <c r="O523" s="22">
        <v>0</v>
      </c>
      <c r="P523" s="22">
        <v>0</v>
      </c>
      <c r="Q523" s="22">
        <v>0</v>
      </c>
      <c r="R523" s="22">
        <v>0</v>
      </c>
      <c r="S523" s="22">
        <v>0</v>
      </c>
      <c r="T523" s="22">
        <v>0</v>
      </c>
      <c r="U523" s="22">
        <v>0</v>
      </c>
      <c r="V523" s="22">
        <v>0</v>
      </c>
      <c r="W523" s="22">
        <v>0</v>
      </c>
      <c r="X523" s="22">
        <v>0</v>
      </c>
      <c r="Y523" s="22">
        <v>0</v>
      </c>
      <c r="Z523" s="22">
        <v>0</v>
      </c>
      <c r="AA523" s="22">
        <v>0</v>
      </c>
      <c r="AB523" s="22">
        <v>0</v>
      </c>
      <c r="AC523" s="22">
        <v>0</v>
      </c>
    </row>
    <row r="524" spans="1:29">
      <c r="A524" s="1" t="s">
        <v>87</v>
      </c>
      <c r="B524" s="21" t="s">
        <v>141</v>
      </c>
      <c r="C524" s="21"/>
      <c r="D524" s="21" t="s">
        <v>221</v>
      </c>
      <c r="E524" s="21" t="s">
        <v>37</v>
      </c>
      <c r="F524" s="21" t="s">
        <v>87</v>
      </c>
      <c r="G524" s="21" t="s">
        <v>87</v>
      </c>
      <c r="H524" s="21" t="str">
        <f t="shared" si="16"/>
        <v>D00AX6-001Packing</v>
      </c>
      <c r="I524" s="21" t="str">
        <f t="shared" si="17"/>
        <v>D00AX6-001PackingBIVN</v>
      </c>
      <c r="J524" s="21" t="s">
        <v>39</v>
      </c>
      <c r="K524" s="22" t="str">
        <f>VLOOKUP($D524,'● Inspection plan (master)'!$I$8:$L$316,4,0)</f>
        <v>PF</v>
      </c>
      <c r="L524" s="23"/>
      <c r="M524" s="23"/>
      <c r="N524" s="23"/>
      <c r="O524" s="22">
        <v>31140</v>
      </c>
      <c r="P524" s="22">
        <v>17820</v>
      </c>
      <c r="Q524" s="22">
        <v>35280</v>
      </c>
      <c r="R524" s="22">
        <v>44100</v>
      </c>
      <c r="S524" s="22">
        <v>64260</v>
      </c>
      <c r="T524" s="22">
        <v>79380</v>
      </c>
      <c r="U524" s="22">
        <v>66780</v>
      </c>
      <c r="V524" s="22">
        <v>66240</v>
      </c>
      <c r="W524" s="22">
        <v>39600</v>
      </c>
      <c r="X524" s="22">
        <v>54180</v>
      </c>
      <c r="Y524" s="22">
        <v>63360</v>
      </c>
      <c r="Z524" s="22">
        <v>70200</v>
      </c>
      <c r="AA524" s="22">
        <v>60480</v>
      </c>
      <c r="AB524" s="22">
        <v>80100</v>
      </c>
      <c r="AC524" s="22">
        <v>0</v>
      </c>
    </row>
    <row r="525" spans="1:29">
      <c r="A525" s="1" t="s">
        <v>87</v>
      </c>
      <c r="B525" s="21" t="s">
        <v>141</v>
      </c>
      <c r="C525" s="21"/>
      <c r="D525" s="21" t="s">
        <v>221</v>
      </c>
      <c r="E525" s="21" t="s">
        <v>143</v>
      </c>
      <c r="F525" s="21"/>
      <c r="G525" s="21"/>
      <c r="H525" s="21" t="str">
        <f t="shared" si="16"/>
        <v>D00AX6-0011st Assembly</v>
      </c>
      <c r="I525" s="21" t="str">
        <f t="shared" si="17"/>
        <v>D00AX6-0011st Assembly</v>
      </c>
      <c r="J525" s="21" t="s">
        <v>144</v>
      </c>
      <c r="K525" s="22" t="str">
        <f>VLOOKUP($D525,'● Inspection plan (master)'!$I$8:$L$316,4,0)</f>
        <v>PF</v>
      </c>
      <c r="L525" s="23"/>
      <c r="M525" s="23"/>
      <c r="N525" s="23"/>
      <c r="O525" s="22">
        <v>32070</v>
      </c>
      <c r="P525" s="22">
        <v>18298</v>
      </c>
      <c r="Q525" s="22">
        <v>35603</v>
      </c>
      <c r="R525" s="22">
        <v>50946</v>
      </c>
      <c r="S525" s="22">
        <v>69647</v>
      </c>
      <c r="T525" s="22">
        <v>81424</v>
      </c>
      <c r="U525" s="22">
        <v>69532</v>
      </c>
      <c r="V525" s="22">
        <v>67863</v>
      </c>
      <c r="W525" s="22">
        <v>39645</v>
      </c>
      <c r="X525" s="22">
        <v>59886</v>
      </c>
      <c r="Y525" s="22">
        <v>63715</v>
      </c>
      <c r="Z525" s="22">
        <v>72063.838709677424</v>
      </c>
      <c r="AA525" s="22">
        <v>63787.885428253612</v>
      </c>
      <c r="AB525" s="22">
        <v>83138.275862068956</v>
      </c>
      <c r="AC525" s="22">
        <v>0</v>
      </c>
    </row>
    <row r="526" spans="1:29">
      <c r="A526" s="1" t="s">
        <v>87</v>
      </c>
      <c r="B526" s="21" t="s">
        <v>141</v>
      </c>
      <c r="C526" s="21"/>
      <c r="D526" s="21" t="s">
        <v>221</v>
      </c>
      <c r="E526" s="21" t="s">
        <v>91</v>
      </c>
      <c r="F526" s="21"/>
      <c r="G526" s="21"/>
      <c r="H526" s="21" t="str">
        <f t="shared" si="16"/>
        <v>D00AX6-0011st ROTARY Cutting</v>
      </c>
      <c r="I526" s="21" t="str">
        <f t="shared" si="17"/>
        <v>D00AX6-0011st ROTARY Cutting</v>
      </c>
      <c r="J526" s="21" t="s">
        <v>222</v>
      </c>
      <c r="K526" s="22" t="str">
        <f>VLOOKUP($D526,'● Inspection plan (master)'!$I$8:$L$316,4,0)</f>
        <v>PF</v>
      </c>
      <c r="L526" s="23"/>
      <c r="M526" s="23"/>
      <c r="N526" s="23"/>
      <c r="O526" s="22">
        <v>59246</v>
      </c>
      <c r="P526" s="22">
        <v>35320</v>
      </c>
      <c r="Q526" s="22">
        <v>62009</v>
      </c>
      <c r="R526" s="22">
        <v>120471</v>
      </c>
      <c r="S526" s="22">
        <v>135790</v>
      </c>
      <c r="T526" s="22">
        <v>175833</v>
      </c>
      <c r="U526" s="22">
        <v>169151</v>
      </c>
      <c r="V526" s="22">
        <v>139780</v>
      </c>
      <c r="W526" s="22">
        <v>94214</v>
      </c>
      <c r="X526" s="22">
        <v>102368</v>
      </c>
      <c r="Y526" s="22">
        <v>138119</v>
      </c>
      <c r="Z526" s="22">
        <v>126340.02486633896</v>
      </c>
      <c r="AA526" s="22">
        <v>129194.09760690716</v>
      </c>
      <c r="AB526" s="22">
        <v>160542.87752675387</v>
      </c>
      <c r="AC526" s="22">
        <v>0</v>
      </c>
    </row>
    <row r="527" spans="1:29">
      <c r="A527" s="1" t="s">
        <v>87</v>
      </c>
      <c r="B527" s="21" t="s">
        <v>141</v>
      </c>
      <c r="C527" s="21"/>
      <c r="D527" s="21" t="s">
        <v>221</v>
      </c>
      <c r="E527" s="21" t="s">
        <v>149</v>
      </c>
      <c r="F527" s="21"/>
      <c r="G527" s="21"/>
      <c r="H527" s="21" t="str">
        <f t="shared" si="16"/>
        <v>D00AX6-0012nd ROTARY Cutting</v>
      </c>
      <c r="I527" s="21" t="str">
        <f t="shared" si="17"/>
        <v>D00AX6-0012nd ROTARY Cutting</v>
      </c>
      <c r="J527" s="21" t="s">
        <v>223</v>
      </c>
      <c r="K527" s="22" t="str">
        <f>VLOOKUP($D527,'● Inspection plan (master)'!$I$8:$L$316,4,0)</f>
        <v>PF</v>
      </c>
      <c r="L527" s="23"/>
      <c r="M527" s="23"/>
      <c r="N527" s="23"/>
      <c r="O527" s="22">
        <v>86640</v>
      </c>
      <c r="P527" s="22">
        <v>53140</v>
      </c>
      <c r="Q527" s="22">
        <v>68787</v>
      </c>
      <c r="R527" s="22">
        <v>89881</v>
      </c>
      <c r="S527" s="22">
        <v>131562</v>
      </c>
      <c r="T527" s="22">
        <v>182716</v>
      </c>
      <c r="U527" s="22">
        <v>125131</v>
      </c>
      <c r="V527" s="22">
        <v>141203</v>
      </c>
      <c r="W527" s="22">
        <v>106213</v>
      </c>
      <c r="X527" s="22">
        <v>83808</v>
      </c>
      <c r="Y527" s="22">
        <v>131162</v>
      </c>
      <c r="Z527" s="22">
        <v>132898.02486633896</v>
      </c>
      <c r="AA527" s="22">
        <v>129194.09760690716</v>
      </c>
      <c r="AB527" s="22">
        <v>160542.87752675387</v>
      </c>
      <c r="AC527" s="22">
        <v>0</v>
      </c>
    </row>
    <row r="528" spans="1:29">
      <c r="A528" s="1" t="s">
        <v>87</v>
      </c>
      <c r="B528" s="21" t="s">
        <v>141</v>
      </c>
      <c r="C528" s="21"/>
      <c r="D528" s="21" t="s">
        <v>221</v>
      </c>
      <c r="E528" s="21" t="s">
        <v>53</v>
      </c>
      <c r="F528" s="21"/>
      <c r="G528" s="21"/>
      <c r="H528" s="21" t="str">
        <f t="shared" si="16"/>
        <v>D00AX6-001Heatting</v>
      </c>
      <c r="I528" s="21" t="str">
        <f t="shared" si="17"/>
        <v>D00AX6-001Heatting</v>
      </c>
      <c r="J528" s="21" t="s">
        <v>54</v>
      </c>
      <c r="K528" s="22" t="str">
        <f>VLOOKUP($D528,'● Inspection plan (master)'!$I$8:$L$316,4,0)</f>
        <v>PF</v>
      </c>
      <c r="L528" s="23"/>
      <c r="M528" s="23"/>
      <c r="N528" s="23"/>
      <c r="O528" s="22">
        <v>35453</v>
      </c>
      <c r="P528" s="22">
        <v>20686</v>
      </c>
      <c r="Q528" s="22">
        <v>40152</v>
      </c>
      <c r="R528" s="22">
        <v>39204</v>
      </c>
      <c r="S528" s="22">
        <v>69484</v>
      </c>
      <c r="T528" s="22">
        <v>84917</v>
      </c>
      <c r="U528" s="22">
        <v>67745</v>
      </c>
      <c r="V528" s="22">
        <v>71309</v>
      </c>
      <c r="W528" s="22">
        <v>51503</v>
      </c>
      <c r="X528" s="22">
        <v>46817</v>
      </c>
      <c r="Y528" s="22">
        <v>60822</v>
      </c>
      <c r="Z528" s="22">
        <v>68000</v>
      </c>
      <c r="AA528" s="22">
        <v>63628.041883636062</v>
      </c>
      <c r="AB528" s="22">
        <v>77503.458116363938</v>
      </c>
      <c r="AC528" s="22">
        <v>0</v>
      </c>
    </row>
    <row r="529" spans="1:29">
      <c r="A529" s="1" t="s">
        <v>87</v>
      </c>
      <c r="B529" s="21" t="s">
        <v>141</v>
      </c>
      <c r="C529" s="21">
        <v>1</v>
      </c>
      <c r="D529" s="21" t="s">
        <v>221</v>
      </c>
      <c r="E529" s="21" t="s">
        <v>124</v>
      </c>
      <c r="F529" s="21"/>
      <c r="G529" s="21"/>
      <c r="H529" s="21" t="str">
        <f t="shared" si="16"/>
        <v>D00AX6-001Pressing</v>
      </c>
      <c r="I529" s="21" t="str">
        <f t="shared" si="17"/>
        <v>D00AX6-001Pressing</v>
      </c>
      <c r="J529" s="21" t="s">
        <v>125</v>
      </c>
      <c r="K529" s="22" t="str">
        <f>VLOOKUP($D529,'● Inspection plan (master)'!$I$8:$L$316,4,0)</f>
        <v>PF</v>
      </c>
      <c r="L529" s="23"/>
      <c r="M529" s="23"/>
      <c r="N529" s="23"/>
      <c r="O529" s="22">
        <v>31929</v>
      </c>
      <c r="P529" s="22">
        <v>48975</v>
      </c>
      <c r="Q529" s="22">
        <v>21286</v>
      </c>
      <c r="R529" s="22">
        <v>98070</v>
      </c>
      <c r="S529" s="22">
        <v>0</v>
      </c>
      <c r="T529" s="22">
        <v>86586</v>
      </c>
      <c r="U529" s="22">
        <v>75953</v>
      </c>
      <c r="V529" s="22">
        <v>79649</v>
      </c>
      <c r="W529" s="22">
        <v>49111</v>
      </c>
      <c r="X529" s="22">
        <v>60974</v>
      </c>
      <c r="Y529" s="22">
        <v>49474</v>
      </c>
      <c r="Z529" s="22">
        <v>60395.604619565216</v>
      </c>
      <c r="AA529" s="22">
        <v>70461.538722826095</v>
      </c>
      <c r="AB529" s="22">
        <v>70461.538722826095</v>
      </c>
      <c r="AC529" s="22">
        <v>0</v>
      </c>
    </row>
    <row r="530" spans="1:29">
      <c r="A530" s="1" t="s">
        <v>87</v>
      </c>
      <c r="B530" s="21" t="s">
        <v>141</v>
      </c>
      <c r="C530" s="21"/>
      <c r="D530" s="21" t="s">
        <v>224</v>
      </c>
      <c r="E530" s="21" t="s">
        <v>37</v>
      </c>
      <c r="F530" s="21" t="s">
        <v>87</v>
      </c>
      <c r="G530" s="21" t="s">
        <v>87</v>
      </c>
      <c r="H530" s="21" t="str">
        <f t="shared" si="16"/>
        <v>D00DK1-001Packing</v>
      </c>
      <c r="I530" s="21" t="str">
        <f t="shared" si="17"/>
        <v>D00DK1-001PackingBIVN</v>
      </c>
      <c r="J530" s="21" t="s">
        <v>39</v>
      </c>
      <c r="K530" s="22" t="str">
        <f>VLOOKUP($D530,'● Inspection plan (master)'!$I$8:$L$316,4,0)</f>
        <v>PF</v>
      </c>
      <c r="L530" s="23"/>
      <c r="M530" s="23"/>
      <c r="N530" s="23"/>
      <c r="O530" s="22">
        <v>0</v>
      </c>
      <c r="P530" s="22">
        <v>1980</v>
      </c>
      <c r="Q530" s="22">
        <v>3600</v>
      </c>
      <c r="R530" s="22">
        <v>2880</v>
      </c>
      <c r="S530" s="22">
        <v>3420</v>
      </c>
      <c r="T530" s="22">
        <v>5040</v>
      </c>
      <c r="U530" s="22">
        <v>3060</v>
      </c>
      <c r="V530" s="22">
        <v>4500</v>
      </c>
      <c r="W530" s="22">
        <v>3060</v>
      </c>
      <c r="X530" s="22">
        <v>2700</v>
      </c>
      <c r="Y530" s="22">
        <v>3600</v>
      </c>
      <c r="Z530" s="22">
        <v>4140</v>
      </c>
      <c r="AA530" s="22">
        <v>3600</v>
      </c>
      <c r="AB530" s="22">
        <v>3600</v>
      </c>
      <c r="AC530" s="22">
        <v>0</v>
      </c>
    </row>
    <row r="531" spans="1:29">
      <c r="A531" s="1" t="s">
        <v>87</v>
      </c>
      <c r="B531" s="21" t="s">
        <v>141</v>
      </c>
      <c r="C531" s="21"/>
      <c r="D531" s="21" t="s">
        <v>224</v>
      </c>
      <c r="E531" s="21" t="s">
        <v>45</v>
      </c>
      <c r="F531" s="21"/>
      <c r="G531" s="21"/>
      <c r="H531" s="21" t="str">
        <f t="shared" si="16"/>
        <v>D00DK1-001Traverse Grinding</v>
      </c>
      <c r="I531" s="21" t="str">
        <f t="shared" si="17"/>
        <v>D00DK1-001Traverse Grinding</v>
      </c>
      <c r="J531" s="21" t="s">
        <v>46</v>
      </c>
      <c r="K531" s="22" t="str">
        <f>VLOOKUP($D531,'● Inspection plan (master)'!$I$8:$L$316,4,0)</f>
        <v>PF</v>
      </c>
      <c r="L531" s="23"/>
      <c r="M531" s="23"/>
      <c r="N531" s="23"/>
      <c r="O531" s="22">
        <v>0</v>
      </c>
      <c r="P531" s="22">
        <v>2817</v>
      </c>
      <c r="Q531" s="22">
        <v>3162</v>
      </c>
      <c r="R531" s="22">
        <v>3171</v>
      </c>
      <c r="S531" s="22">
        <v>3809</v>
      </c>
      <c r="T531" s="22">
        <v>5011</v>
      </c>
      <c r="U531" s="22">
        <v>4320</v>
      </c>
      <c r="V531" s="22">
        <v>3452</v>
      </c>
      <c r="W531" s="22">
        <v>3264</v>
      </c>
      <c r="X531" s="22">
        <v>2768</v>
      </c>
      <c r="Y531" s="22">
        <v>3873</v>
      </c>
      <c r="Z531" s="22">
        <v>3866.8580645161287</v>
      </c>
      <c r="AA531" s="22">
        <v>3746.7764182424912</v>
      </c>
      <c r="AB531" s="22">
        <v>3700.9655172413795</v>
      </c>
      <c r="AC531" s="22">
        <v>0</v>
      </c>
    </row>
    <row r="532" spans="1:29">
      <c r="A532" s="1" t="s">
        <v>87</v>
      </c>
      <c r="B532" s="21" t="s">
        <v>141</v>
      </c>
      <c r="C532" s="21"/>
      <c r="D532" s="21" t="s">
        <v>224</v>
      </c>
      <c r="E532" s="21" t="s">
        <v>143</v>
      </c>
      <c r="F532" s="21"/>
      <c r="G532" s="21"/>
      <c r="H532" s="21" t="str">
        <f t="shared" si="16"/>
        <v>D00DK1-0011st Assembly</v>
      </c>
      <c r="I532" s="21" t="str">
        <f t="shared" si="17"/>
        <v>D00DK1-0011st Assembly</v>
      </c>
      <c r="J532" s="21" t="s">
        <v>144</v>
      </c>
      <c r="K532" s="22" t="str">
        <f>VLOOKUP($D532,'● Inspection plan (master)'!$I$8:$L$316,4,0)</f>
        <v>PF</v>
      </c>
      <c r="L532" s="23"/>
      <c r="M532" s="23"/>
      <c r="N532" s="23"/>
      <c r="O532" s="22">
        <v>400</v>
      </c>
      <c r="P532" s="22">
        <v>2475</v>
      </c>
      <c r="Q532" s="22">
        <v>2892</v>
      </c>
      <c r="R532" s="22">
        <v>3284</v>
      </c>
      <c r="S532" s="22">
        <v>3919</v>
      </c>
      <c r="T532" s="22">
        <v>6218</v>
      </c>
      <c r="U532" s="22">
        <v>3634</v>
      </c>
      <c r="V532" s="22">
        <v>3607</v>
      </c>
      <c r="W532" s="22">
        <v>2790</v>
      </c>
      <c r="X532" s="22">
        <v>2758</v>
      </c>
      <c r="Y532" s="22">
        <v>4004</v>
      </c>
      <c r="Z532" s="22">
        <v>3987.7218199433059</v>
      </c>
      <c r="AA532" s="22">
        <v>3753.5321634098441</v>
      </c>
      <c r="AB532" s="22">
        <v>3573.3460166468494</v>
      </c>
      <c r="AC532" s="22">
        <v>0</v>
      </c>
    </row>
    <row r="533" spans="1:29">
      <c r="A533" s="1" t="s">
        <v>87</v>
      </c>
      <c r="B533" s="21" t="s">
        <v>141</v>
      </c>
      <c r="C533" s="21"/>
      <c r="D533" s="21" t="s">
        <v>224</v>
      </c>
      <c r="E533" s="21" t="s">
        <v>91</v>
      </c>
      <c r="F533" s="21"/>
      <c r="G533" s="21"/>
      <c r="H533" s="21" t="str">
        <f t="shared" si="16"/>
        <v>D00DK1-0011st ROTARY Cutting</v>
      </c>
      <c r="I533" s="21" t="str">
        <f t="shared" si="17"/>
        <v>D00DK1-0011st ROTARY Cutting</v>
      </c>
      <c r="J533" s="21" t="s">
        <v>3</v>
      </c>
      <c r="K533" s="22" t="str">
        <f>VLOOKUP($D533,'● Inspection plan (master)'!$I$8:$L$316,4,0)</f>
        <v>PF</v>
      </c>
      <c r="L533" s="23"/>
      <c r="M533" s="23"/>
      <c r="N533" s="23"/>
      <c r="O533" s="22">
        <v>0</v>
      </c>
      <c r="P533" s="22">
        <v>4300</v>
      </c>
      <c r="Q533" s="22">
        <v>0</v>
      </c>
      <c r="R533" s="22">
        <v>7500</v>
      </c>
      <c r="S533" s="22">
        <v>7500</v>
      </c>
      <c r="T533" s="22">
        <v>12000</v>
      </c>
      <c r="U533" s="22">
        <v>6500</v>
      </c>
      <c r="V533" s="22">
        <v>14400</v>
      </c>
      <c r="W533" s="22">
        <v>0</v>
      </c>
      <c r="X533" s="22">
        <v>7990</v>
      </c>
      <c r="Y533" s="22">
        <v>7470</v>
      </c>
      <c r="Z533" s="22">
        <v>4946.6070052678915</v>
      </c>
      <c r="AA533" s="22">
        <v>7511.3386177588809</v>
      </c>
      <c r="AB533" s="22">
        <v>6900.2543769732265</v>
      </c>
      <c r="AC533" s="22">
        <v>0</v>
      </c>
    </row>
    <row r="534" spans="1:29">
      <c r="A534" s="1" t="s">
        <v>87</v>
      </c>
      <c r="B534" s="21" t="s">
        <v>141</v>
      </c>
      <c r="C534" s="21"/>
      <c r="D534" s="21" t="s">
        <v>224</v>
      </c>
      <c r="E534" s="21" t="s">
        <v>53</v>
      </c>
      <c r="F534" s="21"/>
      <c r="G534" s="21"/>
      <c r="H534" s="21" t="str">
        <f t="shared" si="16"/>
        <v>D00DK1-001Heatting</v>
      </c>
      <c r="I534" s="21" t="str">
        <f t="shared" si="17"/>
        <v>D00DK1-001Heatting</v>
      </c>
      <c r="J534" s="21" t="s">
        <v>54</v>
      </c>
      <c r="K534" s="22" t="str">
        <f>VLOOKUP($D534,'● Inspection plan (master)'!$I$8:$L$316,4,0)</f>
        <v>PF</v>
      </c>
      <c r="L534" s="23"/>
      <c r="M534" s="23"/>
      <c r="N534" s="23"/>
      <c r="O534" s="22">
        <v>0</v>
      </c>
      <c r="P534" s="22">
        <v>0</v>
      </c>
      <c r="Q534" s="22">
        <v>12000</v>
      </c>
      <c r="R534" s="22">
        <v>0</v>
      </c>
      <c r="S534" s="22">
        <v>15795</v>
      </c>
      <c r="T534" s="22">
        <v>0</v>
      </c>
      <c r="U534" s="22">
        <v>6500</v>
      </c>
      <c r="V534" s="22">
        <v>14500</v>
      </c>
      <c r="W534" s="22">
        <v>0</v>
      </c>
      <c r="X534" s="22">
        <v>0</v>
      </c>
      <c r="Y534" s="22">
        <v>0</v>
      </c>
      <c r="Z534" s="22">
        <v>3668.9082510020489</v>
      </c>
      <c r="AA534" s="22">
        <v>7506.9771781272484</v>
      </c>
      <c r="AB534" s="22">
        <v>6662.3145708707016</v>
      </c>
      <c r="AC534" s="22">
        <v>0</v>
      </c>
    </row>
    <row r="535" spans="1:29">
      <c r="A535" s="1" t="s">
        <v>87</v>
      </c>
      <c r="B535" s="21" t="s">
        <v>141</v>
      </c>
      <c r="C535" s="21">
        <v>1</v>
      </c>
      <c r="D535" s="21" t="s">
        <v>224</v>
      </c>
      <c r="E535" s="21" t="s">
        <v>124</v>
      </c>
      <c r="F535" s="21"/>
      <c r="G535" s="21"/>
      <c r="H535" s="21" t="str">
        <f t="shared" si="16"/>
        <v>D00DK1-001Pressing</v>
      </c>
      <c r="I535" s="21" t="str">
        <f t="shared" si="17"/>
        <v>D00DK1-001Pressing</v>
      </c>
      <c r="J535" s="21" t="s">
        <v>125</v>
      </c>
      <c r="K535" s="22" t="str">
        <f>VLOOKUP($D535,'● Inspection plan (master)'!$I$8:$L$316,4,0)</f>
        <v>PF</v>
      </c>
      <c r="L535" s="23"/>
      <c r="M535" s="23"/>
      <c r="N535" s="23"/>
      <c r="O535" s="22">
        <v>3695</v>
      </c>
      <c r="P535" s="22">
        <v>0</v>
      </c>
      <c r="Q535" s="22">
        <v>9190</v>
      </c>
      <c r="R535" s="22">
        <v>14385</v>
      </c>
      <c r="S535" s="22">
        <v>9990</v>
      </c>
      <c r="T535" s="22">
        <v>3900</v>
      </c>
      <c r="U535" s="22">
        <v>14885</v>
      </c>
      <c r="V535" s="22">
        <v>13295</v>
      </c>
      <c r="W535" s="22">
        <v>12090</v>
      </c>
      <c r="X535" s="22">
        <v>9595</v>
      </c>
      <c r="Y535" s="22">
        <v>4895</v>
      </c>
      <c r="Z535" s="22">
        <v>10238.712374581939</v>
      </c>
      <c r="AA535" s="22">
        <v>10238.712374581939</v>
      </c>
      <c r="AB535" s="22">
        <v>10238.712374581939</v>
      </c>
      <c r="AC535" s="22">
        <v>0</v>
      </c>
    </row>
    <row r="536" spans="1:29">
      <c r="A536" s="1" t="s">
        <v>87</v>
      </c>
      <c r="B536" s="21" t="s">
        <v>141</v>
      </c>
      <c r="C536" s="21"/>
      <c r="D536" s="21" t="s">
        <v>225</v>
      </c>
      <c r="E536" s="21" t="s">
        <v>37</v>
      </c>
      <c r="F536" s="21" t="s">
        <v>87</v>
      </c>
      <c r="G536" s="21" t="s">
        <v>87</v>
      </c>
      <c r="H536" s="21" t="str">
        <f t="shared" si="16"/>
        <v>D00DJY-001Packing</v>
      </c>
      <c r="I536" s="21" t="str">
        <f t="shared" si="17"/>
        <v>D00DJY-001PackingBIVN</v>
      </c>
      <c r="J536" s="21" t="s">
        <v>39</v>
      </c>
      <c r="K536" s="22" t="str">
        <f>VLOOKUP($D536,'● Inspection plan (master)'!$I$8:$L$316,4,0)</f>
        <v>PF</v>
      </c>
      <c r="L536" s="23"/>
      <c r="M536" s="23"/>
      <c r="N536" s="23"/>
      <c r="O536" s="22">
        <v>33280</v>
      </c>
      <c r="P536" s="22">
        <v>6760</v>
      </c>
      <c r="Q536" s="22">
        <v>30160</v>
      </c>
      <c r="R536" s="22">
        <v>48360</v>
      </c>
      <c r="S536" s="22">
        <v>54600</v>
      </c>
      <c r="T536" s="22">
        <v>64480</v>
      </c>
      <c r="U536" s="22">
        <v>50440</v>
      </c>
      <c r="V536" s="22">
        <v>56680</v>
      </c>
      <c r="W536" s="22">
        <v>33800</v>
      </c>
      <c r="X536" s="22">
        <v>46280</v>
      </c>
      <c r="Y536" s="22">
        <v>55120</v>
      </c>
      <c r="Z536" s="22">
        <v>67080</v>
      </c>
      <c r="AA536" s="22">
        <v>49920</v>
      </c>
      <c r="AB536" s="22">
        <v>66040</v>
      </c>
      <c r="AC536" s="22">
        <v>0</v>
      </c>
    </row>
    <row r="537" spans="1:29">
      <c r="A537" s="1" t="s">
        <v>87</v>
      </c>
      <c r="B537" s="21" t="s">
        <v>141</v>
      </c>
      <c r="C537" s="21"/>
      <c r="D537" s="21" t="s">
        <v>225</v>
      </c>
      <c r="E537" s="21" t="s">
        <v>143</v>
      </c>
      <c r="F537" s="21"/>
      <c r="G537" s="21"/>
      <c r="H537" s="21" t="str">
        <f t="shared" si="16"/>
        <v>D00DJY-0011st Assembly</v>
      </c>
      <c r="I537" s="21" t="str">
        <f t="shared" si="17"/>
        <v>D00DJY-0011st Assembly</v>
      </c>
      <c r="J537" s="21" t="s">
        <v>144</v>
      </c>
      <c r="K537" s="22" t="str">
        <f>VLOOKUP($D537,'● Inspection plan (master)'!$I$8:$L$316,4,0)</f>
        <v>PF</v>
      </c>
      <c r="L537" s="23"/>
      <c r="M537" s="23"/>
      <c r="N537" s="23"/>
      <c r="O537" s="22">
        <v>34880</v>
      </c>
      <c r="P537" s="22">
        <v>5855</v>
      </c>
      <c r="Q537" s="22">
        <v>31585</v>
      </c>
      <c r="R537" s="22">
        <v>56405</v>
      </c>
      <c r="S537" s="22">
        <v>51769</v>
      </c>
      <c r="T537" s="22">
        <v>63659</v>
      </c>
      <c r="U537" s="22">
        <v>53357</v>
      </c>
      <c r="V537" s="22">
        <v>56992</v>
      </c>
      <c r="W537" s="22">
        <v>36042</v>
      </c>
      <c r="X537" s="22">
        <v>48115</v>
      </c>
      <c r="Y537" s="22">
        <v>55243</v>
      </c>
      <c r="Z537" s="22">
        <v>69005.445161290321</v>
      </c>
      <c r="AA537" s="22">
        <v>52147.998516870597</v>
      </c>
      <c r="AB537" s="22">
        <v>67892.15632183908</v>
      </c>
      <c r="AC537" s="22">
        <v>0</v>
      </c>
    </row>
    <row r="538" spans="1:29">
      <c r="A538" s="1" t="s">
        <v>87</v>
      </c>
      <c r="B538" s="21" t="s">
        <v>141</v>
      </c>
      <c r="C538" s="21"/>
      <c r="D538" s="21" t="s">
        <v>225</v>
      </c>
      <c r="E538" s="21" t="s">
        <v>91</v>
      </c>
      <c r="F538" s="21"/>
      <c r="G538" s="21"/>
      <c r="H538" s="21" t="str">
        <f t="shared" si="16"/>
        <v>D00DJY-0011st ROTARY Cutting</v>
      </c>
      <c r="I538" s="21" t="str">
        <f t="shared" si="17"/>
        <v>D00DJY-0011st ROTARY Cutting</v>
      </c>
      <c r="J538" s="21" t="s">
        <v>3</v>
      </c>
      <c r="K538" s="22" t="str">
        <f>VLOOKUP($D538,'● Inspection plan (master)'!$I$8:$L$316,4,0)</f>
        <v>PF</v>
      </c>
      <c r="L538" s="23"/>
      <c r="M538" s="23"/>
      <c r="N538" s="23"/>
      <c r="O538" s="22">
        <v>24806</v>
      </c>
      <c r="P538" s="22">
        <v>3441</v>
      </c>
      <c r="Q538" s="22">
        <v>40434</v>
      </c>
      <c r="R538" s="22">
        <v>50848</v>
      </c>
      <c r="S538" s="22">
        <v>56933</v>
      </c>
      <c r="T538" s="22">
        <v>63399</v>
      </c>
      <c r="U538" s="22">
        <v>84515</v>
      </c>
      <c r="V538" s="22">
        <v>29840</v>
      </c>
      <c r="W538" s="22">
        <v>64154</v>
      </c>
      <c r="X538" s="22">
        <v>52210</v>
      </c>
      <c r="Y538" s="22">
        <v>35812</v>
      </c>
      <c r="Z538" s="22">
        <v>61504.638661834528</v>
      </c>
      <c r="AA538" s="22">
        <v>52806.913855010498</v>
      </c>
      <c r="AB538" s="22">
        <v>65551.04748315498</v>
      </c>
      <c r="AC538" s="22">
        <v>0</v>
      </c>
    </row>
    <row r="539" spans="1:29">
      <c r="A539" s="1" t="s">
        <v>87</v>
      </c>
      <c r="B539" s="21" t="s">
        <v>141</v>
      </c>
      <c r="C539" s="21"/>
      <c r="D539" s="21" t="s">
        <v>225</v>
      </c>
      <c r="E539" s="21" t="s">
        <v>92</v>
      </c>
      <c r="F539" s="21"/>
      <c r="G539" s="21"/>
      <c r="H539" s="21" t="str">
        <f t="shared" si="16"/>
        <v>D00DJY-0011st Plunge Grinding</v>
      </c>
      <c r="I539" s="21" t="str">
        <f t="shared" si="17"/>
        <v>D00DJY-0011st Plunge Grinding</v>
      </c>
      <c r="J539" s="21" t="s">
        <v>93</v>
      </c>
      <c r="K539" s="22" t="str">
        <f>VLOOKUP($D539,'● Inspection plan (master)'!$I$8:$L$316,4,0)</f>
        <v>PF</v>
      </c>
      <c r="L539" s="23"/>
      <c r="M539" s="23"/>
      <c r="N539" s="23"/>
      <c r="O539" s="22">
        <v>17244</v>
      </c>
      <c r="P539" s="22">
        <v>4200</v>
      </c>
      <c r="Q539" s="22">
        <v>36480</v>
      </c>
      <c r="R539" s="22">
        <v>72456</v>
      </c>
      <c r="S539" s="22">
        <v>66624</v>
      </c>
      <c r="T539" s="22">
        <v>38568</v>
      </c>
      <c r="U539" s="22">
        <v>83184</v>
      </c>
      <c r="V539" s="22">
        <v>42252</v>
      </c>
      <c r="W539" s="22">
        <v>59220</v>
      </c>
      <c r="X539" s="22">
        <v>55740</v>
      </c>
      <c r="Y539" s="22">
        <v>32352</v>
      </c>
      <c r="Z539" s="22">
        <v>43828.087495867127</v>
      </c>
      <c r="AA539" s="22">
        <v>53363.845968672897</v>
      </c>
      <c r="AB539" s="22">
        <v>63290.666535459983</v>
      </c>
      <c r="AC539" s="22">
        <v>0</v>
      </c>
    </row>
    <row r="540" spans="1:29">
      <c r="A540" s="1" t="s">
        <v>87</v>
      </c>
      <c r="B540" s="21" t="s">
        <v>141</v>
      </c>
      <c r="C540" s="21"/>
      <c r="D540" s="21" t="s">
        <v>225</v>
      </c>
      <c r="E540" s="21" t="s">
        <v>53</v>
      </c>
      <c r="F540" s="21"/>
      <c r="G540" s="21"/>
      <c r="H540" s="21" t="str">
        <f t="shared" si="16"/>
        <v>D00DJY-001Heatting</v>
      </c>
      <c r="I540" s="21" t="str">
        <f t="shared" si="17"/>
        <v>D00DJY-001Heatting</v>
      </c>
      <c r="J540" s="21" t="s">
        <v>54</v>
      </c>
      <c r="K540" s="22" t="str">
        <f>VLOOKUP($D540,'● Inspection plan (master)'!$I$8:$L$316,4,0)</f>
        <v>PF</v>
      </c>
      <c r="L540" s="23"/>
      <c r="M540" s="23"/>
      <c r="N540" s="23"/>
      <c r="O540" s="22">
        <v>30000</v>
      </c>
      <c r="P540" s="22">
        <v>0</v>
      </c>
      <c r="Q540" s="22">
        <v>43680</v>
      </c>
      <c r="R540" s="22">
        <v>45600</v>
      </c>
      <c r="S540" s="22">
        <v>92940</v>
      </c>
      <c r="T540" s="22">
        <v>19200</v>
      </c>
      <c r="U540" s="22">
        <v>93570</v>
      </c>
      <c r="V540" s="22">
        <v>43200</v>
      </c>
      <c r="W540" s="22">
        <v>62400</v>
      </c>
      <c r="X540" s="22">
        <v>56970</v>
      </c>
      <c r="Y540" s="22">
        <v>39000</v>
      </c>
      <c r="Z540" s="22">
        <v>64800</v>
      </c>
      <c r="AA540" s="22">
        <v>34574.370241624849</v>
      </c>
      <c r="AB540" s="22">
        <v>61108.229758375157</v>
      </c>
      <c r="AC540" s="22">
        <v>0</v>
      </c>
    </row>
    <row r="541" spans="1:29">
      <c r="A541" s="1" t="s">
        <v>87</v>
      </c>
      <c r="B541" s="21" t="s">
        <v>141</v>
      </c>
      <c r="C541" s="21">
        <v>1</v>
      </c>
      <c r="D541" s="21" t="s">
        <v>225</v>
      </c>
      <c r="E541" s="21" t="s">
        <v>124</v>
      </c>
      <c r="F541" s="21"/>
      <c r="G541" s="21"/>
      <c r="H541" s="21" t="str">
        <f t="shared" si="16"/>
        <v>D00DJY-001Pressing</v>
      </c>
      <c r="I541" s="21" t="str">
        <f t="shared" si="17"/>
        <v>D00DJY-001Pressing</v>
      </c>
      <c r="J541" s="21" t="s">
        <v>125</v>
      </c>
      <c r="K541" s="22" t="str">
        <f>VLOOKUP($D541,'● Inspection plan (master)'!$I$8:$L$316,4,0)</f>
        <v>PF</v>
      </c>
      <c r="L541" s="23"/>
      <c r="M541" s="23"/>
      <c r="N541" s="23"/>
      <c r="O541" s="22">
        <v>0</v>
      </c>
      <c r="P541" s="22">
        <v>0</v>
      </c>
      <c r="Q541" s="22">
        <v>0</v>
      </c>
      <c r="R541" s="22">
        <v>0</v>
      </c>
      <c r="S541" s="22">
        <v>0</v>
      </c>
      <c r="T541" s="22">
        <v>0</v>
      </c>
      <c r="U541" s="22">
        <v>0</v>
      </c>
      <c r="V541" s="22">
        <v>0</v>
      </c>
      <c r="W541" s="22">
        <v>0</v>
      </c>
      <c r="X541" s="22">
        <v>0</v>
      </c>
      <c r="Y541" s="22">
        <v>0</v>
      </c>
      <c r="Z541" s="22">
        <v>0</v>
      </c>
      <c r="AA541" s="22">
        <v>0</v>
      </c>
      <c r="AB541" s="22">
        <v>0</v>
      </c>
      <c r="AC541" s="22">
        <v>0</v>
      </c>
    </row>
    <row r="542" spans="1:29">
      <c r="A542" s="1" t="s">
        <v>68</v>
      </c>
      <c r="B542" s="21" t="s">
        <v>141</v>
      </c>
      <c r="C542" s="21"/>
      <c r="D542" s="21" t="s">
        <v>226</v>
      </c>
      <c r="E542" s="21" t="s">
        <v>37</v>
      </c>
      <c r="F542" s="21" t="s">
        <v>70</v>
      </c>
      <c r="G542" s="21" t="s">
        <v>68</v>
      </c>
      <c r="H542" s="21" t="str">
        <f t="shared" si="16"/>
        <v>RL2-1013Packing</v>
      </c>
      <c r="I542" s="21" t="str">
        <f t="shared" si="17"/>
        <v>RL2-1013Packingc-QUEVO</v>
      </c>
      <c r="J542" s="21" t="s">
        <v>39</v>
      </c>
      <c r="K542" s="22" t="str">
        <f>VLOOKUP($D542,'● Inspection plan (master)'!$I$8:$L$316,4,0)</f>
        <v>PF</v>
      </c>
      <c r="L542" s="23"/>
      <c r="M542" s="23"/>
      <c r="N542" s="23"/>
      <c r="O542" s="22">
        <v>0</v>
      </c>
      <c r="P542" s="22">
        <v>0</v>
      </c>
      <c r="Q542" s="22">
        <v>0</v>
      </c>
      <c r="R542" s="22">
        <v>0</v>
      </c>
      <c r="S542" s="22">
        <v>0</v>
      </c>
      <c r="T542" s="22">
        <v>0</v>
      </c>
      <c r="U542" s="22">
        <v>0</v>
      </c>
      <c r="V542" s="22">
        <v>0</v>
      </c>
      <c r="W542" s="22">
        <v>0</v>
      </c>
      <c r="X542" s="22">
        <v>0</v>
      </c>
      <c r="Y542" s="22">
        <v>0</v>
      </c>
      <c r="Z542" s="22">
        <v>0</v>
      </c>
      <c r="AA542" s="22">
        <v>0</v>
      </c>
      <c r="AB542" s="22">
        <v>0</v>
      </c>
      <c r="AC542" s="22">
        <v>0</v>
      </c>
    </row>
    <row r="543" spans="1:29">
      <c r="A543" s="1" t="s">
        <v>68</v>
      </c>
      <c r="B543" s="21" t="s">
        <v>141</v>
      </c>
      <c r="C543" s="21"/>
      <c r="D543" s="21" t="s">
        <v>226</v>
      </c>
      <c r="E543" s="21" t="s">
        <v>45</v>
      </c>
      <c r="F543" s="21"/>
      <c r="G543" s="21"/>
      <c r="H543" s="21" t="str">
        <f t="shared" si="16"/>
        <v>RL2-1013Traverse Grinding</v>
      </c>
      <c r="I543" s="21" t="str">
        <f t="shared" si="17"/>
        <v>RL2-1013Traverse Grinding</v>
      </c>
      <c r="J543" s="21" t="s">
        <v>46</v>
      </c>
      <c r="K543" s="22" t="str">
        <f>VLOOKUP($D543,'● Inspection plan (master)'!$I$8:$L$316,4,0)</f>
        <v>PF</v>
      </c>
      <c r="L543" s="23"/>
      <c r="M543" s="23"/>
      <c r="N543" s="23"/>
      <c r="O543" s="22">
        <v>0</v>
      </c>
      <c r="P543" s="22">
        <v>0</v>
      </c>
      <c r="Q543" s="22">
        <v>0</v>
      </c>
      <c r="R543" s="22">
        <v>0</v>
      </c>
      <c r="S543" s="22">
        <v>0</v>
      </c>
      <c r="T543" s="22">
        <v>0</v>
      </c>
      <c r="U543" s="22">
        <v>0</v>
      </c>
      <c r="V543" s="22">
        <v>0</v>
      </c>
      <c r="W543" s="22">
        <v>0</v>
      </c>
      <c r="X543" s="22">
        <v>0</v>
      </c>
      <c r="Y543" s="22">
        <v>0</v>
      </c>
      <c r="Z543" s="22">
        <v>0</v>
      </c>
      <c r="AA543" s="22">
        <v>0</v>
      </c>
      <c r="AB543" s="22">
        <v>0</v>
      </c>
      <c r="AC543" s="22">
        <v>0</v>
      </c>
    </row>
    <row r="544" spans="1:29">
      <c r="A544" s="1" t="s">
        <v>68</v>
      </c>
      <c r="B544" s="21" t="s">
        <v>141</v>
      </c>
      <c r="C544" s="21"/>
      <c r="D544" s="21" t="s">
        <v>226</v>
      </c>
      <c r="E544" s="21" t="s">
        <v>143</v>
      </c>
      <c r="F544" s="21"/>
      <c r="G544" s="21"/>
      <c r="H544" s="21" t="str">
        <f t="shared" si="16"/>
        <v>RL2-10131st Assembly</v>
      </c>
      <c r="I544" s="21" t="str">
        <f t="shared" si="17"/>
        <v>RL2-10131st Assembly</v>
      </c>
      <c r="J544" s="21" t="s">
        <v>144</v>
      </c>
      <c r="K544" s="22" t="str">
        <f>VLOOKUP($D544,'● Inspection plan (master)'!$I$8:$L$316,4,0)</f>
        <v>PF</v>
      </c>
      <c r="L544" s="23"/>
      <c r="M544" s="23"/>
      <c r="N544" s="23"/>
      <c r="O544" s="22">
        <v>0</v>
      </c>
      <c r="P544" s="22">
        <v>0</v>
      </c>
      <c r="Q544" s="22">
        <v>0</v>
      </c>
      <c r="R544" s="22">
        <v>0</v>
      </c>
      <c r="S544" s="22">
        <v>0</v>
      </c>
      <c r="T544" s="22">
        <v>0</v>
      </c>
      <c r="U544" s="22">
        <v>0</v>
      </c>
      <c r="V544" s="22">
        <v>0</v>
      </c>
      <c r="W544" s="22">
        <v>0</v>
      </c>
      <c r="X544" s="22">
        <v>0</v>
      </c>
      <c r="Y544" s="22">
        <v>0</v>
      </c>
      <c r="Z544" s="22">
        <v>0</v>
      </c>
      <c r="AA544" s="22">
        <v>0</v>
      </c>
      <c r="AB544" s="22">
        <v>0</v>
      </c>
      <c r="AC544" s="22">
        <v>0</v>
      </c>
    </row>
    <row r="545" spans="1:29">
      <c r="A545" s="1" t="s">
        <v>68</v>
      </c>
      <c r="B545" s="21" t="s">
        <v>141</v>
      </c>
      <c r="C545" s="21"/>
      <c r="D545" s="21" t="s">
        <v>226</v>
      </c>
      <c r="E545" s="21" t="s">
        <v>91</v>
      </c>
      <c r="F545" s="21"/>
      <c r="G545" s="21"/>
      <c r="H545" s="21" t="str">
        <f t="shared" si="16"/>
        <v>RL2-10131st ROTARY Cutting</v>
      </c>
      <c r="I545" s="21" t="str">
        <f t="shared" si="17"/>
        <v>RL2-10131st ROTARY Cutting</v>
      </c>
      <c r="J545" s="21" t="s">
        <v>3</v>
      </c>
      <c r="K545" s="22" t="str">
        <f>VLOOKUP($D545,'● Inspection plan (master)'!$I$8:$L$316,4,0)</f>
        <v>PF</v>
      </c>
      <c r="L545" s="23"/>
      <c r="M545" s="23"/>
      <c r="N545" s="23"/>
      <c r="O545" s="22">
        <v>0</v>
      </c>
      <c r="P545" s="22">
        <v>0</v>
      </c>
      <c r="Q545" s="22">
        <v>0</v>
      </c>
      <c r="R545" s="22">
        <v>0</v>
      </c>
      <c r="S545" s="22">
        <v>0</v>
      </c>
      <c r="T545" s="22">
        <v>0</v>
      </c>
      <c r="U545" s="22">
        <v>0</v>
      </c>
      <c r="V545" s="22">
        <v>0</v>
      </c>
      <c r="W545" s="22">
        <v>0</v>
      </c>
      <c r="X545" s="22">
        <v>0</v>
      </c>
      <c r="Y545" s="22">
        <v>0</v>
      </c>
      <c r="Z545" s="22">
        <v>0</v>
      </c>
      <c r="AA545" s="22">
        <v>0</v>
      </c>
      <c r="AB545" s="22">
        <v>0</v>
      </c>
      <c r="AC545" s="22">
        <v>0</v>
      </c>
    </row>
    <row r="546" spans="1:29">
      <c r="A546" s="1" t="s">
        <v>68</v>
      </c>
      <c r="B546" s="21" t="s">
        <v>141</v>
      </c>
      <c r="C546" s="21"/>
      <c r="D546" s="21" t="s">
        <v>226</v>
      </c>
      <c r="E546" s="21" t="s">
        <v>53</v>
      </c>
      <c r="F546" s="21"/>
      <c r="G546" s="21"/>
      <c r="H546" s="21" t="str">
        <f t="shared" si="16"/>
        <v>RL2-1013Heatting</v>
      </c>
      <c r="I546" s="21" t="str">
        <f t="shared" si="17"/>
        <v>RL2-1013Heatting</v>
      </c>
      <c r="J546" s="21" t="s">
        <v>54</v>
      </c>
      <c r="K546" s="22" t="str">
        <f>VLOOKUP($D546,'● Inspection plan (master)'!$I$8:$L$316,4,0)</f>
        <v>PF</v>
      </c>
      <c r="L546" s="23"/>
      <c r="M546" s="23"/>
      <c r="N546" s="23"/>
      <c r="O546" s="22">
        <v>0</v>
      </c>
      <c r="P546" s="22">
        <v>0</v>
      </c>
      <c r="Q546" s="22">
        <v>0</v>
      </c>
      <c r="R546" s="22">
        <v>0</v>
      </c>
      <c r="S546" s="22">
        <v>0</v>
      </c>
      <c r="T546" s="22">
        <v>0</v>
      </c>
      <c r="U546" s="22">
        <v>0</v>
      </c>
      <c r="V546" s="22">
        <v>0</v>
      </c>
      <c r="W546" s="22">
        <v>0</v>
      </c>
      <c r="X546" s="22">
        <v>0</v>
      </c>
      <c r="Y546" s="22">
        <v>0</v>
      </c>
      <c r="Z546" s="22">
        <v>0</v>
      </c>
      <c r="AA546" s="22">
        <v>0</v>
      </c>
      <c r="AB546" s="22">
        <v>0</v>
      </c>
      <c r="AC546" s="22">
        <v>0</v>
      </c>
    </row>
    <row r="547" spans="1:29">
      <c r="A547" s="1" t="s">
        <v>68</v>
      </c>
      <c r="B547" s="21" t="s">
        <v>141</v>
      </c>
      <c r="C547" s="21">
        <v>10</v>
      </c>
      <c r="D547" s="21" t="s">
        <v>226</v>
      </c>
      <c r="E547" s="21" t="s">
        <v>124</v>
      </c>
      <c r="F547" s="21"/>
      <c r="G547" s="21"/>
      <c r="H547" s="21" t="str">
        <f t="shared" si="16"/>
        <v>RL2-1013Pressing</v>
      </c>
      <c r="I547" s="21" t="str">
        <f t="shared" si="17"/>
        <v>RL2-1013Pressing</v>
      </c>
      <c r="J547" s="21" t="s">
        <v>125</v>
      </c>
      <c r="K547" s="22" t="str">
        <f>VLOOKUP($D547,'● Inspection plan (master)'!$I$8:$L$316,4,0)</f>
        <v>PF</v>
      </c>
      <c r="L547" s="23"/>
      <c r="M547" s="23"/>
      <c r="N547" s="23"/>
      <c r="O547" s="22">
        <v>0</v>
      </c>
      <c r="P547" s="22">
        <v>0</v>
      </c>
      <c r="Q547" s="22">
        <v>0</v>
      </c>
      <c r="R547" s="22">
        <v>0</v>
      </c>
      <c r="S547" s="22">
        <v>0</v>
      </c>
      <c r="T547" s="22">
        <v>0</v>
      </c>
      <c r="U547" s="22">
        <v>0</v>
      </c>
      <c r="V547" s="22">
        <v>0</v>
      </c>
      <c r="W547" s="22">
        <v>0</v>
      </c>
      <c r="X547" s="22">
        <v>0</v>
      </c>
      <c r="Y547" s="22">
        <v>0</v>
      </c>
      <c r="Z547" s="22">
        <v>0</v>
      </c>
      <c r="AA547" s="22">
        <v>0</v>
      </c>
      <c r="AB547" s="22">
        <v>0</v>
      </c>
      <c r="AC547" s="22">
        <v>0</v>
      </c>
    </row>
    <row r="548" spans="1:29">
      <c r="A548" s="1" t="s">
        <v>192</v>
      </c>
      <c r="B548" s="21" t="s">
        <v>227</v>
      </c>
      <c r="C548" s="21"/>
      <c r="D548" s="21">
        <v>45144402</v>
      </c>
      <c r="E548" s="21" t="s">
        <v>37</v>
      </c>
      <c r="F548" s="21" t="s">
        <v>228</v>
      </c>
      <c r="G548" s="21" t="s">
        <v>192</v>
      </c>
      <c r="H548" s="21" t="str">
        <f t="shared" si="16"/>
        <v>45144402Packing</v>
      </c>
      <c r="I548" s="21" t="str">
        <f t="shared" si="17"/>
        <v>45144402PackingSHK(Oki)</v>
      </c>
      <c r="J548" s="21" t="s">
        <v>39</v>
      </c>
      <c r="K548" s="22" t="str">
        <f>VLOOKUP($D548,'● Inspection plan (master)'!$I$8:$L$316,4,0)</f>
        <v>CR</v>
      </c>
      <c r="L548" s="23"/>
      <c r="M548" s="23"/>
      <c r="N548" s="23"/>
      <c r="O548" s="22">
        <v>1900</v>
      </c>
      <c r="P548" s="22">
        <v>2500</v>
      </c>
      <c r="Q548" s="22">
        <v>300</v>
      </c>
      <c r="R548" s="22">
        <v>2300</v>
      </c>
      <c r="S548" s="22">
        <v>2050</v>
      </c>
      <c r="T548" s="22">
        <v>850</v>
      </c>
      <c r="U548" s="22">
        <v>2400</v>
      </c>
      <c r="V548" s="22">
        <v>2950</v>
      </c>
      <c r="W548" s="22">
        <v>850</v>
      </c>
      <c r="X548" s="22">
        <v>0</v>
      </c>
      <c r="Y548" s="22">
        <v>2450</v>
      </c>
      <c r="Z548" s="22">
        <v>1800</v>
      </c>
      <c r="AA548" s="22">
        <v>1100</v>
      </c>
      <c r="AB548" s="22">
        <v>1250</v>
      </c>
      <c r="AC548" s="22">
        <v>0</v>
      </c>
    </row>
    <row r="549" spans="1:29">
      <c r="A549" s="1" t="s">
        <v>192</v>
      </c>
      <c r="B549" s="21" t="s">
        <v>227</v>
      </c>
      <c r="C549" s="21"/>
      <c r="D549" s="21">
        <v>45144401</v>
      </c>
      <c r="E549" s="21" t="s">
        <v>37</v>
      </c>
      <c r="F549" s="21" t="s">
        <v>228</v>
      </c>
      <c r="G549" s="21" t="s">
        <v>192</v>
      </c>
      <c r="H549" s="21" t="str">
        <f t="shared" si="16"/>
        <v>45144401Packing</v>
      </c>
      <c r="I549" s="21" t="str">
        <f t="shared" si="17"/>
        <v>45144401PackingSHK(Oki)</v>
      </c>
      <c r="J549" s="21" t="s">
        <v>39</v>
      </c>
      <c r="K549" s="22" t="str">
        <f>VLOOKUP($D549,'● Inspection plan (master)'!$I$8:$L$316,4,0)</f>
        <v>CR</v>
      </c>
      <c r="L549" s="23"/>
      <c r="M549" s="23"/>
      <c r="N549" s="23"/>
      <c r="O549" s="22">
        <v>5450</v>
      </c>
      <c r="P549" s="22">
        <v>5550</v>
      </c>
      <c r="Q549" s="22">
        <v>8000</v>
      </c>
      <c r="R549" s="22">
        <v>3100</v>
      </c>
      <c r="S549" s="22">
        <v>7500</v>
      </c>
      <c r="T549" s="22">
        <v>5800</v>
      </c>
      <c r="U549" s="22">
        <v>6450</v>
      </c>
      <c r="V549" s="22">
        <v>5300</v>
      </c>
      <c r="W549" s="22">
        <v>3200</v>
      </c>
      <c r="X549" s="22">
        <v>5500</v>
      </c>
      <c r="Y549" s="22">
        <v>10900</v>
      </c>
      <c r="Z549" s="22">
        <v>9400</v>
      </c>
      <c r="AA549" s="22">
        <v>1050</v>
      </c>
      <c r="AB549" s="22">
        <v>5750</v>
      </c>
      <c r="AC549" s="22">
        <v>0</v>
      </c>
    </row>
    <row r="550" spans="1:29">
      <c r="A550" s="1" t="s">
        <v>192</v>
      </c>
      <c r="B550" s="21" t="s">
        <v>227</v>
      </c>
      <c r="C550" s="21"/>
      <c r="D550" s="21">
        <v>45144401</v>
      </c>
      <c r="E550" s="21" t="s">
        <v>229</v>
      </c>
      <c r="F550" s="21"/>
      <c r="G550" s="21"/>
      <c r="H550" s="21" t="str">
        <f t="shared" si="16"/>
        <v>45144401C_Cutting</v>
      </c>
      <c r="I550" s="21" t="str">
        <f t="shared" si="17"/>
        <v>45144401C_Cutting</v>
      </c>
      <c r="J550" s="21" t="s">
        <v>230</v>
      </c>
      <c r="K550" s="22" t="str">
        <f>VLOOKUP($D550,'● Inspection plan (master)'!$I$8:$L$316,4,0)</f>
        <v>CR</v>
      </c>
      <c r="L550" s="23"/>
      <c r="M550" s="23"/>
      <c r="N550" s="23"/>
      <c r="O550" s="22">
        <v>8783</v>
      </c>
      <c r="P550" s="22">
        <v>10099</v>
      </c>
      <c r="Q550" s="22">
        <v>6527</v>
      </c>
      <c r="R550" s="22">
        <v>7445</v>
      </c>
      <c r="S550" s="22">
        <v>10167</v>
      </c>
      <c r="T550" s="22">
        <v>8383</v>
      </c>
      <c r="U550" s="22">
        <v>8502</v>
      </c>
      <c r="V550" s="22">
        <v>9017</v>
      </c>
      <c r="W550" s="22">
        <v>2405</v>
      </c>
      <c r="X550" s="22">
        <v>7284</v>
      </c>
      <c r="Y550" s="22">
        <v>14045</v>
      </c>
      <c r="Z550" s="22">
        <v>11802.773727080268</v>
      </c>
      <c r="AA550" s="22">
        <v>3100.883427101262</v>
      </c>
      <c r="AB550" s="22">
        <v>7645.3428458184699</v>
      </c>
      <c r="AC550" s="22">
        <v>0</v>
      </c>
    </row>
    <row r="551" spans="1:29">
      <c r="A551" s="1" t="s">
        <v>192</v>
      </c>
      <c r="B551" s="21" t="s">
        <v>227</v>
      </c>
      <c r="C551" s="21"/>
      <c r="D551" s="21">
        <v>45144401</v>
      </c>
      <c r="E551" s="21" t="s">
        <v>231</v>
      </c>
      <c r="F551" s="21"/>
      <c r="G551" s="21"/>
      <c r="H551" s="21" t="str">
        <f t="shared" si="16"/>
        <v>45144401Finisher Grinding</v>
      </c>
      <c r="I551" s="21" t="str">
        <f t="shared" si="17"/>
        <v>45144401Finisher Grinding</v>
      </c>
      <c r="J551" s="21" t="s">
        <v>232</v>
      </c>
      <c r="K551" s="22" t="str">
        <f>VLOOKUP($D551,'● Inspection plan (master)'!$I$8:$L$316,4,0)</f>
        <v>CR</v>
      </c>
      <c r="L551" s="23"/>
      <c r="M551" s="23"/>
      <c r="N551" s="23"/>
      <c r="O551" s="22">
        <v>8529</v>
      </c>
      <c r="P551" s="22">
        <v>9763</v>
      </c>
      <c r="Q551" s="22">
        <v>7283</v>
      </c>
      <c r="R551" s="22">
        <v>7328</v>
      </c>
      <c r="S551" s="22">
        <v>10149</v>
      </c>
      <c r="T551" s="22">
        <v>8348</v>
      </c>
      <c r="U551" s="22">
        <v>8703</v>
      </c>
      <c r="V551" s="22">
        <v>8998</v>
      </c>
      <c r="W551" s="22">
        <v>2412</v>
      </c>
      <c r="X551" s="22">
        <v>7004</v>
      </c>
      <c r="Y551" s="22">
        <v>13860</v>
      </c>
      <c r="Z551" s="22">
        <v>11979.967741935483</v>
      </c>
      <c r="AA551" s="22">
        <v>2855.2391546162412</v>
      </c>
      <c r="AB551" s="22">
        <v>8013.7931034482754</v>
      </c>
      <c r="AC551" s="22">
        <v>0</v>
      </c>
    </row>
    <row r="552" spans="1:29">
      <c r="A552" s="1" t="s">
        <v>192</v>
      </c>
      <c r="B552" s="21" t="s">
        <v>227</v>
      </c>
      <c r="C552" s="21"/>
      <c r="D552" s="21">
        <v>45144401</v>
      </c>
      <c r="E552" s="21" t="s">
        <v>92</v>
      </c>
      <c r="F552" s="21"/>
      <c r="G552" s="21"/>
      <c r="H552" s="21" t="str">
        <f t="shared" si="16"/>
        <v>451444011st Plunge Grinding</v>
      </c>
      <c r="I552" s="21" t="str">
        <f t="shared" si="17"/>
        <v>451444011st Plunge Grinding</v>
      </c>
      <c r="J552" s="21" t="s">
        <v>93</v>
      </c>
      <c r="K552" s="22" t="str">
        <f>VLOOKUP($D552,'● Inspection plan (master)'!$I$8:$L$316,4,0)</f>
        <v>CR</v>
      </c>
      <c r="L552" s="23"/>
      <c r="M552" s="23"/>
      <c r="N552" s="23"/>
      <c r="O552" s="22">
        <v>8759</v>
      </c>
      <c r="P552" s="22">
        <v>10075</v>
      </c>
      <c r="Q552" s="22">
        <v>6667</v>
      </c>
      <c r="R552" s="22">
        <v>7445</v>
      </c>
      <c r="S552" s="22">
        <v>10170</v>
      </c>
      <c r="T552" s="22">
        <v>8506</v>
      </c>
      <c r="U552" s="22">
        <v>8502</v>
      </c>
      <c r="V552" s="22">
        <v>9017</v>
      </c>
      <c r="W552" s="22">
        <v>2405</v>
      </c>
      <c r="X552" s="22">
        <v>7271</v>
      </c>
      <c r="Y552" s="22">
        <v>14065</v>
      </c>
      <c r="Z552" s="22">
        <v>11476.445143355006</v>
      </c>
      <c r="AA552" s="22">
        <v>3128.1507628139871</v>
      </c>
      <c r="AB552" s="22">
        <v>7601.4040938310072</v>
      </c>
      <c r="AC552" s="22">
        <v>0</v>
      </c>
    </row>
    <row r="553" spans="1:29">
      <c r="A553" s="1" t="s">
        <v>192</v>
      </c>
      <c r="B553" s="21" t="s">
        <v>227</v>
      </c>
      <c r="C553" s="21"/>
      <c r="D553" s="21">
        <v>45144401</v>
      </c>
      <c r="E553" s="21" t="s">
        <v>217</v>
      </c>
      <c r="F553" s="21"/>
      <c r="G553" s="21"/>
      <c r="H553" s="21" t="str">
        <f t="shared" si="16"/>
        <v>45144401Accurate Cutting</v>
      </c>
      <c r="I553" s="21" t="str">
        <f t="shared" si="17"/>
        <v>45144401Accurate Cutting</v>
      </c>
      <c r="J553" s="21" t="s">
        <v>218</v>
      </c>
      <c r="K553" s="22" t="str">
        <f>VLOOKUP($D553,'● Inspection plan (master)'!$I$8:$L$316,4,0)</f>
        <v>CR</v>
      </c>
      <c r="L553" s="23"/>
      <c r="M553" s="23"/>
      <c r="N553" s="23"/>
      <c r="O553" s="22">
        <v>9091</v>
      </c>
      <c r="P553" s="22">
        <v>10062</v>
      </c>
      <c r="Q553" s="22">
        <v>6370</v>
      </c>
      <c r="R553" s="22">
        <v>7883</v>
      </c>
      <c r="S553" s="22">
        <v>9779</v>
      </c>
      <c r="T553" s="22">
        <v>8545</v>
      </c>
      <c r="U553" s="22">
        <v>8512</v>
      </c>
      <c r="V553" s="22">
        <v>9050</v>
      </c>
      <c r="W553" s="22">
        <v>2482</v>
      </c>
      <c r="X553" s="22">
        <v>7378</v>
      </c>
      <c r="Y553" s="22">
        <v>14053</v>
      </c>
      <c r="Z553" s="22">
        <v>11258.263158208845</v>
      </c>
      <c r="AA553" s="22">
        <v>3155.0189783844635</v>
      </c>
      <c r="AB553" s="22">
        <v>7557.7178634066913</v>
      </c>
      <c r="AC553" s="22">
        <v>0</v>
      </c>
    </row>
    <row r="554" spans="1:29">
      <c r="A554" s="1" t="s">
        <v>192</v>
      </c>
      <c r="B554" s="21" t="s">
        <v>227</v>
      </c>
      <c r="C554" s="21"/>
      <c r="D554" s="21">
        <v>45144401</v>
      </c>
      <c r="E554" s="21" t="s">
        <v>53</v>
      </c>
      <c r="F554" s="21"/>
      <c r="G554" s="21"/>
      <c r="H554" s="21" t="str">
        <f t="shared" si="16"/>
        <v>45144401Heatting</v>
      </c>
      <c r="I554" s="21" t="str">
        <f t="shared" si="17"/>
        <v>45144401Heatting</v>
      </c>
      <c r="J554" s="21" t="s">
        <v>54</v>
      </c>
      <c r="K554" s="22" t="str">
        <f>VLOOKUP($D554,'● Inspection plan (master)'!$I$8:$L$316,4,0)</f>
        <v>CR</v>
      </c>
      <c r="L554" s="23"/>
      <c r="M554" s="23"/>
      <c r="N554" s="23"/>
      <c r="O554" s="22">
        <v>9120</v>
      </c>
      <c r="P554" s="22">
        <v>10976</v>
      </c>
      <c r="Q554" s="22">
        <v>5472</v>
      </c>
      <c r="R554" s="22">
        <v>9142</v>
      </c>
      <c r="S554" s="22">
        <v>9158</v>
      </c>
      <c r="T554" s="22">
        <v>7965</v>
      </c>
      <c r="U554" s="22">
        <v>8512</v>
      </c>
      <c r="V554" s="22">
        <v>9120</v>
      </c>
      <c r="W554" s="22">
        <v>2432</v>
      </c>
      <c r="X554" s="22">
        <v>7896</v>
      </c>
      <c r="Y554" s="22">
        <v>14548</v>
      </c>
      <c r="Z554" s="22">
        <v>10944</v>
      </c>
      <c r="AA554" s="22">
        <v>2712.7172967278298</v>
      </c>
      <c r="AB554" s="22">
        <v>7514.2827032721707</v>
      </c>
      <c r="AC554" s="22">
        <v>0</v>
      </c>
    </row>
    <row r="555" spans="1:29">
      <c r="A555" s="1" t="s">
        <v>192</v>
      </c>
      <c r="B555" s="21" t="s">
        <v>227</v>
      </c>
      <c r="C555" s="21"/>
      <c r="D555" s="21">
        <v>45144401</v>
      </c>
      <c r="E555" s="21" t="s">
        <v>143</v>
      </c>
      <c r="F555" s="21"/>
      <c r="G555" s="21"/>
      <c r="H555" s="21" t="str">
        <f t="shared" si="16"/>
        <v>451444011st Assembly</v>
      </c>
      <c r="I555" s="21" t="str">
        <f t="shared" si="17"/>
        <v>451444011st Assembly</v>
      </c>
      <c r="J555" s="21" t="s">
        <v>144</v>
      </c>
      <c r="K555" s="22" t="str">
        <f>VLOOKUP($D555,'● Inspection plan (master)'!$I$8:$L$316,4,0)</f>
        <v>CR</v>
      </c>
      <c r="L555" s="23"/>
      <c r="M555" s="23"/>
      <c r="N555" s="23"/>
      <c r="O555" s="22">
        <v>9464</v>
      </c>
      <c r="P555" s="22">
        <v>11244</v>
      </c>
      <c r="Q555" s="22">
        <v>5097</v>
      </c>
      <c r="R555" s="22">
        <v>8936</v>
      </c>
      <c r="S555" s="22">
        <v>9058</v>
      </c>
      <c r="T555" s="22">
        <v>8431</v>
      </c>
      <c r="U555" s="22">
        <v>8140</v>
      </c>
      <c r="V555" s="22">
        <v>9125</v>
      </c>
      <c r="W555" s="22">
        <v>2432</v>
      </c>
      <c r="X555" s="22">
        <v>7904</v>
      </c>
      <c r="Y555" s="22">
        <v>14880</v>
      </c>
      <c r="Z555" s="22">
        <v>10578.584501595311</v>
      </c>
      <c r="AA555" s="22">
        <v>2741.3183279099453</v>
      </c>
      <c r="AB555" s="22">
        <v>7471.0971704947442</v>
      </c>
      <c r="AC555" s="22">
        <v>0</v>
      </c>
    </row>
    <row r="556" spans="1:29">
      <c r="A556" s="1" t="s">
        <v>87</v>
      </c>
      <c r="B556" s="21" t="s">
        <v>227</v>
      </c>
      <c r="C556" s="21"/>
      <c r="D556" s="21" t="s">
        <v>233</v>
      </c>
      <c r="E556" s="21" t="s">
        <v>37</v>
      </c>
      <c r="F556" s="21" t="s">
        <v>87</v>
      </c>
      <c r="G556" s="21" t="s">
        <v>87</v>
      </c>
      <c r="H556" s="21" t="str">
        <f t="shared" si="16"/>
        <v>D01E94-001Packing</v>
      </c>
      <c r="I556" s="21" t="str">
        <f t="shared" si="17"/>
        <v>D01E94-001PackingBIVN</v>
      </c>
      <c r="J556" s="21" t="s">
        <v>39</v>
      </c>
      <c r="K556" s="22" t="str">
        <f>VLOOKUP($D556,'● Inspection plan (master)'!$I$8:$L$316,4,0)</f>
        <v>DR</v>
      </c>
      <c r="L556" s="23"/>
      <c r="M556" s="23"/>
      <c r="N556" s="23"/>
      <c r="O556" s="22">
        <v>90120</v>
      </c>
      <c r="P556" s="22">
        <v>67320</v>
      </c>
      <c r="Q556" s="22">
        <v>85920</v>
      </c>
      <c r="R556" s="22">
        <v>75120</v>
      </c>
      <c r="S556" s="22">
        <v>94560</v>
      </c>
      <c r="T556" s="22">
        <v>134880</v>
      </c>
      <c r="U556" s="22">
        <v>107160</v>
      </c>
      <c r="V556" s="22">
        <v>124800</v>
      </c>
      <c r="W556" s="22">
        <v>112320</v>
      </c>
      <c r="X556" s="22">
        <v>121920</v>
      </c>
      <c r="Y556" s="22">
        <v>158760</v>
      </c>
      <c r="Z556" s="22">
        <v>114480</v>
      </c>
      <c r="AA556" s="22">
        <v>84960</v>
      </c>
      <c r="AB556" s="22">
        <v>83040</v>
      </c>
      <c r="AC556" s="22">
        <v>0</v>
      </c>
    </row>
    <row r="557" spans="1:29">
      <c r="A557" s="1" t="s">
        <v>87</v>
      </c>
      <c r="B557" s="21" t="s">
        <v>227</v>
      </c>
      <c r="C557" s="21"/>
      <c r="D557" s="21" t="s">
        <v>234</v>
      </c>
      <c r="E557" s="21" t="s">
        <v>37</v>
      </c>
      <c r="F557" s="21" t="s">
        <v>87</v>
      </c>
      <c r="G557" s="21" t="s">
        <v>87</v>
      </c>
      <c r="H557" s="21" t="str">
        <f t="shared" si="16"/>
        <v>LJA461-001Packing</v>
      </c>
      <c r="I557" s="21" t="str">
        <f t="shared" si="17"/>
        <v>LJA461-001PackingBIVN</v>
      </c>
      <c r="J557" s="21" t="s">
        <v>39</v>
      </c>
      <c r="K557" s="22" t="str">
        <f>VLOOKUP($D557,'● Inspection plan (master)'!$I$8:$L$316,4,0)</f>
        <v>DR</v>
      </c>
      <c r="L557" s="23"/>
      <c r="M557" s="23"/>
      <c r="N557" s="23"/>
      <c r="O557" s="22">
        <v>1320</v>
      </c>
      <c r="P557" s="22">
        <v>0</v>
      </c>
      <c r="Q557" s="22">
        <v>24360</v>
      </c>
      <c r="R557" s="22">
        <v>18480</v>
      </c>
      <c r="S557" s="22">
        <v>26640</v>
      </c>
      <c r="T557" s="22">
        <v>29520</v>
      </c>
      <c r="U557" s="22">
        <v>42720</v>
      </c>
      <c r="V557" s="22">
        <v>18960</v>
      </c>
      <c r="W557" s="22">
        <v>19440</v>
      </c>
      <c r="X557" s="22">
        <v>3240</v>
      </c>
      <c r="Y557" s="22">
        <v>8400</v>
      </c>
      <c r="Z557" s="22">
        <v>10680</v>
      </c>
      <c r="AA557" s="22">
        <v>0</v>
      </c>
      <c r="AB557" s="22">
        <v>1800</v>
      </c>
      <c r="AC557" s="22">
        <v>0</v>
      </c>
    </row>
    <row r="558" spans="1:29">
      <c r="A558" s="1" t="s">
        <v>87</v>
      </c>
      <c r="B558" s="21" t="s">
        <v>227</v>
      </c>
      <c r="C558" s="21"/>
      <c r="D558" s="21" t="s">
        <v>234</v>
      </c>
      <c r="E558" s="21" t="s">
        <v>231</v>
      </c>
      <c r="F558" s="21"/>
      <c r="G558" s="21"/>
      <c r="H558" s="21" t="str">
        <f t="shared" si="16"/>
        <v>LJA461-001Finisher Grinding</v>
      </c>
      <c r="I558" s="21" t="str">
        <f t="shared" si="17"/>
        <v>LJA461-001Finisher Grinding</v>
      </c>
      <c r="J558" s="21" t="s">
        <v>232</v>
      </c>
      <c r="K558" s="22" t="str">
        <f>VLOOKUP($D558,'● Inspection plan (master)'!$I$8:$L$316,4,0)</f>
        <v>DR</v>
      </c>
      <c r="L558" s="23"/>
      <c r="M558" s="23"/>
      <c r="N558" s="23"/>
      <c r="O558" s="22">
        <v>111715</v>
      </c>
      <c r="P558" s="22">
        <v>78903</v>
      </c>
      <c r="Q558" s="22">
        <v>107848</v>
      </c>
      <c r="R558" s="22">
        <v>105429</v>
      </c>
      <c r="S558" s="22">
        <v>134699</v>
      </c>
      <c r="T558" s="22">
        <v>177838</v>
      </c>
      <c r="U558" s="22">
        <v>143820</v>
      </c>
      <c r="V558" s="22">
        <v>149272</v>
      </c>
      <c r="W558" s="22">
        <v>155709</v>
      </c>
      <c r="X558" s="22">
        <v>144164</v>
      </c>
      <c r="Y558" s="22">
        <v>130408</v>
      </c>
      <c r="Z558" s="22">
        <v>113928.22580645162</v>
      </c>
      <c r="AA558" s="22">
        <v>91388.160400444918</v>
      </c>
      <c r="AB558" s="22">
        <v>61728.413793103449</v>
      </c>
      <c r="AC558" s="22">
        <v>0</v>
      </c>
    </row>
    <row r="559" spans="1:29">
      <c r="A559" s="1" t="s">
        <v>87</v>
      </c>
      <c r="B559" s="21" t="s">
        <v>227</v>
      </c>
      <c r="C559" s="21"/>
      <c r="D559" s="21" t="s">
        <v>234</v>
      </c>
      <c r="E559" s="21" t="s">
        <v>235</v>
      </c>
      <c r="F559" s="21"/>
      <c r="G559" s="21"/>
      <c r="H559" s="21" t="str">
        <f t="shared" si="16"/>
        <v>LJA461-0012nd Plunge Grinding</v>
      </c>
      <c r="I559" s="21" t="str">
        <f t="shared" si="17"/>
        <v>LJA461-0012nd Plunge Grinding</v>
      </c>
      <c r="J559" s="21" t="s">
        <v>236</v>
      </c>
      <c r="K559" s="22" t="str">
        <f>VLOOKUP($D559,'● Inspection plan (master)'!$I$8:$L$316,4,0)</f>
        <v>DR</v>
      </c>
      <c r="L559" s="23"/>
      <c r="M559" s="23"/>
      <c r="N559" s="23"/>
      <c r="O559" s="22">
        <v>0</v>
      </c>
      <c r="P559" s="22">
        <v>0</v>
      </c>
      <c r="Q559" s="22">
        <v>0</v>
      </c>
      <c r="R559" s="22">
        <v>0</v>
      </c>
      <c r="S559" s="22">
        <v>0</v>
      </c>
      <c r="T559" s="22">
        <v>0</v>
      </c>
      <c r="U559" s="22">
        <v>0</v>
      </c>
      <c r="V559" s="22">
        <v>0</v>
      </c>
      <c r="W559" s="22">
        <v>0</v>
      </c>
      <c r="X559" s="22">
        <v>0</v>
      </c>
      <c r="Y559" s="22">
        <v>0</v>
      </c>
      <c r="Z559" s="22">
        <v>0</v>
      </c>
      <c r="AA559" s="22">
        <v>0</v>
      </c>
      <c r="AB559" s="22">
        <v>0</v>
      </c>
      <c r="AC559" s="22">
        <v>0</v>
      </c>
    </row>
    <row r="560" spans="1:29">
      <c r="A560" s="1" t="s">
        <v>87</v>
      </c>
      <c r="B560" s="21" t="s">
        <v>227</v>
      </c>
      <c r="C560" s="21"/>
      <c r="D560" s="21" t="s">
        <v>234</v>
      </c>
      <c r="E560" s="21" t="s">
        <v>92</v>
      </c>
      <c r="F560" s="21"/>
      <c r="G560" s="21"/>
      <c r="H560" s="21" t="str">
        <f t="shared" si="16"/>
        <v>LJA461-0011st Plunge Grinding</v>
      </c>
      <c r="I560" s="21" t="str">
        <f t="shared" si="17"/>
        <v>LJA461-0011st Plunge Grinding</v>
      </c>
      <c r="J560" s="21" t="s">
        <v>93</v>
      </c>
      <c r="K560" s="22" t="str">
        <f>VLOOKUP($D560,'● Inspection plan (master)'!$I$8:$L$316,4,0)</f>
        <v>DR</v>
      </c>
      <c r="L560" s="23"/>
      <c r="M560" s="23"/>
      <c r="N560" s="23"/>
      <c r="O560" s="22">
        <v>120127</v>
      </c>
      <c r="P560" s="22">
        <v>72528</v>
      </c>
      <c r="Q560" s="22">
        <v>115306</v>
      </c>
      <c r="R560" s="22">
        <v>104310</v>
      </c>
      <c r="S560" s="22">
        <v>138068</v>
      </c>
      <c r="T560" s="22">
        <v>174544</v>
      </c>
      <c r="U560" s="22">
        <v>152625</v>
      </c>
      <c r="V560" s="22">
        <v>141340</v>
      </c>
      <c r="W560" s="22">
        <v>149764</v>
      </c>
      <c r="X560" s="22">
        <v>157249</v>
      </c>
      <c r="Y560" s="22">
        <v>128021</v>
      </c>
      <c r="Z560" s="22">
        <v>104096.57035056874</v>
      </c>
      <c r="AA560" s="22">
        <v>89612.708840870007</v>
      </c>
      <c r="AB560" s="22">
        <v>57116.520808561239</v>
      </c>
      <c r="AC560" s="22">
        <v>0</v>
      </c>
    </row>
    <row r="561" spans="1:29">
      <c r="A561" s="1" t="s">
        <v>87</v>
      </c>
      <c r="B561" s="21" t="s">
        <v>227</v>
      </c>
      <c r="C561" s="21"/>
      <c r="D561" s="21" t="s">
        <v>234</v>
      </c>
      <c r="E561" s="21" t="s">
        <v>217</v>
      </c>
      <c r="F561" s="21"/>
      <c r="G561" s="21"/>
      <c r="H561" s="21" t="str">
        <f t="shared" si="16"/>
        <v>LJA461-001Accurate Cutting</v>
      </c>
      <c r="I561" s="21" t="str">
        <f t="shared" si="17"/>
        <v>LJA461-001Accurate Cutting</v>
      </c>
      <c r="J561" s="21" t="s">
        <v>218</v>
      </c>
      <c r="K561" s="22" t="str">
        <f>VLOOKUP($D561,'● Inspection plan (master)'!$I$8:$L$316,4,0)</f>
        <v>DR</v>
      </c>
      <c r="L561" s="23"/>
      <c r="M561" s="23"/>
      <c r="N561" s="23"/>
      <c r="O561" s="22">
        <v>114470</v>
      </c>
      <c r="P561" s="22">
        <v>69288</v>
      </c>
      <c r="Q561" s="22">
        <v>116787</v>
      </c>
      <c r="R561" s="22">
        <v>103533</v>
      </c>
      <c r="S561" s="22">
        <v>156262</v>
      </c>
      <c r="T561" s="22">
        <v>163828</v>
      </c>
      <c r="U561" s="22">
        <v>156626</v>
      </c>
      <c r="V561" s="22">
        <v>144052</v>
      </c>
      <c r="W561" s="22">
        <v>152130</v>
      </c>
      <c r="X561" s="22">
        <v>134986</v>
      </c>
      <c r="Y561" s="22">
        <v>132648</v>
      </c>
      <c r="Z561" s="22">
        <v>100178.81247301001</v>
      </c>
      <c r="AA561" s="22">
        <v>89334.430476851252</v>
      </c>
      <c r="AB561" s="22">
        <v>56521.557050138726</v>
      </c>
      <c r="AC561" s="22">
        <v>0</v>
      </c>
    </row>
    <row r="562" spans="1:29">
      <c r="A562" s="1" t="s">
        <v>87</v>
      </c>
      <c r="B562" s="21" t="s">
        <v>227</v>
      </c>
      <c r="C562" s="21"/>
      <c r="D562" s="21" t="s">
        <v>234</v>
      </c>
      <c r="E562" s="21" t="s">
        <v>53</v>
      </c>
      <c r="F562" s="21"/>
      <c r="G562" s="21"/>
      <c r="H562" s="21" t="str">
        <f t="shared" si="16"/>
        <v>LJA461-001Heatting</v>
      </c>
      <c r="I562" s="21" t="str">
        <f t="shared" si="17"/>
        <v>LJA461-001Heatting</v>
      </c>
      <c r="J562" s="21" t="s">
        <v>54</v>
      </c>
      <c r="K562" s="22" t="str">
        <f>VLOOKUP($D562,'● Inspection plan (master)'!$I$8:$L$316,4,0)</f>
        <v>DR</v>
      </c>
      <c r="L562" s="23"/>
      <c r="M562" s="23"/>
      <c r="N562" s="23"/>
      <c r="O562" s="22">
        <v>111552</v>
      </c>
      <c r="P562" s="22">
        <v>94080</v>
      </c>
      <c r="Q562" s="22">
        <v>104832</v>
      </c>
      <c r="R562" s="22">
        <v>92736</v>
      </c>
      <c r="S562" s="22">
        <v>161280</v>
      </c>
      <c r="T562" s="22">
        <v>172032</v>
      </c>
      <c r="U562" s="22">
        <v>143808</v>
      </c>
      <c r="V562" s="22">
        <v>141120</v>
      </c>
      <c r="W562" s="22">
        <v>174720</v>
      </c>
      <c r="X562" s="22">
        <v>123648</v>
      </c>
      <c r="Y562" s="22">
        <v>138432</v>
      </c>
      <c r="Z562" s="22">
        <v>86016</v>
      </c>
      <c r="AA562" s="22">
        <v>89038.079484632181</v>
      </c>
      <c r="AB562" s="22">
        <v>56196.720515367808</v>
      </c>
      <c r="AC562" s="22">
        <v>0</v>
      </c>
    </row>
    <row r="563" spans="1:29">
      <c r="A563" s="1" t="s">
        <v>87</v>
      </c>
      <c r="B563" s="21" t="s">
        <v>227</v>
      </c>
      <c r="C563" s="21"/>
      <c r="D563" s="21" t="s">
        <v>234</v>
      </c>
      <c r="E563" s="21" t="s">
        <v>143</v>
      </c>
      <c r="F563" s="21"/>
      <c r="G563" s="21"/>
      <c r="H563" s="21" t="str">
        <f t="shared" si="16"/>
        <v>LJA461-0011st Assembly</v>
      </c>
      <c r="I563" s="21" t="str">
        <f t="shared" si="17"/>
        <v>LJA461-0011st Assembly</v>
      </c>
      <c r="J563" s="21" t="s">
        <v>144</v>
      </c>
      <c r="K563" s="22" t="str">
        <f>VLOOKUP($D563,'● Inspection plan (master)'!$I$8:$L$316,4,0)</f>
        <v>DR</v>
      </c>
      <c r="L563" s="23"/>
      <c r="M563" s="23"/>
      <c r="N563" s="23"/>
      <c r="O563" s="22">
        <v>114129</v>
      </c>
      <c r="P563" s="22">
        <v>92495</v>
      </c>
      <c r="Q563" s="22">
        <v>107548</v>
      </c>
      <c r="R563" s="22">
        <v>89568</v>
      </c>
      <c r="S563" s="22">
        <v>163404</v>
      </c>
      <c r="T563" s="22">
        <v>170087</v>
      </c>
      <c r="U563" s="22">
        <v>144173</v>
      </c>
      <c r="V563" s="22">
        <v>140929</v>
      </c>
      <c r="W563" s="22">
        <v>175660</v>
      </c>
      <c r="X563" s="22">
        <v>123632</v>
      </c>
      <c r="Y563" s="22">
        <v>135187</v>
      </c>
      <c r="Z563" s="22">
        <v>83806.69935206791</v>
      </c>
      <c r="AA563" s="22">
        <v>88882.349790698572</v>
      </c>
      <c r="AB563" s="22">
        <v>55873.750857233506</v>
      </c>
      <c r="AC563" s="22">
        <v>0</v>
      </c>
    </row>
    <row r="564" spans="1:29">
      <c r="A564" s="1" t="s">
        <v>87</v>
      </c>
      <c r="B564" s="21" t="s">
        <v>227</v>
      </c>
      <c r="C564" s="21"/>
      <c r="D564" s="31" t="s">
        <v>237</v>
      </c>
      <c r="E564" s="21" t="s">
        <v>37</v>
      </c>
      <c r="F564" s="21" t="s">
        <v>194</v>
      </c>
      <c r="G564" s="21" t="s">
        <v>192</v>
      </c>
      <c r="H564" s="21" t="str">
        <f t="shared" si="16"/>
        <v>LY9269-001Packing</v>
      </c>
      <c r="I564" s="21" t="str">
        <f t="shared" si="17"/>
        <v>LY9269-001PackingSHK(Other)</v>
      </c>
      <c r="J564" s="21" t="s">
        <v>39</v>
      </c>
      <c r="K564" s="22" t="str">
        <f>VLOOKUP($D564,'● Inspection plan (master)'!$I$8:$L$316,4,0)</f>
        <v>DR</v>
      </c>
      <c r="L564" s="23"/>
      <c r="M564" s="23"/>
      <c r="N564" s="23"/>
      <c r="O564" s="22">
        <v>0</v>
      </c>
      <c r="P564" s="22">
        <v>0</v>
      </c>
      <c r="Q564" s="22">
        <v>0</v>
      </c>
      <c r="R564" s="22">
        <v>0</v>
      </c>
      <c r="S564" s="22">
        <v>0</v>
      </c>
      <c r="T564" s="22">
        <v>0</v>
      </c>
      <c r="U564" s="22">
        <v>0</v>
      </c>
      <c r="V564" s="22">
        <v>0</v>
      </c>
      <c r="W564" s="22">
        <v>0</v>
      </c>
      <c r="X564" s="22">
        <v>0</v>
      </c>
      <c r="Y564" s="22">
        <v>0</v>
      </c>
      <c r="Z564" s="22">
        <v>0</v>
      </c>
      <c r="AA564" s="22">
        <v>0</v>
      </c>
      <c r="AB564" s="22">
        <v>0</v>
      </c>
      <c r="AC564" s="22">
        <v>0</v>
      </c>
    </row>
    <row r="565" spans="1:29">
      <c r="A565" s="1" t="s">
        <v>87</v>
      </c>
      <c r="B565" s="21" t="s">
        <v>227</v>
      </c>
      <c r="C565" s="21"/>
      <c r="D565" s="21" t="s">
        <v>237</v>
      </c>
      <c r="E565" s="21" t="s">
        <v>37</v>
      </c>
      <c r="F565" s="21" t="s">
        <v>87</v>
      </c>
      <c r="G565" s="21" t="s">
        <v>87</v>
      </c>
      <c r="H565" s="21" t="str">
        <f t="shared" si="16"/>
        <v>LY9269-001Packing</v>
      </c>
      <c r="I565" s="21" t="str">
        <f t="shared" si="17"/>
        <v>LY9269-001PackingBIVN</v>
      </c>
      <c r="J565" s="21" t="s">
        <v>39</v>
      </c>
      <c r="K565" s="22" t="str">
        <f>VLOOKUP($D565,'● Inspection plan (master)'!$I$8:$L$316,4,0)</f>
        <v>DR</v>
      </c>
      <c r="L565" s="23"/>
      <c r="M565" s="23"/>
      <c r="N565" s="23"/>
      <c r="O565" s="22">
        <v>195336</v>
      </c>
      <c r="P565" s="22">
        <v>150768</v>
      </c>
      <c r="Q565" s="22">
        <v>127584</v>
      </c>
      <c r="R565" s="22">
        <v>161856</v>
      </c>
      <c r="S565" s="22">
        <v>216576</v>
      </c>
      <c r="T565" s="22">
        <v>224856</v>
      </c>
      <c r="U565" s="22">
        <v>191088</v>
      </c>
      <c r="V565" s="22">
        <v>188496</v>
      </c>
      <c r="W565" s="22">
        <v>157896</v>
      </c>
      <c r="X565" s="22">
        <v>109440</v>
      </c>
      <c r="Y565" s="22">
        <v>104400</v>
      </c>
      <c r="Z565" s="22">
        <v>75887.999999999985</v>
      </c>
      <c r="AA565" s="22">
        <v>49104</v>
      </c>
      <c r="AB565" s="22">
        <v>49392</v>
      </c>
      <c r="AC565" s="22">
        <v>0</v>
      </c>
    </row>
    <row r="566" spans="1:29">
      <c r="A566" s="1" t="s">
        <v>87</v>
      </c>
      <c r="B566" s="21" t="s">
        <v>227</v>
      </c>
      <c r="C566" s="21"/>
      <c r="D566" s="21" t="s">
        <v>237</v>
      </c>
      <c r="E566" s="21" t="s">
        <v>231</v>
      </c>
      <c r="F566" s="21"/>
      <c r="G566" s="21"/>
      <c r="H566" s="21" t="str">
        <f t="shared" si="16"/>
        <v>LY9269-001Finisher Grinding</v>
      </c>
      <c r="I566" s="21" t="str">
        <f t="shared" si="17"/>
        <v>LY9269-001Finisher Grinding</v>
      </c>
      <c r="J566" s="21" t="s">
        <v>232</v>
      </c>
      <c r="K566" s="22" t="str">
        <f>VLOOKUP($D566,'● Inspection plan (master)'!$I$8:$L$316,4,0)</f>
        <v>DR</v>
      </c>
      <c r="L566" s="23"/>
      <c r="M566" s="23"/>
      <c r="N566" s="23"/>
      <c r="O566" s="22">
        <v>219479</v>
      </c>
      <c r="P566" s="22">
        <v>147854</v>
      </c>
      <c r="Q566" s="22">
        <v>146923</v>
      </c>
      <c r="R566" s="22">
        <v>73182</v>
      </c>
      <c r="S566" s="22">
        <v>185154</v>
      </c>
      <c r="T566" s="22">
        <v>221264</v>
      </c>
      <c r="U566" s="22">
        <v>245095</v>
      </c>
      <c r="V566" s="22">
        <v>188890</v>
      </c>
      <c r="W566" s="22">
        <v>116648</v>
      </c>
      <c r="X566" s="22">
        <v>100303</v>
      </c>
      <c r="Y566" s="22">
        <v>88311</v>
      </c>
      <c r="Z566" s="22">
        <v>65851.199999999983</v>
      </c>
      <c r="AA566" s="22">
        <v>54249.517241379312</v>
      </c>
      <c r="AB566" s="22">
        <v>13412.48275862069</v>
      </c>
      <c r="AC566" s="22">
        <v>0</v>
      </c>
    </row>
    <row r="567" spans="1:29">
      <c r="A567" s="1" t="s">
        <v>87</v>
      </c>
      <c r="B567" s="21" t="s">
        <v>227</v>
      </c>
      <c r="C567" s="21"/>
      <c r="D567" s="21" t="s">
        <v>237</v>
      </c>
      <c r="E567" s="21" t="s">
        <v>235</v>
      </c>
      <c r="F567" s="21"/>
      <c r="G567" s="21"/>
      <c r="H567" s="21" t="str">
        <f t="shared" si="16"/>
        <v>LY9269-0012nd Plunge Grinding</v>
      </c>
      <c r="I567" s="21" t="str">
        <f t="shared" si="17"/>
        <v>LY9269-0012nd Plunge Grinding</v>
      </c>
      <c r="J567" s="21" t="s">
        <v>236</v>
      </c>
      <c r="K567" s="22" t="str">
        <f>VLOOKUP($D567,'● Inspection plan (master)'!$I$8:$L$316,4,0)</f>
        <v>DR</v>
      </c>
      <c r="L567" s="23"/>
      <c r="M567" s="23"/>
      <c r="N567" s="23"/>
      <c r="O567" s="22">
        <v>219773</v>
      </c>
      <c r="P567" s="22">
        <v>156200</v>
      </c>
      <c r="Q567" s="22">
        <v>130839</v>
      </c>
      <c r="R567" s="22">
        <v>81584</v>
      </c>
      <c r="S567" s="22">
        <v>182079</v>
      </c>
      <c r="T567" s="22">
        <v>224342</v>
      </c>
      <c r="U567" s="22">
        <v>240383</v>
      </c>
      <c r="V567" s="22">
        <v>186712</v>
      </c>
      <c r="W567" s="22">
        <v>128762</v>
      </c>
      <c r="X567" s="22">
        <v>87454</v>
      </c>
      <c r="Y567" s="22">
        <v>88649</v>
      </c>
      <c r="Z567" s="22">
        <v>63149.528142380412</v>
      </c>
      <c r="AA567" s="22">
        <v>53820.355567488776</v>
      </c>
      <c r="AB567" s="22">
        <v>13258.316290130797</v>
      </c>
      <c r="AC567" s="22">
        <v>0</v>
      </c>
    </row>
    <row r="568" spans="1:29">
      <c r="A568" s="1" t="s">
        <v>87</v>
      </c>
      <c r="B568" s="21" t="s">
        <v>227</v>
      </c>
      <c r="C568" s="21"/>
      <c r="D568" s="21" t="s">
        <v>237</v>
      </c>
      <c r="E568" s="21" t="s">
        <v>92</v>
      </c>
      <c r="F568" s="21"/>
      <c r="G568" s="21"/>
      <c r="H568" s="21" t="str">
        <f t="shared" si="16"/>
        <v>LY9269-0011st Plunge Grinding</v>
      </c>
      <c r="I568" s="21" t="str">
        <f t="shared" si="17"/>
        <v>LY9269-0011st Plunge Grinding</v>
      </c>
      <c r="J568" s="21" t="s">
        <v>93</v>
      </c>
      <c r="K568" s="22" t="str">
        <f>VLOOKUP($D568,'● Inspection plan (master)'!$I$8:$L$316,4,0)</f>
        <v>DR</v>
      </c>
      <c r="L568" s="23"/>
      <c r="M568" s="23"/>
      <c r="N568" s="23"/>
      <c r="O568" s="22">
        <v>207744</v>
      </c>
      <c r="P568" s="22">
        <v>160932</v>
      </c>
      <c r="Q568" s="22">
        <v>131594</v>
      </c>
      <c r="R568" s="22">
        <v>80280</v>
      </c>
      <c r="S568" s="22">
        <v>181609</v>
      </c>
      <c r="T568" s="22">
        <v>228079</v>
      </c>
      <c r="U568" s="22">
        <v>235701</v>
      </c>
      <c r="V568" s="22">
        <v>184542</v>
      </c>
      <c r="W568" s="22">
        <v>131696</v>
      </c>
      <c r="X568" s="22">
        <v>85788</v>
      </c>
      <c r="Y568" s="22">
        <v>88920</v>
      </c>
      <c r="Z568" s="22">
        <v>61144.598393468943</v>
      </c>
      <c r="AA568" s="22">
        <v>53180.876976574917</v>
      </c>
      <c r="AB568" s="22">
        <v>13029.724629956125</v>
      </c>
      <c r="AC568" s="22">
        <v>0</v>
      </c>
    </row>
    <row r="569" spans="1:29">
      <c r="A569" s="1" t="s">
        <v>87</v>
      </c>
      <c r="B569" s="21" t="s">
        <v>227</v>
      </c>
      <c r="C569" s="21"/>
      <c r="D569" s="21" t="s">
        <v>237</v>
      </c>
      <c r="E569" s="21" t="s">
        <v>217</v>
      </c>
      <c r="F569" s="21"/>
      <c r="G569" s="21"/>
      <c r="H569" s="21" t="str">
        <f t="shared" si="16"/>
        <v>LY9269-001Accurate Cutting</v>
      </c>
      <c r="I569" s="21" t="str">
        <f t="shared" si="17"/>
        <v>LY9269-001Accurate Cutting</v>
      </c>
      <c r="J569" s="21" t="s">
        <v>218</v>
      </c>
      <c r="K569" s="22" t="str">
        <f>VLOOKUP($D569,'● Inspection plan (master)'!$I$8:$L$316,4,0)</f>
        <v>DR</v>
      </c>
      <c r="L569" s="23"/>
      <c r="M569" s="23"/>
      <c r="N569" s="23"/>
      <c r="O569" s="22">
        <v>147104</v>
      </c>
      <c r="P569" s="22">
        <v>172188</v>
      </c>
      <c r="Q569" s="22">
        <v>114172</v>
      </c>
      <c r="R569" s="22">
        <v>92610</v>
      </c>
      <c r="S569" s="22">
        <v>164074</v>
      </c>
      <c r="T569" s="22">
        <v>229150</v>
      </c>
      <c r="U569" s="22">
        <v>236706</v>
      </c>
      <c r="V569" s="22">
        <v>186509</v>
      </c>
      <c r="W569" s="22">
        <v>138846</v>
      </c>
      <c r="X569" s="22">
        <v>94272</v>
      </c>
      <c r="Y569" s="22">
        <v>75636</v>
      </c>
      <c r="Z569" s="22">
        <v>59370.354473736283</v>
      </c>
      <c r="AA569" s="22">
        <v>52547.771320961991</v>
      </c>
      <c r="AB569" s="22">
        <v>12805.074205301711</v>
      </c>
      <c r="AC569" s="22">
        <v>0</v>
      </c>
    </row>
    <row r="570" spans="1:29">
      <c r="A570" s="1" t="s">
        <v>87</v>
      </c>
      <c r="B570" s="21" t="s">
        <v>227</v>
      </c>
      <c r="C570" s="21"/>
      <c r="D570" s="21" t="s">
        <v>237</v>
      </c>
      <c r="E570" s="21" t="s">
        <v>53</v>
      </c>
      <c r="F570" s="21"/>
      <c r="G570" s="21"/>
      <c r="H570" s="21" t="str">
        <f t="shared" si="16"/>
        <v>LY9269-001Heatting</v>
      </c>
      <c r="I570" s="21" t="str">
        <f t="shared" si="17"/>
        <v>LY9269-001Heatting</v>
      </c>
      <c r="J570" s="21" t="s">
        <v>54</v>
      </c>
      <c r="K570" s="22" t="str">
        <f>VLOOKUP($D570,'● Inspection plan (master)'!$I$8:$L$316,4,0)</f>
        <v>DR</v>
      </c>
      <c r="L570" s="23"/>
      <c r="M570" s="23"/>
      <c r="N570" s="23"/>
      <c r="O570" s="22">
        <v>182400</v>
      </c>
      <c r="P570" s="22">
        <v>184224</v>
      </c>
      <c r="Q570" s="22">
        <v>89376</v>
      </c>
      <c r="R570" s="22">
        <v>78080</v>
      </c>
      <c r="S570" s="22">
        <v>201552</v>
      </c>
      <c r="T570" s="22">
        <v>231648</v>
      </c>
      <c r="U570" s="22">
        <v>237120</v>
      </c>
      <c r="V570" s="22">
        <v>177840</v>
      </c>
      <c r="W570" s="22">
        <v>115824</v>
      </c>
      <c r="X570" s="22">
        <v>82992</v>
      </c>
      <c r="Y570" s="22">
        <v>86636</v>
      </c>
      <c r="Z570" s="22">
        <v>49248</v>
      </c>
      <c r="AA570" s="22">
        <v>46013.897209405462</v>
      </c>
      <c r="AB570" s="22">
        <v>10597.302790594522</v>
      </c>
      <c r="AC570" s="22">
        <v>0</v>
      </c>
    </row>
    <row r="571" spans="1:29">
      <c r="A571" s="1" t="s">
        <v>87</v>
      </c>
      <c r="B571" s="21" t="s">
        <v>227</v>
      </c>
      <c r="C571" s="21"/>
      <c r="D571" s="21" t="s">
        <v>237</v>
      </c>
      <c r="E571" s="21" t="s">
        <v>143</v>
      </c>
      <c r="F571" s="21"/>
      <c r="G571" s="21"/>
      <c r="H571" s="21" t="str">
        <f t="shared" si="16"/>
        <v>LY9269-0011st Assembly</v>
      </c>
      <c r="I571" s="21" t="str">
        <f t="shared" si="17"/>
        <v>LY9269-0011st Assembly</v>
      </c>
      <c r="J571" s="21" t="s">
        <v>144</v>
      </c>
      <c r="K571" s="22" t="str">
        <f>VLOOKUP($D571,'● Inspection plan (master)'!$I$8:$L$316,4,0)</f>
        <v>DR</v>
      </c>
      <c r="L571" s="23"/>
      <c r="M571" s="23"/>
      <c r="N571" s="23"/>
      <c r="O571" s="22">
        <v>187869</v>
      </c>
      <c r="P571" s="22">
        <v>180087</v>
      </c>
      <c r="Q571" s="22">
        <v>87839</v>
      </c>
      <c r="R571" s="22">
        <v>77858</v>
      </c>
      <c r="S571" s="22">
        <v>202772</v>
      </c>
      <c r="T571" s="22">
        <v>231172</v>
      </c>
      <c r="U571" s="22">
        <v>241382</v>
      </c>
      <c r="V571" s="22">
        <v>173609</v>
      </c>
      <c r="W571" s="22">
        <v>115438</v>
      </c>
      <c r="X571" s="22">
        <v>85106</v>
      </c>
      <c r="Y571" s="22">
        <v>88511</v>
      </c>
      <c r="Z571" s="22">
        <v>48795.386544136585</v>
      </c>
      <c r="AA571" s="22">
        <v>45827.414704295283</v>
      </c>
      <c r="AB571" s="22">
        <v>10536.398751568116</v>
      </c>
      <c r="AC571" s="22">
        <v>0</v>
      </c>
    </row>
    <row r="572" spans="1:29">
      <c r="A572" s="1" t="s">
        <v>68</v>
      </c>
      <c r="B572" s="21" t="s">
        <v>227</v>
      </c>
      <c r="C572" s="21"/>
      <c r="D572" s="21" t="s">
        <v>238</v>
      </c>
      <c r="E572" s="21" t="s">
        <v>37</v>
      </c>
      <c r="F572" s="21" t="s">
        <v>70</v>
      </c>
      <c r="G572" s="21" t="s">
        <v>68</v>
      </c>
      <c r="H572" s="21" t="str">
        <f t="shared" si="16"/>
        <v>RC4-6228Packing</v>
      </c>
      <c r="I572" s="21" t="str">
        <f t="shared" si="17"/>
        <v>RC4-6228Packingc-QUEVO</v>
      </c>
      <c r="J572" s="21" t="s">
        <v>39</v>
      </c>
      <c r="K572" s="22" t="str">
        <f>VLOOKUP($D572,'● Inspection plan (master)'!$I$8:$L$316,4,0)</f>
        <v>KR</v>
      </c>
      <c r="L572" s="23"/>
      <c r="M572" s="23"/>
      <c r="N572" s="23"/>
      <c r="O572" s="22">
        <v>0</v>
      </c>
      <c r="P572" s="22">
        <v>0</v>
      </c>
      <c r="Q572" s="22">
        <v>0</v>
      </c>
      <c r="R572" s="22">
        <v>0</v>
      </c>
      <c r="S572" s="22">
        <v>0</v>
      </c>
      <c r="T572" s="22">
        <v>0</v>
      </c>
      <c r="U572" s="22">
        <v>2520</v>
      </c>
      <c r="V572" s="22">
        <v>7700</v>
      </c>
      <c r="W572" s="22">
        <v>12600</v>
      </c>
      <c r="X572" s="22">
        <v>7140</v>
      </c>
      <c r="Y572" s="22">
        <v>23870</v>
      </c>
      <c r="Z572" s="22">
        <v>16730</v>
      </c>
      <c r="AA572" s="22">
        <v>12810.000000000002</v>
      </c>
      <c r="AB572" s="22">
        <v>2730</v>
      </c>
      <c r="AC572" s="22">
        <v>0</v>
      </c>
    </row>
    <row r="573" spans="1:29">
      <c r="A573" s="1" t="s">
        <v>68</v>
      </c>
      <c r="B573" s="21" t="s">
        <v>227</v>
      </c>
      <c r="C573" s="21"/>
      <c r="D573" s="21" t="s">
        <v>238</v>
      </c>
      <c r="E573" s="21" t="s">
        <v>217</v>
      </c>
      <c r="F573" s="21"/>
      <c r="G573" s="21"/>
      <c r="H573" s="21" t="str">
        <f t="shared" si="16"/>
        <v>RC4-6228Accurate Cutting</v>
      </c>
      <c r="I573" s="21" t="str">
        <f t="shared" si="17"/>
        <v>RC4-6228Accurate Cutting</v>
      </c>
      <c r="J573" s="21" t="s">
        <v>218</v>
      </c>
      <c r="K573" s="22" t="str">
        <f>VLOOKUP($D573,'● Inspection plan (master)'!$I$8:$L$316,4,0)</f>
        <v>KR</v>
      </c>
      <c r="L573" s="23"/>
      <c r="M573" s="23"/>
      <c r="N573" s="23"/>
      <c r="O573" s="22">
        <v>0</v>
      </c>
      <c r="P573" s="22">
        <v>0</v>
      </c>
      <c r="Q573" s="22">
        <v>0</v>
      </c>
      <c r="R573" s="22">
        <v>0</v>
      </c>
      <c r="S573" s="22">
        <v>0</v>
      </c>
      <c r="T573" s="22">
        <v>0</v>
      </c>
      <c r="U573" s="22">
        <v>2954</v>
      </c>
      <c r="V573" s="22">
        <v>9805</v>
      </c>
      <c r="W573" s="22">
        <v>11645</v>
      </c>
      <c r="X573" s="22">
        <v>9216</v>
      </c>
      <c r="Y573" s="22">
        <v>27015</v>
      </c>
      <c r="Z573" s="22">
        <v>15407.903225806451</v>
      </c>
      <c r="AA573" s="22">
        <v>14609.182981090104</v>
      </c>
      <c r="AB573" s="22">
        <v>3103.4137931034479</v>
      </c>
      <c r="AC573" s="22">
        <v>0</v>
      </c>
    </row>
    <row r="574" spans="1:29" s="35" customFormat="1">
      <c r="A574" s="1" t="s">
        <v>68</v>
      </c>
      <c r="B574" s="21" t="s">
        <v>227</v>
      </c>
      <c r="C574" s="21"/>
      <c r="D574" s="21" t="s">
        <v>238</v>
      </c>
      <c r="E574" s="21" t="s">
        <v>92</v>
      </c>
      <c r="F574" s="21"/>
      <c r="G574" s="21"/>
      <c r="H574" s="21" t="str">
        <f t="shared" si="16"/>
        <v>RC4-62281st Plunge Grinding</v>
      </c>
      <c r="I574" s="21" t="str">
        <f t="shared" si="17"/>
        <v>RC4-62281st Plunge Grinding</v>
      </c>
      <c r="J574" s="21" t="s">
        <v>93</v>
      </c>
      <c r="K574" s="22" t="str">
        <f>VLOOKUP($D574,'● Inspection plan (master)'!$I$8:$L$316,4,0)</f>
        <v>KR</v>
      </c>
      <c r="L574" s="23"/>
      <c r="M574" s="23"/>
      <c r="N574" s="23"/>
      <c r="O574" s="22">
        <v>0</v>
      </c>
      <c r="P574" s="22">
        <v>0</v>
      </c>
      <c r="Q574" s="22">
        <v>0</v>
      </c>
      <c r="R574" s="22">
        <v>0</v>
      </c>
      <c r="S574" s="22">
        <v>0</v>
      </c>
      <c r="T574" s="22">
        <v>0</v>
      </c>
      <c r="U574" s="22">
        <v>3022</v>
      </c>
      <c r="V574" s="22">
        <v>9867</v>
      </c>
      <c r="W574" s="22">
        <v>11899</v>
      </c>
      <c r="X574" s="22">
        <v>8702</v>
      </c>
      <c r="Y574" s="22">
        <v>27790</v>
      </c>
      <c r="Z574" s="22">
        <v>15486.44722032844</v>
      </c>
      <c r="AA574" s="22">
        <v>14548.474698022732</v>
      </c>
      <c r="AB574" s="22">
        <v>3085.57808164883</v>
      </c>
      <c r="AC574" s="22">
        <v>0</v>
      </c>
    </row>
    <row r="575" spans="1:29" s="35" customFormat="1">
      <c r="A575" s="1" t="s">
        <v>68</v>
      </c>
      <c r="B575" s="21" t="s">
        <v>227</v>
      </c>
      <c r="C575" s="21"/>
      <c r="D575" s="21" t="s">
        <v>238</v>
      </c>
      <c r="E575" s="21" t="s">
        <v>235</v>
      </c>
      <c r="F575" s="21"/>
      <c r="G575" s="21"/>
      <c r="H575" s="21" t="str">
        <f t="shared" si="16"/>
        <v>RC4-62282nd Plunge Grinding</v>
      </c>
      <c r="I575" s="21" t="str">
        <f t="shared" si="17"/>
        <v>RC4-62282nd Plunge Grinding</v>
      </c>
      <c r="J575" s="21" t="s">
        <v>236</v>
      </c>
      <c r="K575" s="22" t="str">
        <f>VLOOKUP($D575,'● Inspection plan (master)'!$I$8:$L$316,4,0)</f>
        <v>KR</v>
      </c>
      <c r="L575" s="23"/>
      <c r="M575" s="23"/>
      <c r="N575" s="23"/>
      <c r="O575" s="22">
        <v>0</v>
      </c>
      <c r="P575" s="22">
        <v>0</v>
      </c>
      <c r="Q575" s="22">
        <v>0</v>
      </c>
      <c r="R575" s="22">
        <v>0</v>
      </c>
      <c r="S575" s="22">
        <v>0</v>
      </c>
      <c r="T575" s="22">
        <v>0</v>
      </c>
      <c r="U575" s="22">
        <v>0</v>
      </c>
      <c r="V575" s="22">
        <v>0</v>
      </c>
      <c r="W575" s="22">
        <v>0</v>
      </c>
      <c r="X575" s="22">
        <v>0</v>
      </c>
      <c r="Y575" s="22">
        <v>0</v>
      </c>
      <c r="Z575" s="22">
        <v>0</v>
      </c>
      <c r="AA575" s="22">
        <v>0</v>
      </c>
      <c r="AB575" s="22">
        <v>0</v>
      </c>
      <c r="AC575" s="22">
        <v>0</v>
      </c>
    </row>
    <row r="576" spans="1:29">
      <c r="A576" s="1" t="s">
        <v>68</v>
      </c>
      <c r="B576" s="21" t="s">
        <v>227</v>
      </c>
      <c r="C576" s="21"/>
      <c r="D576" s="21" t="s">
        <v>238</v>
      </c>
      <c r="E576" s="21" t="s">
        <v>143</v>
      </c>
      <c r="F576" s="21"/>
      <c r="G576" s="21"/>
      <c r="H576" s="21" t="str">
        <f t="shared" si="16"/>
        <v>RC4-62281st Assembly</v>
      </c>
      <c r="I576" s="21" t="str">
        <f t="shared" si="17"/>
        <v>RC4-62281st Assembly</v>
      </c>
      <c r="J576" s="21" t="s">
        <v>144</v>
      </c>
      <c r="K576" s="22" t="str">
        <f>VLOOKUP($D576,'● Inspection plan (master)'!$I$8:$L$316,4,0)</f>
        <v>KR</v>
      </c>
      <c r="L576" s="23"/>
      <c r="M576" s="23"/>
      <c r="N576" s="23"/>
      <c r="O576" s="22">
        <v>0</v>
      </c>
      <c r="P576" s="22">
        <v>0</v>
      </c>
      <c r="Q576" s="22">
        <v>0</v>
      </c>
      <c r="R576" s="22">
        <v>0</v>
      </c>
      <c r="S576" s="22">
        <v>0</v>
      </c>
      <c r="T576" s="22">
        <v>0</v>
      </c>
      <c r="U576" s="22">
        <v>3020</v>
      </c>
      <c r="V576" s="22">
        <v>10194</v>
      </c>
      <c r="W576" s="22">
        <v>14291</v>
      </c>
      <c r="X576" s="22">
        <v>7162</v>
      </c>
      <c r="Y576" s="22">
        <v>36294</v>
      </c>
      <c r="Z576" s="22">
        <v>7095.6648262317885</v>
      </c>
      <c r="AA576" s="22">
        <v>14487.990299485182</v>
      </c>
      <c r="AB576" s="22">
        <v>3067.8448742830319</v>
      </c>
      <c r="AC576" s="22">
        <v>0</v>
      </c>
    </row>
    <row r="577" spans="1:29">
      <c r="A577" s="1" t="s">
        <v>68</v>
      </c>
      <c r="B577" s="21" t="s">
        <v>227</v>
      </c>
      <c r="C577" s="21"/>
      <c r="D577" s="21" t="s">
        <v>238</v>
      </c>
      <c r="E577" s="21" t="s">
        <v>53</v>
      </c>
      <c r="F577" s="21"/>
      <c r="G577" s="21"/>
      <c r="H577" s="21" t="str">
        <f t="shared" si="16"/>
        <v>RC4-6228Heatting</v>
      </c>
      <c r="I577" s="21" t="str">
        <f t="shared" si="17"/>
        <v>RC4-6228Heatting</v>
      </c>
      <c r="J577" s="21" t="s">
        <v>54</v>
      </c>
      <c r="K577" s="22" t="str">
        <f>VLOOKUP($D577,'● Inspection plan (master)'!$I$8:$L$316,4,0)</f>
        <v>KR</v>
      </c>
      <c r="L577" s="23"/>
      <c r="M577" s="23"/>
      <c r="N577" s="23"/>
      <c r="O577" s="22">
        <v>0</v>
      </c>
      <c r="P577" s="22">
        <v>0</v>
      </c>
      <c r="Q577" s="22">
        <v>0</v>
      </c>
      <c r="R577" s="22">
        <v>0</v>
      </c>
      <c r="S577" s="22">
        <v>0</v>
      </c>
      <c r="T577" s="22">
        <v>0</v>
      </c>
      <c r="U577" s="22">
        <v>3024</v>
      </c>
      <c r="V577" s="22">
        <v>10080</v>
      </c>
      <c r="W577" s="22">
        <v>14112</v>
      </c>
      <c r="X577" s="22">
        <v>7056</v>
      </c>
      <c r="Y577" s="22">
        <v>36288</v>
      </c>
      <c r="Z577" s="22">
        <v>7560</v>
      </c>
      <c r="AA577" s="22">
        <v>14041.286418097907</v>
      </c>
      <c r="AB577" s="22">
        <v>3050.2135819020955</v>
      </c>
      <c r="AC577" s="22">
        <v>0</v>
      </c>
    </row>
    <row r="578" spans="1:29">
      <c r="A578" s="1" t="s">
        <v>68</v>
      </c>
      <c r="B578" s="21" t="s">
        <v>227</v>
      </c>
      <c r="C578" s="21"/>
      <c r="D578" s="21" t="s">
        <v>239</v>
      </c>
      <c r="E578" s="21" t="s">
        <v>37</v>
      </c>
      <c r="F578" s="21" t="s">
        <v>70</v>
      </c>
      <c r="G578" s="21" t="s">
        <v>68</v>
      </c>
      <c r="H578" s="21" t="str">
        <f t="shared" si="16"/>
        <v>RC4-5203Packing</v>
      </c>
      <c r="I578" s="21" t="str">
        <f t="shared" si="17"/>
        <v>RC4-5203Packingc-QUEVO</v>
      </c>
      <c r="J578" s="21" t="s">
        <v>39</v>
      </c>
      <c r="K578" s="22" t="str">
        <f>VLOOKUP($D578,'● Inspection plan (master)'!$I$8:$L$316,4,0)</f>
        <v>KR</v>
      </c>
      <c r="L578" s="23"/>
      <c r="M578" s="23"/>
      <c r="N578" s="23"/>
      <c r="O578" s="22">
        <v>1000</v>
      </c>
      <c r="P578" s="22">
        <v>0</v>
      </c>
      <c r="Q578" s="22">
        <v>0</v>
      </c>
      <c r="R578" s="22">
        <v>0</v>
      </c>
      <c r="S578" s="22">
        <v>0</v>
      </c>
      <c r="T578" s="22">
        <v>0</v>
      </c>
      <c r="U578" s="22">
        <v>2380</v>
      </c>
      <c r="V578" s="22">
        <v>12740</v>
      </c>
      <c r="W578" s="22">
        <v>12320</v>
      </c>
      <c r="X578" s="22">
        <v>7000</v>
      </c>
      <c r="Y578" s="22">
        <v>18900</v>
      </c>
      <c r="Z578" s="22">
        <v>1400</v>
      </c>
      <c r="AA578" s="22">
        <v>0</v>
      </c>
      <c r="AB578" s="22">
        <v>0</v>
      </c>
      <c r="AC578" s="22">
        <v>0</v>
      </c>
    </row>
    <row r="579" spans="1:29">
      <c r="A579" s="1" t="s">
        <v>68</v>
      </c>
      <c r="B579" s="21" t="s">
        <v>227</v>
      </c>
      <c r="C579" s="21"/>
      <c r="D579" s="21" t="s">
        <v>239</v>
      </c>
      <c r="E579" s="21" t="s">
        <v>217</v>
      </c>
      <c r="F579" s="21"/>
      <c r="G579" s="21"/>
      <c r="H579" s="21" t="str">
        <f t="shared" si="16"/>
        <v>RC4-5203Accurate Cutting</v>
      </c>
      <c r="I579" s="21" t="str">
        <f t="shared" si="17"/>
        <v>RC4-5203Accurate Cutting</v>
      </c>
      <c r="J579" s="21" t="s">
        <v>218</v>
      </c>
      <c r="K579" s="22" t="str">
        <f>VLOOKUP($D579,'● Inspection plan (master)'!$I$8:$L$316,4,0)</f>
        <v>KR</v>
      </c>
      <c r="L579" s="23"/>
      <c r="M579" s="23"/>
      <c r="N579" s="23"/>
      <c r="O579" s="22">
        <v>1069</v>
      </c>
      <c r="P579" s="22">
        <v>0</v>
      </c>
      <c r="Q579" s="22">
        <v>0</v>
      </c>
      <c r="R579" s="22">
        <v>0</v>
      </c>
      <c r="S579" s="22">
        <v>0</v>
      </c>
      <c r="T579" s="22">
        <v>0</v>
      </c>
      <c r="U579" s="22">
        <v>2934</v>
      </c>
      <c r="V579" s="22">
        <v>14349</v>
      </c>
      <c r="W579" s="22">
        <v>14185</v>
      </c>
      <c r="X579" s="22">
        <v>4892</v>
      </c>
      <c r="Y579" s="22">
        <v>20796</v>
      </c>
      <c r="Z579" s="22">
        <v>986</v>
      </c>
      <c r="AA579" s="22">
        <v>0</v>
      </c>
      <c r="AB579" s="22">
        <v>0</v>
      </c>
      <c r="AC579" s="22">
        <v>0</v>
      </c>
    </row>
    <row r="580" spans="1:29">
      <c r="A580" s="1" t="s">
        <v>68</v>
      </c>
      <c r="B580" s="21" t="s">
        <v>227</v>
      </c>
      <c r="C580" s="21"/>
      <c r="D580" s="21" t="s">
        <v>239</v>
      </c>
      <c r="E580" s="21" t="s">
        <v>45</v>
      </c>
      <c r="F580" s="21"/>
      <c r="G580" s="21"/>
      <c r="H580" s="21" t="str">
        <f t="shared" si="16"/>
        <v>RC4-5203Traverse Grinding</v>
      </c>
      <c r="I580" s="21" t="str">
        <f t="shared" si="17"/>
        <v>RC4-5203Traverse Grinding</v>
      </c>
      <c r="J580" s="21" t="s">
        <v>46</v>
      </c>
      <c r="K580" s="22" t="str">
        <f>VLOOKUP($D580,'● Inspection plan (master)'!$I$8:$L$316,4,0)</f>
        <v>KR</v>
      </c>
      <c r="L580" s="23"/>
      <c r="M580" s="23"/>
      <c r="N580" s="23"/>
      <c r="O580" s="22">
        <v>1070</v>
      </c>
      <c r="P580" s="22">
        <v>0</v>
      </c>
      <c r="Q580" s="22">
        <v>0</v>
      </c>
      <c r="R580" s="22">
        <v>0</v>
      </c>
      <c r="S580" s="22">
        <v>0</v>
      </c>
      <c r="T580" s="22">
        <v>0</v>
      </c>
      <c r="U580" s="22">
        <v>3059</v>
      </c>
      <c r="V580" s="22">
        <v>14461</v>
      </c>
      <c r="W580" s="22">
        <v>14281</v>
      </c>
      <c r="X580" s="22">
        <v>6631</v>
      </c>
      <c r="Y580" s="22">
        <v>19711</v>
      </c>
      <c r="Z580" s="22">
        <v>519</v>
      </c>
      <c r="AA580" s="22">
        <v>0</v>
      </c>
      <c r="AB580" s="22">
        <v>0</v>
      </c>
      <c r="AC580" s="22">
        <v>0</v>
      </c>
    </row>
    <row r="581" spans="1:29">
      <c r="A581" s="1" t="s">
        <v>68</v>
      </c>
      <c r="B581" s="21" t="s">
        <v>227</v>
      </c>
      <c r="C581" s="21"/>
      <c r="D581" s="21" t="s">
        <v>239</v>
      </c>
      <c r="E581" s="21" t="s">
        <v>143</v>
      </c>
      <c r="F581" s="21"/>
      <c r="G581" s="21"/>
      <c r="H581" s="21" t="str">
        <f t="shared" si="16"/>
        <v>RC4-52031st Assembly</v>
      </c>
      <c r="I581" s="21" t="str">
        <f t="shared" si="17"/>
        <v>RC4-52031st Assembly</v>
      </c>
      <c r="J581" s="21" t="s">
        <v>144</v>
      </c>
      <c r="K581" s="22" t="str">
        <f>VLOOKUP($D581,'● Inspection plan (master)'!$I$8:$L$316,4,0)</f>
        <v>KR</v>
      </c>
      <c r="L581" s="23"/>
      <c r="M581" s="23"/>
      <c r="N581" s="23"/>
      <c r="O581" s="22">
        <v>1069</v>
      </c>
      <c r="P581" s="22">
        <v>0</v>
      </c>
      <c r="Q581" s="22">
        <v>0</v>
      </c>
      <c r="R581" s="22">
        <v>0</v>
      </c>
      <c r="S581" s="22">
        <v>0</v>
      </c>
      <c r="T581" s="22">
        <v>0</v>
      </c>
      <c r="U581" s="22">
        <v>3024</v>
      </c>
      <c r="V581" s="22">
        <v>14552</v>
      </c>
      <c r="W581" s="22">
        <v>14315</v>
      </c>
      <c r="X581" s="22">
        <v>7820</v>
      </c>
      <c r="Y581" s="22">
        <v>18826</v>
      </c>
      <c r="Z581" s="22">
        <v>519</v>
      </c>
      <c r="AA581" s="22">
        <v>0</v>
      </c>
      <c r="AB581" s="22">
        <v>0</v>
      </c>
      <c r="AC581" s="22">
        <v>0</v>
      </c>
    </row>
    <row r="582" spans="1:29">
      <c r="A582" s="1" t="s">
        <v>68</v>
      </c>
      <c r="B582" s="21" t="s">
        <v>227</v>
      </c>
      <c r="C582" s="21"/>
      <c r="D582" s="21" t="s">
        <v>239</v>
      </c>
      <c r="E582" s="21" t="s">
        <v>53</v>
      </c>
      <c r="F582" s="21"/>
      <c r="G582" s="21"/>
      <c r="H582" s="21" t="str">
        <f t="shared" si="16"/>
        <v>RC4-5203Heatting</v>
      </c>
      <c r="I582" s="21" t="str">
        <f t="shared" si="17"/>
        <v>RC4-5203Heatting</v>
      </c>
      <c r="J582" s="21" t="s">
        <v>54</v>
      </c>
      <c r="K582" s="22" t="str">
        <f>VLOOKUP($D582,'● Inspection plan (master)'!$I$8:$L$316,4,0)</f>
        <v>KR</v>
      </c>
      <c r="L582" s="23"/>
      <c r="M582" s="23"/>
      <c r="N582" s="23"/>
      <c r="O582" s="22">
        <v>1120</v>
      </c>
      <c r="P582" s="22">
        <v>0</v>
      </c>
      <c r="Q582" s="22">
        <v>0</v>
      </c>
      <c r="R582" s="22">
        <v>0</v>
      </c>
      <c r="S582" s="22">
        <v>0</v>
      </c>
      <c r="T582" s="22">
        <v>0</v>
      </c>
      <c r="U582" s="22">
        <v>3360</v>
      </c>
      <c r="V582" s="22">
        <v>14560</v>
      </c>
      <c r="W582" s="22">
        <v>14560</v>
      </c>
      <c r="X582" s="22">
        <v>7840</v>
      </c>
      <c r="Y582" s="22">
        <v>20160</v>
      </c>
      <c r="Z582" s="22">
        <v>0</v>
      </c>
      <c r="AA582" s="22">
        <v>0</v>
      </c>
      <c r="AB582" s="22">
        <v>0</v>
      </c>
      <c r="AC582" s="22">
        <v>0</v>
      </c>
    </row>
    <row r="583" spans="1:29">
      <c r="A583" s="1" t="s">
        <v>68</v>
      </c>
      <c r="B583" s="21" t="s">
        <v>227</v>
      </c>
      <c r="C583" s="21"/>
      <c r="D583" s="21" t="s">
        <v>240</v>
      </c>
      <c r="E583" s="21" t="s">
        <v>37</v>
      </c>
      <c r="F583" s="21" t="s">
        <v>70</v>
      </c>
      <c r="G583" s="21" t="s">
        <v>68</v>
      </c>
      <c r="H583" s="21" t="str">
        <f t="shared" si="16"/>
        <v>RC2-8581Packing</v>
      </c>
      <c r="I583" s="21" t="str">
        <f t="shared" si="17"/>
        <v>RC2-8581Packingc-QUEVO</v>
      </c>
      <c r="J583" s="21" t="s">
        <v>39</v>
      </c>
      <c r="K583" s="22" t="str">
        <f>VLOOKUP($D583,'● Inspection plan (master)'!$I$8:$L$316,4,0)</f>
        <v>TR</v>
      </c>
      <c r="L583" s="23"/>
      <c r="M583" s="23"/>
      <c r="N583" s="23"/>
      <c r="O583" s="22">
        <v>0</v>
      </c>
      <c r="P583" s="22">
        <v>0</v>
      </c>
      <c r="Q583" s="22">
        <v>0</v>
      </c>
      <c r="R583" s="22">
        <v>0</v>
      </c>
      <c r="S583" s="22">
        <v>0</v>
      </c>
      <c r="T583" s="22">
        <v>240</v>
      </c>
      <c r="U583" s="22">
        <v>890</v>
      </c>
      <c r="V583" s="22">
        <v>130</v>
      </c>
      <c r="W583" s="22">
        <v>0</v>
      </c>
      <c r="X583" s="22">
        <v>980</v>
      </c>
      <c r="Y583" s="22">
        <v>805</v>
      </c>
      <c r="Z583" s="22">
        <v>0</v>
      </c>
      <c r="AA583" s="22">
        <v>0</v>
      </c>
      <c r="AB583" s="22">
        <v>0</v>
      </c>
      <c r="AC583" s="22">
        <v>0</v>
      </c>
    </row>
    <row r="584" spans="1:29">
      <c r="A584" s="1" t="s">
        <v>68</v>
      </c>
      <c r="B584" s="21" t="s">
        <v>227</v>
      </c>
      <c r="C584" s="21"/>
      <c r="D584" s="21" t="s">
        <v>240</v>
      </c>
      <c r="E584" s="21" t="s">
        <v>45</v>
      </c>
      <c r="F584" s="21"/>
      <c r="G584" s="21"/>
      <c r="H584" s="21" t="str">
        <f t="shared" si="16"/>
        <v>RC2-8581Traverse Grinding</v>
      </c>
      <c r="I584" s="21" t="str">
        <f t="shared" si="17"/>
        <v>RC2-8581Traverse Grinding</v>
      </c>
      <c r="J584" s="21" t="s">
        <v>46</v>
      </c>
      <c r="K584" s="22" t="str">
        <f>VLOOKUP($D584,'● Inspection plan (master)'!$I$8:$L$316,4,0)</f>
        <v>TR</v>
      </c>
      <c r="L584" s="23"/>
      <c r="M584" s="23"/>
      <c r="N584" s="23"/>
      <c r="O584" s="22">
        <v>0</v>
      </c>
      <c r="P584" s="22">
        <v>0</v>
      </c>
      <c r="Q584" s="22">
        <v>0</v>
      </c>
      <c r="R584" s="22">
        <v>0</v>
      </c>
      <c r="S584" s="22">
        <v>0</v>
      </c>
      <c r="T584" s="22">
        <v>386</v>
      </c>
      <c r="U584" s="22">
        <v>873</v>
      </c>
      <c r="V584" s="22">
        <v>0</v>
      </c>
      <c r="W584" s="22">
        <v>0</v>
      </c>
      <c r="X584" s="22">
        <v>1025</v>
      </c>
      <c r="Y584" s="22">
        <v>782</v>
      </c>
      <c r="Z584" s="22">
        <v>0</v>
      </c>
      <c r="AA584" s="22">
        <v>0</v>
      </c>
      <c r="AB584" s="22">
        <v>0</v>
      </c>
      <c r="AC584" s="22">
        <v>0</v>
      </c>
    </row>
    <row r="585" spans="1:29">
      <c r="A585" s="1" t="s">
        <v>68</v>
      </c>
      <c r="B585" s="21" t="s">
        <v>227</v>
      </c>
      <c r="C585" s="21"/>
      <c r="D585" s="21" t="s">
        <v>240</v>
      </c>
      <c r="E585" s="21" t="s">
        <v>217</v>
      </c>
      <c r="F585" s="21"/>
      <c r="G585" s="21"/>
      <c r="H585" s="21" t="str">
        <f t="shared" si="16"/>
        <v>RC2-8581Accurate Cutting</v>
      </c>
      <c r="I585" s="21" t="str">
        <f t="shared" si="17"/>
        <v>RC2-8581Accurate Cutting</v>
      </c>
      <c r="J585" s="21" t="s">
        <v>218</v>
      </c>
      <c r="K585" s="22" t="str">
        <f>VLOOKUP($D585,'● Inspection plan (master)'!$I$8:$L$316,4,0)</f>
        <v>TR</v>
      </c>
      <c r="L585" s="23"/>
      <c r="M585" s="23"/>
      <c r="N585" s="23"/>
      <c r="O585" s="22">
        <v>0</v>
      </c>
      <c r="P585" s="22">
        <v>0</v>
      </c>
      <c r="Q585" s="22">
        <v>0</v>
      </c>
      <c r="R585" s="22">
        <v>0</v>
      </c>
      <c r="S585" s="22">
        <v>0</v>
      </c>
      <c r="T585" s="22">
        <v>388</v>
      </c>
      <c r="U585" s="22">
        <v>877</v>
      </c>
      <c r="V585" s="22">
        <v>0</v>
      </c>
      <c r="W585" s="22">
        <v>0</v>
      </c>
      <c r="X585" s="22">
        <v>1028</v>
      </c>
      <c r="Y585" s="22">
        <v>785</v>
      </c>
      <c r="Z585" s="22">
        <v>0</v>
      </c>
      <c r="AA585" s="22">
        <v>0</v>
      </c>
      <c r="AB585" s="22">
        <v>0</v>
      </c>
      <c r="AC585" s="22">
        <v>0</v>
      </c>
    </row>
    <row r="586" spans="1:29">
      <c r="A586" s="1" t="s">
        <v>68</v>
      </c>
      <c r="B586" s="21" t="s">
        <v>227</v>
      </c>
      <c r="C586" s="21"/>
      <c r="D586" s="21" t="s">
        <v>240</v>
      </c>
      <c r="E586" s="21" t="s">
        <v>53</v>
      </c>
      <c r="F586" s="21"/>
      <c r="G586" s="21"/>
      <c r="H586" s="21" t="str">
        <f t="shared" si="16"/>
        <v>RC2-8581Heatting</v>
      </c>
      <c r="I586" s="21" t="str">
        <f t="shared" si="17"/>
        <v>RC2-8581Heatting</v>
      </c>
      <c r="J586" s="21" t="s">
        <v>54</v>
      </c>
      <c r="K586" s="22" t="str">
        <f>VLOOKUP($D586,'● Inspection plan (master)'!$I$8:$L$316,4,0)</f>
        <v>TR</v>
      </c>
      <c r="L586" s="23"/>
      <c r="M586" s="23"/>
      <c r="N586" s="23"/>
      <c r="O586" s="22">
        <v>0</v>
      </c>
      <c r="P586" s="22">
        <v>0</v>
      </c>
      <c r="Q586" s="22">
        <v>0</v>
      </c>
      <c r="R586" s="22">
        <v>0</v>
      </c>
      <c r="S586" s="22">
        <v>0</v>
      </c>
      <c r="T586" s="22">
        <v>390</v>
      </c>
      <c r="U586" s="22">
        <v>800</v>
      </c>
      <c r="V586" s="22">
        <v>0</v>
      </c>
      <c r="W586" s="22">
        <v>0</v>
      </c>
      <c r="X586" s="22">
        <v>1030</v>
      </c>
      <c r="Y586" s="22">
        <v>800</v>
      </c>
      <c r="Z586" s="22">
        <v>0</v>
      </c>
      <c r="AA586" s="22">
        <v>0</v>
      </c>
      <c r="AB586" s="22">
        <v>0</v>
      </c>
      <c r="AC586" s="22">
        <v>0</v>
      </c>
    </row>
    <row r="587" spans="1:29">
      <c r="A587" s="1" t="s">
        <v>68</v>
      </c>
      <c r="B587" s="21" t="s">
        <v>227</v>
      </c>
      <c r="C587" s="21"/>
      <c r="D587" s="21" t="s">
        <v>240</v>
      </c>
      <c r="E587" s="21" t="s">
        <v>143</v>
      </c>
      <c r="F587" s="21"/>
      <c r="G587" s="21"/>
      <c r="H587" s="21" t="str">
        <f t="shared" ref="H587:H650" si="18">D587&amp;E587</f>
        <v>RC2-85811st Assembly</v>
      </c>
      <c r="I587" s="21" t="str">
        <f t="shared" ref="I587:I650" si="19">D587&amp;E587&amp;F587</f>
        <v>RC2-85811st Assembly</v>
      </c>
      <c r="J587" s="21" t="s">
        <v>144</v>
      </c>
      <c r="K587" s="22" t="str">
        <f>VLOOKUP($D587,'● Inspection plan (master)'!$I$8:$L$316,4,0)</f>
        <v>TR</v>
      </c>
      <c r="L587" s="23"/>
      <c r="M587" s="23"/>
      <c r="N587" s="23"/>
      <c r="O587" s="22">
        <v>0</v>
      </c>
      <c r="P587" s="22">
        <v>0</v>
      </c>
      <c r="Q587" s="22">
        <v>0</v>
      </c>
      <c r="R587" s="22">
        <v>0</v>
      </c>
      <c r="S587" s="22">
        <v>0</v>
      </c>
      <c r="T587" s="22">
        <v>390</v>
      </c>
      <c r="U587" s="22">
        <v>880</v>
      </c>
      <c r="V587" s="22">
        <v>0</v>
      </c>
      <c r="W587" s="22">
        <v>0</v>
      </c>
      <c r="X587" s="22">
        <v>1030</v>
      </c>
      <c r="Y587" s="22">
        <v>800</v>
      </c>
      <c r="Z587" s="22">
        <v>0</v>
      </c>
      <c r="AA587" s="22">
        <v>0</v>
      </c>
      <c r="AB587" s="22">
        <v>0</v>
      </c>
      <c r="AC587" s="22">
        <v>0</v>
      </c>
    </row>
    <row r="588" spans="1:29">
      <c r="A588" s="1" t="s">
        <v>84</v>
      </c>
      <c r="B588" s="21" t="s">
        <v>227</v>
      </c>
      <c r="C588" s="21"/>
      <c r="D588" s="21" t="s">
        <v>241</v>
      </c>
      <c r="E588" s="21" t="s">
        <v>37</v>
      </c>
      <c r="F588" s="21" t="s">
        <v>86</v>
      </c>
      <c r="G588" s="21" t="s">
        <v>84</v>
      </c>
      <c r="H588" s="21" t="str">
        <f t="shared" si="18"/>
        <v>FE2-C382Packing</v>
      </c>
      <c r="I588" s="21" t="str">
        <f t="shared" si="19"/>
        <v>FE2-C382PackingFIT1</v>
      </c>
      <c r="J588" s="21" t="s">
        <v>39</v>
      </c>
      <c r="K588" s="22" t="str">
        <f>VLOOKUP($D588,'● Inspection plan (master)'!$I$8:$L$316,4,0)</f>
        <v>TR</v>
      </c>
      <c r="L588" s="23"/>
      <c r="M588" s="23"/>
      <c r="N588" s="23"/>
      <c r="O588" s="22">
        <v>0</v>
      </c>
      <c r="P588" s="22">
        <v>0</v>
      </c>
      <c r="Q588" s="22">
        <v>0</v>
      </c>
      <c r="R588" s="22">
        <v>0</v>
      </c>
      <c r="S588" s="22">
        <v>0</v>
      </c>
      <c r="T588" s="22">
        <v>0</v>
      </c>
      <c r="U588" s="22">
        <v>0</v>
      </c>
      <c r="V588" s="22">
        <v>0</v>
      </c>
      <c r="W588" s="22">
        <v>0</v>
      </c>
      <c r="X588" s="22">
        <v>0</v>
      </c>
      <c r="Y588" s="22">
        <v>0</v>
      </c>
      <c r="Z588" s="22">
        <v>0</v>
      </c>
      <c r="AA588" s="22">
        <v>0</v>
      </c>
      <c r="AB588" s="22">
        <v>0</v>
      </c>
      <c r="AC588" s="22">
        <v>0</v>
      </c>
    </row>
    <row r="589" spans="1:29">
      <c r="A589" s="1" t="s">
        <v>84</v>
      </c>
      <c r="B589" s="21" t="s">
        <v>227</v>
      </c>
      <c r="C589" s="21"/>
      <c r="D589" s="21" t="s">
        <v>241</v>
      </c>
      <c r="E589" s="21" t="s">
        <v>45</v>
      </c>
      <c r="F589" s="21"/>
      <c r="G589" s="21"/>
      <c r="H589" s="21" t="str">
        <f t="shared" si="18"/>
        <v>FE2-C382Traverse Grinding</v>
      </c>
      <c r="I589" s="21" t="str">
        <f t="shared" si="19"/>
        <v>FE2-C382Traverse Grinding</v>
      </c>
      <c r="J589" s="21" t="s">
        <v>46</v>
      </c>
      <c r="K589" s="22" t="str">
        <f>VLOOKUP($D589,'● Inspection plan (master)'!$I$8:$L$316,4,0)</f>
        <v>TR</v>
      </c>
      <c r="L589" s="23"/>
      <c r="M589" s="23"/>
      <c r="N589" s="23"/>
      <c r="O589" s="22">
        <v>0</v>
      </c>
      <c r="P589" s="22">
        <v>0</v>
      </c>
      <c r="Q589" s="22">
        <v>0</v>
      </c>
      <c r="R589" s="22">
        <v>0</v>
      </c>
      <c r="S589" s="22">
        <v>0</v>
      </c>
      <c r="T589" s="22">
        <v>0</v>
      </c>
      <c r="U589" s="22">
        <v>0</v>
      </c>
      <c r="V589" s="22">
        <v>0</v>
      </c>
      <c r="W589" s="22">
        <v>0</v>
      </c>
      <c r="X589" s="22">
        <v>0</v>
      </c>
      <c r="Y589" s="22">
        <v>0</v>
      </c>
      <c r="Z589" s="22">
        <v>0</v>
      </c>
      <c r="AA589" s="22">
        <v>0</v>
      </c>
      <c r="AB589" s="22">
        <v>0</v>
      </c>
      <c r="AC589" s="22">
        <v>0</v>
      </c>
    </row>
    <row r="590" spans="1:29">
      <c r="A590" s="1" t="s">
        <v>84</v>
      </c>
      <c r="B590" s="21" t="s">
        <v>227</v>
      </c>
      <c r="C590" s="21"/>
      <c r="D590" s="21" t="s">
        <v>241</v>
      </c>
      <c r="E590" s="21" t="s">
        <v>217</v>
      </c>
      <c r="F590" s="21"/>
      <c r="G590" s="21"/>
      <c r="H590" s="21" t="str">
        <f t="shared" si="18"/>
        <v>FE2-C382Accurate Cutting</v>
      </c>
      <c r="I590" s="21" t="str">
        <f t="shared" si="19"/>
        <v>FE2-C382Accurate Cutting</v>
      </c>
      <c r="J590" s="21" t="s">
        <v>218</v>
      </c>
      <c r="K590" s="22" t="str">
        <f>VLOOKUP($D590,'● Inspection plan (master)'!$I$8:$L$316,4,0)</f>
        <v>TR</v>
      </c>
      <c r="L590" s="23"/>
      <c r="M590" s="23"/>
      <c r="N590" s="23"/>
      <c r="O590" s="22">
        <v>0</v>
      </c>
      <c r="P590" s="22">
        <v>0</v>
      </c>
      <c r="Q590" s="22">
        <v>0</v>
      </c>
      <c r="R590" s="22">
        <v>0</v>
      </c>
      <c r="S590" s="22">
        <v>0</v>
      </c>
      <c r="T590" s="22">
        <v>0</v>
      </c>
      <c r="U590" s="22">
        <v>0</v>
      </c>
      <c r="V590" s="22">
        <v>0</v>
      </c>
      <c r="W590" s="22">
        <v>0</v>
      </c>
      <c r="X590" s="22">
        <v>0</v>
      </c>
      <c r="Y590" s="22">
        <v>0</v>
      </c>
      <c r="Z590" s="22">
        <v>0</v>
      </c>
      <c r="AA590" s="22">
        <v>0</v>
      </c>
      <c r="AB590" s="22">
        <v>0</v>
      </c>
      <c r="AC590" s="22">
        <v>0</v>
      </c>
    </row>
    <row r="591" spans="1:29">
      <c r="A591" s="1" t="s">
        <v>84</v>
      </c>
      <c r="B591" s="21" t="s">
        <v>227</v>
      </c>
      <c r="C591" s="21"/>
      <c r="D591" s="21" t="s">
        <v>241</v>
      </c>
      <c r="E591" s="21" t="s">
        <v>53</v>
      </c>
      <c r="F591" s="21"/>
      <c r="G591" s="21"/>
      <c r="H591" s="21" t="str">
        <f t="shared" si="18"/>
        <v>FE2-C382Heatting</v>
      </c>
      <c r="I591" s="21" t="str">
        <f t="shared" si="19"/>
        <v>FE2-C382Heatting</v>
      </c>
      <c r="J591" s="21" t="s">
        <v>54</v>
      </c>
      <c r="K591" s="22" t="str">
        <f>VLOOKUP($D591,'● Inspection plan (master)'!$I$8:$L$316,4,0)</f>
        <v>TR</v>
      </c>
      <c r="L591" s="23"/>
      <c r="M591" s="23"/>
      <c r="N591" s="23"/>
      <c r="O591" s="22">
        <v>0</v>
      </c>
      <c r="P591" s="22">
        <v>0</v>
      </c>
      <c r="Q591" s="22">
        <v>0</v>
      </c>
      <c r="R591" s="22">
        <v>0</v>
      </c>
      <c r="S591" s="22">
        <v>0</v>
      </c>
      <c r="T591" s="22">
        <v>0</v>
      </c>
      <c r="U591" s="22">
        <v>0</v>
      </c>
      <c r="V591" s="22">
        <v>0</v>
      </c>
      <c r="W591" s="22">
        <v>0</v>
      </c>
      <c r="X591" s="22">
        <v>0</v>
      </c>
      <c r="Y591" s="22">
        <v>0</v>
      </c>
      <c r="Z591" s="22">
        <v>0</v>
      </c>
      <c r="AA591" s="22">
        <v>0</v>
      </c>
      <c r="AB591" s="22">
        <v>0</v>
      </c>
      <c r="AC591" s="22">
        <v>0</v>
      </c>
    </row>
    <row r="592" spans="1:29">
      <c r="A592" s="1" t="s">
        <v>84</v>
      </c>
      <c r="B592" s="21" t="s">
        <v>227</v>
      </c>
      <c r="C592" s="21"/>
      <c r="D592" s="21" t="s">
        <v>241</v>
      </c>
      <c r="E592" s="21" t="s">
        <v>143</v>
      </c>
      <c r="F592" s="21"/>
      <c r="G592" s="21"/>
      <c r="H592" s="21" t="str">
        <f t="shared" si="18"/>
        <v>FE2-C3821st Assembly</v>
      </c>
      <c r="I592" s="21" t="str">
        <f t="shared" si="19"/>
        <v>FE2-C3821st Assembly</v>
      </c>
      <c r="J592" s="21" t="s">
        <v>144</v>
      </c>
      <c r="K592" s="22" t="str">
        <f>VLOOKUP($D592,'● Inspection plan (master)'!$I$8:$L$316,4,0)</f>
        <v>TR</v>
      </c>
      <c r="L592" s="23"/>
      <c r="M592" s="23"/>
      <c r="N592" s="23"/>
      <c r="O592" s="22">
        <v>0</v>
      </c>
      <c r="P592" s="22">
        <v>0</v>
      </c>
      <c r="Q592" s="22">
        <v>0</v>
      </c>
      <c r="R592" s="22">
        <v>0</v>
      </c>
      <c r="S592" s="22">
        <v>0</v>
      </c>
      <c r="T592" s="22">
        <v>0</v>
      </c>
      <c r="U592" s="22">
        <v>0</v>
      </c>
      <c r="V592" s="22">
        <v>0</v>
      </c>
      <c r="W592" s="22">
        <v>0</v>
      </c>
      <c r="X592" s="22">
        <v>0</v>
      </c>
      <c r="Y592" s="22">
        <v>0</v>
      </c>
      <c r="Z592" s="22">
        <v>0</v>
      </c>
      <c r="AA592" s="22">
        <v>0</v>
      </c>
      <c r="AB592" s="22">
        <v>0</v>
      </c>
      <c r="AC592" s="22">
        <v>0</v>
      </c>
    </row>
    <row r="593" spans="1:29">
      <c r="A593" s="1" t="s">
        <v>87</v>
      </c>
      <c r="B593" s="21" t="s">
        <v>227</v>
      </c>
      <c r="C593" s="21"/>
      <c r="D593" s="21" t="s">
        <v>242</v>
      </c>
      <c r="E593" s="21" t="s">
        <v>37</v>
      </c>
      <c r="F593" s="21" t="s">
        <v>87</v>
      </c>
      <c r="G593" s="21" t="s">
        <v>87</v>
      </c>
      <c r="H593" s="21" t="str">
        <f t="shared" si="18"/>
        <v>LJA284-001Packing</v>
      </c>
      <c r="I593" s="21" t="str">
        <f t="shared" si="19"/>
        <v>LJA284-001PackingBIVN</v>
      </c>
      <c r="J593" s="21" t="s">
        <v>39</v>
      </c>
      <c r="K593" s="22" t="str">
        <f>VLOOKUP($D593,'● Inspection plan (master)'!$I$8:$L$316,4,0)</f>
        <v>TR</v>
      </c>
      <c r="L593" s="23"/>
      <c r="M593" s="23"/>
      <c r="N593" s="23"/>
      <c r="O593" s="22">
        <v>11800</v>
      </c>
      <c r="P593" s="22">
        <v>22600</v>
      </c>
      <c r="Q593" s="22">
        <v>18600</v>
      </c>
      <c r="R593" s="22">
        <v>9600</v>
      </c>
      <c r="S593" s="22">
        <v>26400</v>
      </c>
      <c r="T593" s="22">
        <v>15600</v>
      </c>
      <c r="U593" s="22">
        <v>53200</v>
      </c>
      <c r="V593" s="22">
        <v>68200</v>
      </c>
      <c r="W593" s="22">
        <v>29200</v>
      </c>
      <c r="X593" s="22">
        <v>90800</v>
      </c>
      <c r="Y593" s="22">
        <v>69400</v>
      </c>
      <c r="Z593" s="22">
        <v>38800</v>
      </c>
      <c r="AA593" s="22">
        <v>20600</v>
      </c>
      <c r="AB593" s="22">
        <v>49400</v>
      </c>
      <c r="AC593" s="22">
        <v>0</v>
      </c>
    </row>
    <row r="594" spans="1:29">
      <c r="A594" s="1" t="s">
        <v>87</v>
      </c>
      <c r="B594" s="21" t="s">
        <v>227</v>
      </c>
      <c r="C594" s="21"/>
      <c r="D594" s="21" t="s">
        <v>243</v>
      </c>
      <c r="E594" s="21" t="s">
        <v>37</v>
      </c>
      <c r="F594" s="21" t="s">
        <v>87</v>
      </c>
      <c r="G594" s="21" t="s">
        <v>87</v>
      </c>
      <c r="H594" s="21" t="str">
        <f t="shared" si="18"/>
        <v>LY8217-001Packing</v>
      </c>
      <c r="I594" s="21" t="str">
        <f t="shared" si="19"/>
        <v>LY8217-001PackingBIVN</v>
      </c>
      <c r="J594" s="21" t="s">
        <v>39</v>
      </c>
      <c r="K594" s="22" t="str">
        <f>VLOOKUP($D594,'● Inspection plan (master)'!$I$8:$L$316,4,0)</f>
        <v>TR</v>
      </c>
      <c r="L594" s="23"/>
      <c r="M594" s="23"/>
      <c r="N594" s="23"/>
      <c r="O594" s="22">
        <v>9600</v>
      </c>
      <c r="P594" s="22">
        <v>2000</v>
      </c>
      <c r="Q594" s="22">
        <v>18000</v>
      </c>
      <c r="R594" s="22">
        <v>7600</v>
      </c>
      <c r="S594" s="22">
        <v>13600</v>
      </c>
      <c r="T594" s="22">
        <v>23000</v>
      </c>
      <c r="U594" s="22">
        <v>26400</v>
      </c>
      <c r="V594" s="22">
        <v>48000</v>
      </c>
      <c r="W594" s="22">
        <v>6600</v>
      </c>
      <c r="X594" s="22">
        <v>9400</v>
      </c>
      <c r="Y594" s="22">
        <v>0</v>
      </c>
      <c r="Z594" s="22">
        <v>0</v>
      </c>
      <c r="AA594" s="22">
        <v>0</v>
      </c>
      <c r="AB594" s="22">
        <v>0</v>
      </c>
      <c r="AC594" s="22">
        <v>0</v>
      </c>
    </row>
    <row r="595" spans="1:29">
      <c r="A595" s="1" t="s">
        <v>87</v>
      </c>
      <c r="B595" s="21" t="s">
        <v>227</v>
      </c>
      <c r="C595" s="21"/>
      <c r="D595" s="21" t="s">
        <v>243</v>
      </c>
      <c r="E595" s="21" t="s">
        <v>45</v>
      </c>
      <c r="F595" s="21"/>
      <c r="G595" s="21"/>
      <c r="H595" s="21" t="str">
        <f t="shared" si="18"/>
        <v>LY8217-001Traverse Grinding</v>
      </c>
      <c r="I595" s="21" t="str">
        <f t="shared" si="19"/>
        <v>LY8217-001Traverse Grinding</v>
      </c>
      <c r="J595" s="21" t="s">
        <v>46</v>
      </c>
      <c r="K595" s="22" t="str">
        <f>VLOOKUP($D595,'● Inspection plan (master)'!$I$8:$L$316,4,0)</f>
        <v>TR</v>
      </c>
      <c r="L595" s="23"/>
      <c r="M595" s="23"/>
      <c r="N595" s="23"/>
      <c r="O595" s="22">
        <v>19381</v>
      </c>
      <c r="P595" s="22">
        <v>21980</v>
      </c>
      <c r="Q595" s="22">
        <v>39832</v>
      </c>
      <c r="R595" s="22">
        <v>21813</v>
      </c>
      <c r="S595" s="22">
        <v>33402</v>
      </c>
      <c r="T595" s="22">
        <v>47497</v>
      </c>
      <c r="U595" s="22">
        <v>121318</v>
      </c>
      <c r="V595" s="22">
        <v>84314</v>
      </c>
      <c r="W595" s="22">
        <v>75241</v>
      </c>
      <c r="X595" s="22">
        <v>70298</v>
      </c>
      <c r="Y595" s="22">
        <v>57938</v>
      </c>
      <c r="Z595" s="22">
        <v>38557.182795698922</v>
      </c>
      <c r="AA595" s="22">
        <v>23304.357434186135</v>
      </c>
      <c r="AB595" s="22">
        <v>49956.459770114947</v>
      </c>
      <c r="AC595" s="22">
        <v>0</v>
      </c>
    </row>
    <row r="596" spans="1:29">
      <c r="A596" s="1" t="s">
        <v>87</v>
      </c>
      <c r="B596" s="21" t="s">
        <v>227</v>
      </c>
      <c r="C596" s="21"/>
      <c r="D596" s="21" t="s">
        <v>243</v>
      </c>
      <c r="E596" s="21" t="s">
        <v>217</v>
      </c>
      <c r="F596" s="21"/>
      <c r="G596" s="21"/>
      <c r="H596" s="21" t="str">
        <f t="shared" si="18"/>
        <v>LY8217-001Accurate Cutting</v>
      </c>
      <c r="I596" s="21" t="str">
        <f t="shared" si="19"/>
        <v>LY8217-001Accurate Cutting</v>
      </c>
      <c r="J596" s="21" t="s">
        <v>218</v>
      </c>
      <c r="K596" s="22" t="str">
        <f>VLOOKUP($D596,'● Inspection plan (master)'!$I$8:$L$316,4,0)</f>
        <v>TR</v>
      </c>
      <c r="L596" s="23"/>
      <c r="M596" s="23"/>
      <c r="N596" s="23"/>
      <c r="O596" s="22">
        <v>21088</v>
      </c>
      <c r="P596" s="22">
        <v>17908</v>
      </c>
      <c r="Q596" s="22">
        <v>40229</v>
      </c>
      <c r="R596" s="22">
        <v>21191</v>
      </c>
      <c r="S596" s="22">
        <v>32403</v>
      </c>
      <c r="T596" s="22">
        <v>52740</v>
      </c>
      <c r="U596" s="22">
        <v>116727</v>
      </c>
      <c r="V596" s="22">
        <v>85678</v>
      </c>
      <c r="W596" s="22">
        <v>71961</v>
      </c>
      <c r="X596" s="22">
        <v>77148</v>
      </c>
      <c r="Y596" s="22">
        <v>58794</v>
      </c>
      <c r="Z596" s="22">
        <v>35682.47503996874</v>
      </c>
      <c r="AA596" s="22">
        <v>23466.171280549162</v>
      </c>
      <c r="AB596" s="22">
        <v>49669.353679482098</v>
      </c>
      <c r="AC596" s="22">
        <v>0</v>
      </c>
    </row>
    <row r="597" spans="1:29">
      <c r="A597" s="1" t="s">
        <v>87</v>
      </c>
      <c r="B597" s="21" t="s">
        <v>227</v>
      </c>
      <c r="C597" s="21"/>
      <c r="D597" s="21" t="s">
        <v>243</v>
      </c>
      <c r="E597" s="21" t="s">
        <v>53</v>
      </c>
      <c r="F597" s="21"/>
      <c r="G597" s="21"/>
      <c r="H597" s="21" t="str">
        <f t="shared" si="18"/>
        <v>LY8217-001Heatting</v>
      </c>
      <c r="I597" s="21" t="str">
        <f t="shared" si="19"/>
        <v>LY8217-001Heatting</v>
      </c>
      <c r="J597" s="21" t="s">
        <v>54</v>
      </c>
      <c r="K597" s="22" t="str">
        <f>VLOOKUP($D597,'● Inspection plan (master)'!$I$8:$L$316,4,0)</f>
        <v>TR</v>
      </c>
      <c r="L597" s="23"/>
      <c r="M597" s="23"/>
      <c r="N597" s="23"/>
      <c r="O597" s="22">
        <v>22500</v>
      </c>
      <c r="P597" s="22">
        <v>30000</v>
      </c>
      <c r="Q597" s="22">
        <v>31340</v>
      </c>
      <c r="R597" s="22">
        <v>21000</v>
      </c>
      <c r="S597" s="22">
        <v>30000</v>
      </c>
      <c r="T597" s="22">
        <v>53800</v>
      </c>
      <c r="U597" s="22">
        <v>129000</v>
      </c>
      <c r="V597" s="22">
        <v>100100</v>
      </c>
      <c r="W597" s="22">
        <v>40270</v>
      </c>
      <c r="X597" s="22">
        <v>85000</v>
      </c>
      <c r="Y597" s="22">
        <v>49500</v>
      </c>
      <c r="Z597" s="22">
        <v>38400</v>
      </c>
      <c r="AA597" s="22">
        <v>24745.031099326807</v>
      </c>
      <c r="AB597" s="22">
        <v>45672.968900673193</v>
      </c>
      <c r="AC597" s="22">
        <v>0</v>
      </c>
    </row>
    <row r="598" spans="1:29">
      <c r="A598" s="1" t="s">
        <v>87</v>
      </c>
      <c r="B598" s="21" t="s">
        <v>227</v>
      </c>
      <c r="C598" s="21"/>
      <c r="D598" s="21" t="s">
        <v>243</v>
      </c>
      <c r="E598" s="21" t="s">
        <v>143</v>
      </c>
      <c r="F598" s="21"/>
      <c r="G598" s="21"/>
      <c r="H598" s="21" t="str">
        <f t="shared" si="18"/>
        <v>LY8217-0011st Assembly</v>
      </c>
      <c r="I598" s="21" t="str">
        <f t="shared" si="19"/>
        <v>LY8217-0011st Assembly</v>
      </c>
      <c r="J598" s="21" t="s">
        <v>144</v>
      </c>
      <c r="K598" s="22" t="str">
        <f>VLOOKUP($D598,'● Inspection plan (master)'!$I$8:$L$316,4,0)</f>
        <v>TR</v>
      </c>
      <c r="L598" s="23"/>
      <c r="M598" s="23"/>
      <c r="N598" s="23"/>
      <c r="O598" s="22">
        <v>22700</v>
      </c>
      <c r="P598" s="22">
        <v>32400</v>
      </c>
      <c r="Q598" s="22">
        <v>28744</v>
      </c>
      <c r="R598" s="22">
        <v>21107</v>
      </c>
      <c r="S598" s="22">
        <v>32676</v>
      </c>
      <c r="T598" s="22">
        <v>56950</v>
      </c>
      <c r="U598" s="22">
        <v>126616</v>
      </c>
      <c r="V598" s="22">
        <v>99059</v>
      </c>
      <c r="W598" s="22">
        <v>41255</v>
      </c>
      <c r="X598" s="22">
        <v>86803</v>
      </c>
      <c r="Y598" s="22">
        <v>47839</v>
      </c>
      <c r="Z598" s="22">
        <v>38533.037801609287</v>
      </c>
      <c r="AA598" s="22">
        <v>24874.481624732882</v>
      </c>
      <c r="AB598" s="22">
        <v>45410.480573657827</v>
      </c>
      <c r="AC598" s="22">
        <v>0</v>
      </c>
    </row>
    <row r="599" spans="1:29">
      <c r="A599" s="1" t="s">
        <v>87</v>
      </c>
      <c r="B599" s="21" t="s">
        <v>227</v>
      </c>
      <c r="C599" s="21"/>
      <c r="D599" s="21" t="s">
        <v>244</v>
      </c>
      <c r="E599" s="21" t="s">
        <v>37</v>
      </c>
      <c r="F599" s="21" t="s">
        <v>87</v>
      </c>
      <c r="G599" s="21" t="s">
        <v>87</v>
      </c>
      <c r="H599" s="21" t="str">
        <f t="shared" si="18"/>
        <v>D007J0-001Packing</v>
      </c>
      <c r="I599" s="21" t="str">
        <f t="shared" si="19"/>
        <v>D007J0-001PackingBIVN</v>
      </c>
      <c r="J599" s="21" t="s">
        <v>39</v>
      </c>
      <c r="K599" s="22" t="str">
        <f>VLOOKUP($D599,'● Inspection plan (master)'!$I$8:$L$316,4,0)</f>
        <v>TR</v>
      </c>
      <c r="L599" s="23"/>
      <c r="M599" s="23"/>
      <c r="N599" s="23"/>
      <c r="O599" s="22">
        <v>43200</v>
      </c>
      <c r="P599" s="22">
        <v>21200</v>
      </c>
      <c r="Q599" s="22">
        <v>35000</v>
      </c>
      <c r="R599" s="22">
        <v>0</v>
      </c>
      <c r="S599" s="22">
        <v>32600</v>
      </c>
      <c r="T599" s="22">
        <v>121800</v>
      </c>
      <c r="U599" s="22">
        <v>153600</v>
      </c>
      <c r="V599" s="22">
        <v>87000</v>
      </c>
      <c r="W599" s="22">
        <v>64600</v>
      </c>
      <c r="X599" s="22">
        <v>92400</v>
      </c>
      <c r="Y599" s="22">
        <v>39000</v>
      </c>
      <c r="Z599" s="22">
        <v>110000</v>
      </c>
      <c r="AA599" s="22">
        <v>80200</v>
      </c>
      <c r="AB599" s="22">
        <v>101400</v>
      </c>
      <c r="AC599" s="22">
        <v>0</v>
      </c>
    </row>
    <row r="600" spans="1:29">
      <c r="A600" s="1" t="s">
        <v>87</v>
      </c>
      <c r="B600" s="21" t="s">
        <v>227</v>
      </c>
      <c r="C600" s="21"/>
      <c r="D600" s="21" t="s">
        <v>244</v>
      </c>
      <c r="E600" s="21" t="s">
        <v>45</v>
      </c>
      <c r="F600" s="21"/>
      <c r="G600" s="21"/>
      <c r="H600" s="21" t="str">
        <f t="shared" si="18"/>
        <v>D007J0-001Traverse Grinding</v>
      </c>
      <c r="I600" s="21" t="str">
        <f t="shared" si="19"/>
        <v>D007J0-001Traverse Grinding</v>
      </c>
      <c r="J600" s="21" t="s">
        <v>46</v>
      </c>
      <c r="K600" s="22" t="str">
        <f>VLOOKUP($D600,'● Inspection plan (master)'!$I$8:$L$316,4,0)</f>
        <v>TR</v>
      </c>
      <c r="L600" s="23"/>
      <c r="M600" s="23"/>
      <c r="N600" s="23"/>
      <c r="O600" s="22">
        <v>36350</v>
      </c>
      <c r="P600" s="22">
        <v>31886</v>
      </c>
      <c r="Q600" s="22">
        <v>24815</v>
      </c>
      <c r="R600" s="22">
        <v>0</v>
      </c>
      <c r="S600" s="22">
        <v>44634</v>
      </c>
      <c r="T600" s="22">
        <v>200698</v>
      </c>
      <c r="U600" s="22">
        <v>115327</v>
      </c>
      <c r="V600" s="22">
        <v>91195</v>
      </c>
      <c r="W600" s="22">
        <v>63363</v>
      </c>
      <c r="X600" s="22">
        <v>91846</v>
      </c>
      <c r="Y600" s="22">
        <v>45640</v>
      </c>
      <c r="Z600" s="22">
        <v>108205.59784946237</v>
      </c>
      <c r="AA600" s="22">
        <v>83610.746978123832</v>
      </c>
      <c r="AB600" s="22">
        <v>99349.855172413794</v>
      </c>
      <c r="AC600" s="22">
        <v>0</v>
      </c>
    </row>
    <row r="601" spans="1:29">
      <c r="A601" s="1" t="s">
        <v>87</v>
      </c>
      <c r="B601" s="21" t="s">
        <v>227</v>
      </c>
      <c r="C601" s="21"/>
      <c r="D601" s="21" t="s">
        <v>244</v>
      </c>
      <c r="E601" s="21" t="s">
        <v>217</v>
      </c>
      <c r="F601" s="21"/>
      <c r="G601" s="21"/>
      <c r="H601" s="21" t="str">
        <f t="shared" si="18"/>
        <v>D007J0-001Accurate Cutting</v>
      </c>
      <c r="I601" s="21" t="str">
        <f t="shared" si="19"/>
        <v>D007J0-001Accurate Cutting</v>
      </c>
      <c r="J601" s="21" t="s">
        <v>218</v>
      </c>
      <c r="K601" s="22" t="str">
        <f>VLOOKUP($D601,'● Inspection plan (master)'!$I$8:$L$316,4,0)</f>
        <v>TR</v>
      </c>
      <c r="L601" s="23"/>
      <c r="M601" s="23"/>
      <c r="N601" s="23"/>
      <c r="O601" s="22">
        <v>31711</v>
      </c>
      <c r="P601" s="22">
        <v>32213</v>
      </c>
      <c r="Q601" s="22">
        <v>24924</v>
      </c>
      <c r="R601" s="22">
        <v>0</v>
      </c>
      <c r="S601" s="22">
        <v>48182</v>
      </c>
      <c r="T601" s="22">
        <v>205317</v>
      </c>
      <c r="U601" s="22">
        <v>115672</v>
      </c>
      <c r="V601" s="22">
        <v>89919</v>
      </c>
      <c r="W601" s="22">
        <v>60191</v>
      </c>
      <c r="X601" s="22">
        <v>93275</v>
      </c>
      <c r="Y601" s="22">
        <v>51531</v>
      </c>
      <c r="Z601" s="22">
        <v>100495.11799450604</v>
      </c>
      <c r="AA601" s="22">
        <v>83732.20301223197</v>
      </c>
      <c r="AB601" s="22">
        <v>98778.878993261984</v>
      </c>
      <c r="AC601" s="22">
        <v>0</v>
      </c>
    </row>
    <row r="602" spans="1:29">
      <c r="A602" s="1" t="s">
        <v>87</v>
      </c>
      <c r="B602" s="21" t="s">
        <v>227</v>
      </c>
      <c r="C602" s="21"/>
      <c r="D602" s="21" t="s">
        <v>244</v>
      </c>
      <c r="E602" s="21" t="s">
        <v>53</v>
      </c>
      <c r="F602" s="21"/>
      <c r="G602" s="21"/>
      <c r="H602" s="21" t="str">
        <f t="shared" si="18"/>
        <v>D007J0-001Heatting</v>
      </c>
      <c r="I602" s="21" t="str">
        <f t="shared" si="19"/>
        <v>D007J0-001Heatting</v>
      </c>
      <c r="J602" s="21" t="s">
        <v>54</v>
      </c>
      <c r="K602" s="22" t="str">
        <f>VLOOKUP($D602,'● Inspection plan (master)'!$I$8:$L$316,4,0)</f>
        <v>TR</v>
      </c>
      <c r="L602" s="23"/>
      <c r="M602" s="23"/>
      <c r="N602" s="23"/>
      <c r="O602" s="22">
        <v>20760</v>
      </c>
      <c r="P602" s="22">
        <v>43269</v>
      </c>
      <c r="Q602" s="22">
        <v>14530</v>
      </c>
      <c r="R602" s="22">
        <v>0</v>
      </c>
      <c r="S602" s="22">
        <v>67500</v>
      </c>
      <c r="T602" s="22">
        <v>204000</v>
      </c>
      <c r="U602" s="22">
        <v>109200</v>
      </c>
      <c r="V602" s="22">
        <v>85500</v>
      </c>
      <c r="W602" s="22">
        <v>63000</v>
      </c>
      <c r="X602" s="22">
        <v>92900</v>
      </c>
      <c r="Y602" s="22">
        <v>54000</v>
      </c>
      <c r="Z602" s="22">
        <v>91922</v>
      </c>
      <c r="AA602" s="22">
        <v>82373.015713595843</v>
      </c>
      <c r="AB602" s="22">
        <v>98211.184286404154</v>
      </c>
      <c r="AC602" s="22">
        <v>0</v>
      </c>
    </row>
    <row r="603" spans="1:29">
      <c r="A603" s="1" t="s">
        <v>87</v>
      </c>
      <c r="B603" s="21" t="s">
        <v>227</v>
      </c>
      <c r="C603" s="21"/>
      <c r="D603" s="21" t="s">
        <v>244</v>
      </c>
      <c r="E603" s="21" t="s">
        <v>143</v>
      </c>
      <c r="F603" s="21"/>
      <c r="G603" s="21"/>
      <c r="H603" s="21" t="str">
        <f t="shared" si="18"/>
        <v>D007J0-0011st Assembly</v>
      </c>
      <c r="I603" s="21" t="str">
        <f t="shared" si="19"/>
        <v>D007J0-0011st Assembly</v>
      </c>
      <c r="J603" s="21" t="s">
        <v>144</v>
      </c>
      <c r="K603" s="22" t="str">
        <f>VLOOKUP($D603,'● Inspection plan (master)'!$I$8:$L$316,4,0)</f>
        <v>TR</v>
      </c>
      <c r="L603" s="23"/>
      <c r="M603" s="23"/>
      <c r="N603" s="23"/>
      <c r="O603" s="22">
        <v>20760</v>
      </c>
      <c r="P603" s="22">
        <v>45079</v>
      </c>
      <c r="Q603" s="22">
        <v>12785</v>
      </c>
      <c r="R603" s="22">
        <v>0</v>
      </c>
      <c r="S603" s="22">
        <v>67424</v>
      </c>
      <c r="T603" s="22">
        <v>204277</v>
      </c>
      <c r="U603" s="22">
        <v>111745</v>
      </c>
      <c r="V603" s="22">
        <v>86138</v>
      </c>
      <c r="W603" s="22">
        <v>61345</v>
      </c>
      <c r="X603" s="22">
        <v>92952</v>
      </c>
      <c r="Y603" s="22">
        <v>53657</v>
      </c>
      <c r="Z603" s="22">
        <v>91064.865675879541</v>
      </c>
      <c r="AA603" s="22">
        <v>82494.582131316332</v>
      </c>
      <c r="AB603" s="22">
        <v>97646.752192804124</v>
      </c>
      <c r="AC603" s="22">
        <v>0</v>
      </c>
    </row>
    <row r="604" spans="1:29">
      <c r="A604" s="1" t="s">
        <v>68</v>
      </c>
      <c r="B604" s="21" t="s">
        <v>227</v>
      </c>
      <c r="C604" s="21"/>
      <c r="D604" s="21" t="s">
        <v>245</v>
      </c>
      <c r="E604" s="21" t="s">
        <v>37</v>
      </c>
      <c r="F604" s="21" t="s">
        <v>70</v>
      </c>
      <c r="G604" s="21" t="s">
        <v>68</v>
      </c>
      <c r="H604" s="21" t="str">
        <f t="shared" si="18"/>
        <v>RC4-3849Packing</v>
      </c>
      <c r="I604" s="21" t="str">
        <f t="shared" si="19"/>
        <v>RC4-3849Packingc-QUEVO</v>
      </c>
      <c r="J604" s="21" t="s">
        <v>39</v>
      </c>
      <c r="K604" s="22" t="str">
        <f>VLOOKUP($D604,'● Inspection plan (master)'!$I$8:$L$316,4,0)</f>
        <v>TR</v>
      </c>
      <c r="L604" s="23"/>
      <c r="M604" s="23"/>
      <c r="N604" s="23"/>
      <c r="O604" s="22">
        <v>61080</v>
      </c>
      <c r="P604" s="22">
        <v>66120</v>
      </c>
      <c r="Q604" s="22">
        <v>66120</v>
      </c>
      <c r="R604" s="22">
        <v>121560</v>
      </c>
      <c r="S604" s="22">
        <v>31440</v>
      </c>
      <c r="T604" s="22">
        <v>25320</v>
      </c>
      <c r="U604" s="22">
        <v>64920</v>
      </c>
      <c r="V604" s="22">
        <v>107520</v>
      </c>
      <c r="W604" s="22">
        <v>136080</v>
      </c>
      <c r="X604" s="22">
        <v>192000</v>
      </c>
      <c r="Y604" s="22">
        <v>211800</v>
      </c>
      <c r="Z604" s="22">
        <v>173640.00000000003</v>
      </c>
      <c r="AA604" s="22">
        <v>129100</v>
      </c>
      <c r="AB604" s="22">
        <v>136700</v>
      </c>
      <c r="AC604" s="22">
        <v>0</v>
      </c>
    </row>
    <row r="605" spans="1:29">
      <c r="A605" s="1" t="s">
        <v>68</v>
      </c>
      <c r="B605" s="21" t="s">
        <v>227</v>
      </c>
      <c r="C605" s="21"/>
      <c r="D605" s="21" t="s">
        <v>245</v>
      </c>
      <c r="E605" s="21" t="s">
        <v>45</v>
      </c>
      <c r="F605" s="21"/>
      <c r="G605" s="21"/>
      <c r="H605" s="21" t="str">
        <f t="shared" si="18"/>
        <v>RC4-3849Traverse Grinding</v>
      </c>
      <c r="I605" s="21" t="str">
        <f t="shared" si="19"/>
        <v>RC4-3849Traverse Grinding</v>
      </c>
      <c r="J605" s="21" t="s">
        <v>46</v>
      </c>
      <c r="K605" s="22" t="str">
        <f>VLOOKUP($D605,'● Inspection plan (master)'!$I$8:$L$316,4,0)</f>
        <v>TR</v>
      </c>
      <c r="L605" s="23"/>
      <c r="M605" s="23"/>
      <c r="N605" s="23"/>
      <c r="O605" s="22">
        <v>71543</v>
      </c>
      <c r="P605" s="22">
        <v>83872</v>
      </c>
      <c r="Q605" s="22">
        <v>72843</v>
      </c>
      <c r="R605" s="22">
        <v>144145</v>
      </c>
      <c r="S605" s="22">
        <v>30439</v>
      </c>
      <c r="T605" s="22">
        <v>38435</v>
      </c>
      <c r="U605" s="22">
        <v>77487</v>
      </c>
      <c r="V605" s="22">
        <v>129497</v>
      </c>
      <c r="W605" s="22">
        <v>165658</v>
      </c>
      <c r="X605" s="22">
        <v>196995</v>
      </c>
      <c r="Y605" s="22">
        <v>227068</v>
      </c>
      <c r="Z605" s="22">
        <v>185031.7647311828</v>
      </c>
      <c r="AA605" s="22">
        <v>146011.51779755286</v>
      </c>
      <c r="AB605" s="22">
        <v>136562.85747126437</v>
      </c>
      <c r="AC605" s="22">
        <v>0</v>
      </c>
    </row>
    <row r="606" spans="1:29">
      <c r="A606" s="1" t="s">
        <v>68</v>
      </c>
      <c r="B606" s="21" t="s">
        <v>227</v>
      </c>
      <c r="C606" s="21"/>
      <c r="D606" s="21" t="s">
        <v>245</v>
      </c>
      <c r="E606" s="21" t="s">
        <v>217</v>
      </c>
      <c r="F606" s="21"/>
      <c r="G606" s="21"/>
      <c r="H606" s="21" t="str">
        <f t="shared" si="18"/>
        <v>RC4-3849Accurate Cutting</v>
      </c>
      <c r="I606" s="21" t="str">
        <f t="shared" si="19"/>
        <v>RC4-3849Accurate Cutting</v>
      </c>
      <c r="J606" s="21" t="s">
        <v>218</v>
      </c>
      <c r="K606" s="22" t="str">
        <f>VLOOKUP($D606,'● Inspection plan (master)'!$I$8:$L$316,4,0)</f>
        <v>TR</v>
      </c>
      <c r="L606" s="23"/>
      <c r="M606" s="23"/>
      <c r="N606" s="23"/>
      <c r="O606" s="22">
        <v>74703</v>
      </c>
      <c r="P606" s="22">
        <v>80604</v>
      </c>
      <c r="Q606" s="22">
        <v>73450</v>
      </c>
      <c r="R606" s="22">
        <v>148369</v>
      </c>
      <c r="S606" s="22">
        <v>25415</v>
      </c>
      <c r="T606" s="22">
        <v>42526</v>
      </c>
      <c r="U606" s="22">
        <v>77651</v>
      </c>
      <c r="V606" s="22">
        <v>130442</v>
      </c>
      <c r="W606" s="22">
        <v>167733</v>
      </c>
      <c r="X606" s="22">
        <v>202158</v>
      </c>
      <c r="Y606" s="22">
        <v>227106</v>
      </c>
      <c r="Z606" s="22">
        <v>186483.04125183896</v>
      </c>
      <c r="AA606" s="22">
        <v>146010.98430437723</v>
      </c>
      <c r="AB606" s="22">
        <v>134012.11444378385</v>
      </c>
      <c r="AC606" s="22">
        <v>0</v>
      </c>
    </row>
    <row r="607" spans="1:29">
      <c r="A607" s="1" t="s">
        <v>68</v>
      </c>
      <c r="B607" s="21" t="s">
        <v>227</v>
      </c>
      <c r="C607" s="21"/>
      <c r="D607" s="21" t="s">
        <v>245</v>
      </c>
      <c r="E607" s="21" t="s">
        <v>53</v>
      </c>
      <c r="F607" s="21"/>
      <c r="G607" s="21"/>
      <c r="H607" s="21" t="str">
        <f t="shared" si="18"/>
        <v>RC4-3849Heatting</v>
      </c>
      <c r="I607" s="21" t="str">
        <f t="shared" si="19"/>
        <v>RC4-3849Heatting</v>
      </c>
      <c r="J607" s="21" t="s">
        <v>54</v>
      </c>
      <c r="K607" s="22" t="str">
        <f>VLOOKUP($D607,'● Inspection plan (master)'!$I$8:$L$316,4,0)</f>
        <v>TR</v>
      </c>
      <c r="L607" s="23"/>
      <c r="M607" s="23"/>
      <c r="N607" s="23"/>
      <c r="O607" s="22">
        <v>82210</v>
      </c>
      <c r="P607" s="22">
        <v>92400</v>
      </c>
      <c r="Q607" s="22">
        <v>69190</v>
      </c>
      <c r="R607" s="22">
        <v>138285</v>
      </c>
      <c r="S607" s="22">
        <v>20400</v>
      </c>
      <c r="T607" s="22">
        <v>45600</v>
      </c>
      <c r="U607" s="22">
        <v>86150</v>
      </c>
      <c r="V607" s="22">
        <v>140700</v>
      </c>
      <c r="W607" s="22">
        <v>187300</v>
      </c>
      <c r="X607" s="22">
        <v>203700</v>
      </c>
      <c r="Y607" s="22">
        <v>223200</v>
      </c>
      <c r="Z607" s="22">
        <v>158400</v>
      </c>
      <c r="AA607" s="22">
        <v>144936.24034544267</v>
      </c>
      <c r="AB607" s="22">
        <v>124769.89965455738</v>
      </c>
      <c r="AC607" s="22">
        <v>0</v>
      </c>
    </row>
    <row r="608" spans="1:29">
      <c r="A608" s="1" t="s">
        <v>68</v>
      </c>
      <c r="B608" s="21" t="s">
        <v>227</v>
      </c>
      <c r="C608" s="21"/>
      <c r="D608" s="21" t="s">
        <v>245</v>
      </c>
      <c r="E608" s="21" t="s">
        <v>143</v>
      </c>
      <c r="F608" s="21"/>
      <c r="G608" s="21"/>
      <c r="H608" s="21" t="str">
        <f t="shared" si="18"/>
        <v>RC4-38491st Assembly</v>
      </c>
      <c r="I608" s="21" t="str">
        <f t="shared" si="19"/>
        <v>RC4-38491st Assembly</v>
      </c>
      <c r="J608" s="21" t="s">
        <v>144</v>
      </c>
      <c r="K608" s="22" t="str">
        <f>VLOOKUP($D608,'● Inspection plan (master)'!$I$8:$L$316,4,0)</f>
        <v>TR</v>
      </c>
      <c r="L608" s="23"/>
      <c r="M608" s="23"/>
      <c r="N608" s="23"/>
      <c r="O608" s="22">
        <v>80851</v>
      </c>
      <c r="P608" s="22">
        <v>91308</v>
      </c>
      <c r="Q608" s="22">
        <v>68040</v>
      </c>
      <c r="R608" s="22">
        <v>138476</v>
      </c>
      <c r="S608" s="22">
        <v>19881</v>
      </c>
      <c r="T608" s="22">
        <v>45658</v>
      </c>
      <c r="U608" s="22">
        <v>86022</v>
      </c>
      <c r="V608" s="22">
        <v>139735</v>
      </c>
      <c r="W608" s="22">
        <v>188332</v>
      </c>
      <c r="X608" s="22">
        <v>195462</v>
      </c>
      <c r="Y608" s="22">
        <v>224471</v>
      </c>
      <c r="Z608" s="22">
        <v>155779.22709863141</v>
      </c>
      <c r="AA608" s="22">
        <v>144874.08163563054</v>
      </c>
      <c r="AB608" s="22">
        <v>124052.83126573809</v>
      </c>
      <c r="AC608" s="22">
        <v>0</v>
      </c>
    </row>
    <row r="609" spans="1:29">
      <c r="A609" s="1" t="s">
        <v>87</v>
      </c>
      <c r="B609" s="21" t="s">
        <v>227</v>
      </c>
      <c r="C609" s="21"/>
      <c r="D609" s="21" t="s">
        <v>246</v>
      </c>
      <c r="E609" s="21" t="s">
        <v>37</v>
      </c>
      <c r="F609" s="21" t="s">
        <v>87</v>
      </c>
      <c r="G609" s="21" t="s">
        <v>87</v>
      </c>
      <c r="H609" s="21" t="str">
        <f t="shared" si="18"/>
        <v>LY2499-001Packing</v>
      </c>
      <c r="I609" s="21" t="str">
        <f t="shared" si="19"/>
        <v>LY2499-001PackingBIVN</v>
      </c>
      <c r="J609" s="21" t="s">
        <v>39</v>
      </c>
      <c r="K609" s="22" t="str">
        <f>VLOOKUP($D609,'● Inspection plan (master)'!$I$8:$L$316,4,0)</f>
        <v>TR</v>
      </c>
      <c r="L609" s="23"/>
      <c r="M609" s="23"/>
      <c r="N609" s="23"/>
      <c r="O609" s="22">
        <v>8400</v>
      </c>
      <c r="P609" s="22">
        <v>7400</v>
      </c>
      <c r="Q609" s="22">
        <v>6400</v>
      </c>
      <c r="R609" s="22">
        <v>7000</v>
      </c>
      <c r="S609" s="22">
        <v>7600</v>
      </c>
      <c r="T609" s="22">
        <v>5000</v>
      </c>
      <c r="U609" s="22">
        <v>5200</v>
      </c>
      <c r="V609" s="22">
        <v>5400</v>
      </c>
      <c r="W609" s="22">
        <v>13200</v>
      </c>
      <c r="X609" s="22">
        <v>7200</v>
      </c>
      <c r="Y609" s="22">
        <v>5800</v>
      </c>
      <c r="Z609" s="22">
        <v>1000</v>
      </c>
      <c r="AA609" s="22">
        <v>1200</v>
      </c>
      <c r="AB609" s="22">
        <v>2400</v>
      </c>
      <c r="AC609" s="22">
        <v>0</v>
      </c>
    </row>
    <row r="610" spans="1:29">
      <c r="A610" s="1" t="s">
        <v>87</v>
      </c>
      <c r="B610" s="21" t="s">
        <v>227</v>
      </c>
      <c r="C610" s="21"/>
      <c r="D610" s="21" t="s">
        <v>246</v>
      </c>
      <c r="E610" s="21" t="s">
        <v>45</v>
      </c>
      <c r="F610" s="21"/>
      <c r="G610" s="21"/>
      <c r="H610" s="21" t="str">
        <f t="shared" si="18"/>
        <v>LY2499-001Traverse Grinding</v>
      </c>
      <c r="I610" s="21" t="str">
        <f t="shared" si="19"/>
        <v>LY2499-001Traverse Grinding</v>
      </c>
      <c r="J610" s="21" t="s">
        <v>46</v>
      </c>
      <c r="K610" s="22" t="str">
        <f>VLOOKUP($D610,'● Inspection plan (master)'!$I$8:$L$316,4,0)</f>
        <v>TR</v>
      </c>
      <c r="L610" s="23"/>
      <c r="M610" s="23"/>
      <c r="N610" s="23"/>
      <c r="O610" s="22">
        <v>8942</v>
      </c>
      <c r="P610" s="22">
        <v>7511</v>
      </c>
      <c r="Q610" s="22">
        <v>7480</v>
      </c>
      <c r="R610" s="22">
        <v>5947</v>
      </c>
      <c r="S610" s="22">
        <v>7382</v>
      </c>
      <c r="T610" s="22">
        <v>5881</v>
      </c>
      <c r="U610" s="22">
        <v>4506</v>
      </c>
      <c r="V610" s="22">
        <v>8985</v>
      </c>
      <c r="W610" s="22">
        <v>10524</v>
      </c>
      <c r="X610" s="22">
        <v>7419</v>
      </c>
      <c r="Y610" s="22">
        <v>7419</v>
      </c>
      <c r="Z610" s="22">
        <v>0</v>
      </c>
      <c r="AA610" s="22">
        <v>962.20689655172418</v>
      </c>
      <c r="AB610" s="22">
        <v>2369.7931034482758</v>
      </c>
      <c r="AC610" s="22">
        <v>0</v>
      </c>
    </row>
    <row r="611" spans="1:29">
      <c r="A611" s="1" t="s">
        <v>87</v>
      </c>
      <c r="B611" s="21" t="s">
        <v>227</v>
      </c>
      <c r="C611" s="21"/>
      <c r="D611" s="21" t="s">
        <v>246</v>
      </c>
      <c r="E611" s="21" t="s">
        <v>217</v>
      </c>
      <c r="F611" s="21"/>
      <c r="G611" s="21"/>
      <c r="H611" s="21" t="str">
        <f t="shared" si="18"/>
        <v>LY2499-001Accurate Cutting</v>
      </c>
      <c r="I611" s="21" t="str">
        <f t="shared" si="19"/>
        <v>LY2499-001Accurate Cutting</v>
      </c>
      <c r="J611" s="21" t="s">
        <v>218</v>
      </c>
      <c r="K611" s="22" t="str">
        <f>VLOOKUP($D611,'● Inspection plan (master)'!$I$8:$L$316,4,0)</f>
        <v>TR</v>
      </c>
      <c r="L611" s="23"/>
      <c r="M611" s="23"/>
      <c r="N611" s="23"/>
      <c r="O611" s="22">
        <v>8804</v>
      </c>
      <c r="P611" s="22">
        <v>7500</v>
      </c>
      <c r="Q611" s="22">
        <v>7480</v>
      </c>
      <c r="R611" s="22">
        <v>5977</v>
      </c>
      <c r="S611" s="22">
        <v>7498</v>
      </c>
      <c r="T611" s="22">
        <v>6000</v>
      </c>
      <c r="U611" s="22">
        <v>4500</v>
      </c>
      <c r="V611" s="22">
        <v>9025</v>
      </c>
      <c r="W611" s="22">
        <v>10500</v>
      </c>
      <c r="X611" s="22">
        <v>7232</v>
      </c>
      <c r="Y611" s="22">
        <v>7420</v>
      </c>
      <c r="Z611" s="22">
        <v>5.1731553578049683</v>
      </c>
      <c r="AA611" s="22">
        <v>970.65324178844958</v>
      </c>
      <c r="AB611" s="22">
        <v>2356.1736028537453</v>
      </c>
      <c r="AC611" s="22">
        <v>0</v>
      </c>
    </row>
    <row r="612" spans="1:29">
      <c r="A612" s="1" t="s">
        <v>87</v>
      </c>
      <c r="B612" s="21" t="s">
        <v>227</v>
      </c>
      <c r="C612" s="21"/>
      <c r="D612" s="21" t="s">
        <v>246</v>
      </c>
      <c r="E612" s="21" t="s">
        <v>53</v>
      </c>
      <c r="F612" s="21"/>
      <c r="G612" s="21"/>
      <c r="H612" s="21" t="str">
        <f t="shared" si="18"/>
        <v>LY2499-001Heatting</v>
      </c>
      <c r="I612" s="21" t="str">
        <f t="shared" si="19"/>
        <v>LY2499-001Heatting</v>
      </c>
      <c r="J612" s="21" t="s">
        <v>54</v>
      </c>
      <c r="K612" s="22" t="str">
        <f>VLOOKUP($D612,'● Inspection plan (master)'!$I$8:$L$316,4,0)</f>
        <v>TR</v>
      </c>
      <c r="L612" s="23"/>
      <c r="M612" s="23"/>
      <c r="N612" s="23"/>
      <c r="O612" s="22">
        <v>8450</v>
      </c>
      <c r="P612" s="22">
        <v>7500</v>
      </c>
      <c r="Q612" s="22">
        <v>7500</v>
      </c>
      <c r="R612" s="22">
        <v>6000</v>
      </c>
      <c r="S612" s="22">
        <v>7500</v>
      </c>
      <c r="T612" s="22">
        <v>6000</v>
      </c>
      <c r="U612" s="22">
        <v>4500</v>
      </c>
      <c r="V612" s="22">
        <v>9000</v>
      </c>
      <c r="W612" s="22">
        <v>10500</v>
      </c>
      <c r="X612" s="22">
        <v>7370</v>
      </c>
      <c r="Y612" s="22">
        <v>7500</v>
      </c>
      <c r="Z612" s="22">
        <v>10.3917211738719</v>
      </c>
      <c r="AA612" s="22">
        <v>978.9759035749903</v>
      </c>
      <c r="AB612" s="22">
        <v>2342.6323752511375</v>
      </c>
      <c r="AC612" s="22">
        <v>0</v>
      </c>
    </row>
    <row r="613" spans="1:29">
      <c r="A613" s="1" t="s">
        <v>87</v>
      </c>
      <c r="B613" s="21" t="s">
        <v>227</v>
      </c>
      <c r="C613" s="21"/>
      <c r="D613" s="21" t="s">
        <v>246</v>
      </c>
      <c r="E613" s="21" t="s">
        <v>143</v>
      </c>
      <c r="F613" s="21"/>
      <c r="G613" s="21"/>
      <c r="H613" s="21" t="str">
        <f t="shared" si="18"/>
        <v>LY2499-0011st Assembly</v>
      </c>
      <c r="I613" s="21" t="str">
        <f t="shared" si="19"/>
        <v>LY2499-0011st Assembly</v>
      </c>
      <c r="J613" s="21" t="s">
        <v>144</v>
      </c>
      <c r="K613" s="22" t="str">
        <f>VLOOKUP($D613,'● Inspection plan (master)'!$I$8:$L$316,4,0)</f>
        <v>TR</v>
      </c>
      <c r="L613" s="23"/>
      <c r="M613" s="23"/>
      <c r="N613" s="23"/>
      <c r="O613" s="22">
        <v>8380</v>
      </c>
      <c r="P613" s="22">
        <v>7500</v>
      </c>
      <c r="Q613" s="22">
        <v>7500</v>
      </c>
      <c r="R613" s="22">
        <v>6000</v>
      </c>
      <c r="S613" s="22">
        <v>7500</v>
      </c>
      <c r="T613" s="22">
        <v>6000</v>
      </c>
      <c r="U613" s="22">
        <v>4500</v>
      </c>
      <c r="V613" s="22">
        <v>9000</v>
      </c>
      <c r="W613" s="22">
        <v>10500</v>
      </c>
      <c r="X613" s="22">
        <v>7370</v>
      </c>
      <c r="Y613" s="22">
        <v>7500</v>
      </c>
      <c r="Z613" s="22">
        <v>15.655032483414859</v>
      </c>
      <c r="AA613" s="22">
        <v>987.17599672091364</v>
      </c>
      <c r="AB613" s="22">
        <v>2329.1689707956712</v>
      </c>
      <c r="AC613" s="22">
        <v>0</v>
      </c>
    </row>
    <row r="614" spans="1:29">
      <c r="A614" s="1" t="s">
        <v>87</v>
      </c>
      <c r="B614" s="21" t="s">
        <v>227</v>
      </c>
      <c r="C614" s="21"/>
      <c r="D614" s="21" t="s">
        <v>247</v>
      </c>
      <c r="E614" s="21" t="s">
        <v>37</v>
      </c>
      <c r="F614" s="21" t="s">
        <v>87</v>
      </c>
      <c r="G614" s="21" t="s">
        <v>87</v>
      </c>
      <c r="H614" s="21" t="str">
        <f t="shared" si="18"/>
        <v>LY9181-001Packing</v>
      </c>
      <c r="I614" s="21" t="str">
        <f t="shared" si="19"/>
        <v>LY9181-001PackingBIVN</v>
      </c>
      <c r="J614" s="21" t="s">
        <v>39</v>
      </c>
      <c r="K614" s="22" t="str">
        <f>VLOOKUP($D614,'● Inspection plan (master)'!$I$8:$L$316,4,0)</f>
        <v>TR</v>
      </c>
      <c r="L614" s="23"/>
      <c r="M614" s="23"/>
      <c r="N614" s="23"/>
      <c r="O614" s="22">
        <v>74800</v>
      </c>
      <c r="P614" s="22">
        <v>62800</v>
      </c>
      <c r="Q614" s="22">
        <v>116600</v>
      </c>
      <c r="R614" s="22">
        <v>118200</v>
      </c>
      <c r="S614" s="22">
        <v>130400</v>
      </c>
      <c r="T614" s="22">
        <v>150800</v>
      </c>
      <c r="U614" s="22">
        <v>187600</v>
      </c>
      <c r="V614" s="22">
        <v>99000</v>
      </c>
      <c r="W614" s="22">
        <v>149600</v>
      </c>
      <c r="X614" s="22">
        <v>140200</v>
      </c>
      <c r="Y614" s="22">
        <v>154600</v>
      </c>
      <c r="Z614" s="22">
        <v>63000</v>
      </c>
      <c r="AA614" s="22">
        <v>42000</v>
      </c>
      <c r="AB614" s="22">
        <v>75400</v>
      </c>
      <c r="AC614" s="22">
        <v>0</v>
      </c>
    </row>
    <row r="615" spans="1:29">
      <c r="A615" s="1" t="s">
        <v>87</v>
      </c>
      <c r="B615" s="21" t="s">
        <v>227</v>
      </c>
      <c r="C615" s="21"/>
      <c r="D615" s="21" t="s">
        <v>247</v>
      </c>
      <c r="E615" s="21" t="s">
        <v>45</v>
      </c>
      <c r="F615" s="21"/>
      <c r="G615" s="21"/>
      <c r="H615" s="21" t="str">
        <f t="shared" si="18"/>
        <v>LY9181-001Traverse Grinding</v>
      </c>
      <c r="I615" s="21" t="str">
        <f t="shared" si="19"/>
        <v>LY9181-001Traverse Grinding</v>
      </c>
      <c r="J615" s="21" t="s">
        <v>46</v>
      </c>
      <c r="K615" s="22" t="str">
        <f>VLOOKUP($D615,'● Inspection plan (master)'!$I$8:$L$316,4,0)</f>
        <v>TR</v>
      </c>
      <c r="L615" s="23"/>
      <c r="M615" s="23"/>
      <c r="N615" s="23"/>
      <c r="O615" s="22">
        <v>75881</v>
      </c>
      <c r="P615" s="22">
        <v>68015</v>
      </c>
      <c r="Q615" s="22">
        <v>115576</v>
      </c>
      <c r="R615" s="22">
        <v>127495</v>
      </c>
      <c r="S615" s="22">
        <v>129071</v>
      </c>
      <c r="T615" s="22">
        <v>158905</v>
      </c>
      <c r="U615" s="22">
        <v>186107</v>
      </c>
      <c r="V615" s="22">
        <v>94375</v>
      </c>
      <c r="W615" s="22">
        <v>173151</v>
      </c>
      <c r="X615" s="22">
        <v>150360</v>
      </c>
      <c r="Y615" s="22">
        <v>133453</v>
      </c>
      <c r="Z615" s="22">
        <v>53623.548387096773</v>
      </c>
      <c r="AA615" s="22">
        <v>44315.118279569891</v>
      </c>
      <c r="AB615" s="22">
        <v>73012.333333333343</v>
      </c>
      <c r="AC615" s="22">
        <v>0</v>
      </c>
    </row>
    <row r="616" spans="1:29">
      <c r="A616" s="1" t="s">
        <v>87</v>
      </c>
      <c r="B616" s="21" t="s">
        <v>227</v>
      </c>
      <c r="C616" s="21"/>
      <c r="D616" s="21" t="s">
        <v>247</v>
      </c>
      <c r="E616" s="21" t="s">
        <v>217</v>
      </c>
      <c r="F616" s="21"/>
      <c r="G616" s="21"/>
      <c r="H616" s="21" t="str">
        <f t="shared" si="18"/>
        <v>LY9181-001Accurate Cutting</v>
      </c>
      <c r="I616" s="21" t="str">
        <f t="shared" si="19"/>
        <v>LY9181-001Accurate Cutting</v>
      </c>
      <c r="J616" s="21" t="s">
        <v>218</v>
      </c>
      <c r="K616" s="22" t="str">
        <f>VLOOKUP($D616,'● Inspection plan (master)'!$I$8:$L$316,4,0)</f>
        <v>TR</v>
      </c>
      <c r="L616" s="23"/>
      <c r="M616" s="23"/>
      <c r="N616" s="23"/>
      <c r="O616" s="22">
        <v>73207</v>
      </c>
      <c r="P616" s="22">
        <v>64728</v>
      </c>
      <c r="Q616" s="22">
        <v>115060</v>
      </c>
      <c r="R616" s="22">
        <v>128844</v>
      </c>
      <c r="S616" s="22">
        <v>129961</v>
      </c>
      <c r="T616" s="22">
        <v>160198</v>
      </c>
      <c r="U616" s="22">
        <v>185711</v>
      </c>
      <c r="V616" s="22">
        <v>91401</v>
      </c>
      <c r="W616" s="22">
        <v>175136</v>
      </c>
      <c r="X616" s="22">
        <v>152235</v>
      </c>
      <c r="Y616" s="22">
        <v>137694</v>
      </c>
      <c r="Z616" s="22">
        <v>46461.80171118048</v>
      </c>
      <c r="AA616" s="22">
        <v>44496.476066597294</v>
      </c>
      <c r="AB616" s="22">
        <v>72592.722222222234</v>
      </c>
      <c r="AC616" s="22">
        <v>0</v>
      </c>
    </row>
    <row r="617" spans="1:29">
      <c r="A617" s="1" t="s">
        <v>87</v>
      </c>
      <c r="B617" s="21" t="s">
        <v>227</v>
      </c>
      <c r="C617" s="21"/>
      <c r="D617" s="21" t="s">
        <v>247</v>
      </c>
      <c r="E617" s="21" t="s">
        <v>53</v>
      </c>
      <c r="F617" s="21"/>
      <c r="G617" s="21"/>
      <c r="H617" s="21" t="str">
        <f t="shared" si="18"/>
        <v>LY9181-001Heatting</v>
      </c>
      <c r="I617" s="21" t="str">
        <f t="shared" si="19"/>
        <v>LY9181-001Heatting</v>
      </c>
      <c r="J617" s="21" t="s">
        <v>54</v>
      </c>
      <c r="K617" s="22" t="str">
        <f>VLOOKUP($D617,'● Inspection plan (master)'!$I$8:$L$316,4,0)</f>
        <v>TR</v>
      </c>
      <c r="L617" s="23"/>
      <c r="M617" s="23"/>
      <c r="N617" s="23"/>
      <c r="O617" s="22">
        <v>73400</v>
      </c>
      <c r="P617" s="22">
        <v>70500</v>
      </c>
      <c r="Q617" s="22">
        <v>112400</v>
      </c>
      <c r="R617" s="22">
        <v>129000</v>
      </c>
      <c r="S617" s="22">
        <v>141000</v>
      </c>
      <c r="T617" s="22">
        <v>165925</v>
      </c>
      <c r="U617" s="22">
        <v>195000</v>
      </c>
      <c r="V617" s="22">
        <v>105000</v>
      </c>
      <c r="W617" s="22">
        <v>153000</v>
      </c>
      <c r="X617" s="22">
        <v>150000</v>
      </c>
      <c r="Y617" s="22">
        <v>136500</v>
      </c>
      <c r="Z617" s="22">
        <v>40508</v>
      </c>
      <c r="AA617" s="22">
        <v>43367.477330779053</v>
      </c>
      <c r="AB617" s="22">
        <v>72175.522669220954</v>
      </c>
      <c r="AC617" s="22">
        <v>0</v>
      </c>
    </row>
    <row r="618" spans="1:29">
      <c r="A618" s="1" t="s">
        <v>87</v>
      </c>
      <c r="B618" s="21" t="s">
        <v>227</v>
      </c>
      <c r="C618" s="21"/>
      <c r="D618" s="21" t="s">
        <v>247</v>
      </c>
      <c r="E618" s="21" t="s">
        <v>143</v>
      </c>
      <c r="F618" s="21"/>
      <c r="G618" s="21"/>
      <c r="H618" s="21" t="str">
        <f t="shared" si="18"/>
        <v>LY9181-0011st Assembly</v>
      </c>
      <c r="I618" s="21" t="str">
        <f t="shared" si="19"/>
        <v>LY9181-0011st Assembly</v>
      </c>
      <c r="J618" s="21" t="s">
        <v>144</v>
      </c>
      <c r="K618" s="22" t="str">
        <f>VLOOKUP($D618,'● Inspection plan (master)'!$I$8:$L$316,4,0)</f>
        <v>TR</v>
      </c>
      <c r="L618" s="23"/>
      <c r="M618" s="23"/>
      <c r="N618" s="23"/>
      <c r="O618" s="22">
        <v>73062</v>
      </c>
      <c r="P618" s="22">
        <v>70500</v>
      </c>
      <c r="Q618" s="22">
        <v>112400</v>
      </c>
      <c r="R618" s="22">
        <v>130970</v>
      </c>
      <c r="S618" s="22">
        <v>138500</v>
      </c>
      <c r="T618" s="22">
        <v>162005</v>
      </c>
      <c r="U618" s="22">
        <v>194150</v>
      </c>
      <c r="V618" s="22">
        <v>110400</v>
      </c>
      <c r="W618" s="22">
        <v>163863</v>
      </c>
      <c r="X618" s="22">
        <v>139120</v>
      </c>
      <c r="Y618" s="22">
        <v>129850</v>
      </c>
      <c r="Z618" s="22">
        <v>40741.158480273007</v>
      </c>
      <c r="AA618" s="22">
        <v>43549.120704926856</v>
      </c>
      <c r="AB618" s="22">
        <v>71760.720814800152</v>
      </c>
      <c r="AC618" s="22">
        <v>0</v>
      </c>
    </row>
    <row r="619" spans="1:29">
      <c r="A619" s="1" t="s">
        <v>87</v>
      </c>
      <c r="B619" s="21" t="s">
        <v>227</v>
      </c>
      <c r="C619" s="21"/>
      <c r="D619" s="21" t="s">
        <v>248</v>
      </c>
      <c r="E619" s="21" t="s">
        <v>37</v>
      </c>
      <c r="F619" s="21" t="s">
        <v>87</v>
      </c>
      <c r="G619" s="21" t="s">
        <v>87</v>
      </c>
      <c r="H619" s="21" t="str">
        <f t="shared" si="18"/>
        <v>D000BS-001Packing</v>
      </c>
      <c r="I619" s="21" t="str">
        <f t="shared" si="19"/>
        <v>D000BS-001PackingBIVN</v>
      </c>
      <c r="J619" s="21" t="s">
        <v>39</v>
      </c>
      <c r="K619" s="22" t="str">
        <f>VLOOKUP($D619,'● Inspection plan (master)'!$I$8:$L$316,4,0)</f>
        <v>TR</v>
      </c>
      <c r="L619" s="23"/>
      <c r="M619" s="23"/>
      <c r="N619" s="23"/>
      <c r="O619" s="22">
        <v>96000</v>
      </c>
      <c r="P619" s="22">
        <v>33000</v>
      </c>
      <c r="Q619" s="22">
        <v>96000</v>
      </c>
      <c r="R619" s="22">
        <v>138000</v>
      </c>
      <c r="S619" s="22">
        <v>145800</v>
      </c>
      <c r="T619" s="22">
        <v>134600</v>
      </c>
      <c r="U619" s="22">
        <v>160800</v>
      </c>
      <c r="V619" s="22">
        <v>181400</v>
      </c>
      <c r="W619" s="22">
        <v>153800</v>
      </c>
      <c r="X619" s="22">
        <v>170000</v>
      </c>
      <c r="Y619" s="22">
        <v>137800</v>
      </c>
      <c r="Z619" s="22">
        <v>73600</v>
      </c>
      <c r="AA619" s="22">
        <v>70000</v>
      </c>
      <c r="AB619" s="22">
        <v>91400</v>
      </c>
      <c r="AC619" s="22">
        <v>0</v>
      </c>
    </row>
    <row r="620" spans="1:29">
      <c r="A620" s="1" t="s">
        <v>87</v>
      </c>
      <c r="B620" s="21" t="s">
        <v>227</v>
      </c>
      <c r="C620" s="21"/>
      <c r="D620" s="21" t="s">
        <v>248</v>
      </c>
      <c r="E620" s="21" t="s">
        <v>45</v>
      </c>
      <c r="F620" s="21"/>
      <c r="G620" s="21"/>
      <c r="H620" s="21" t="str">
        <f t="shared" si="18"/>
        <v>D000BS-001Traverse Grinding</v>
      </c>
      <c r="I620" s="21" t="str">
        <f t="shared" si="19"/>
        <v>D000BS-001Traverse Grinding</v>
      </c>
      <c r="J620" s="21" t="s">
        <v>46</v>
      </c>
      <c r="K620" s="22" t="str">
        <f>VLOOKUP($D620,'● Inspection plan (master)'!$I$8:$L$316,4,0)</f>
        <v>TR</v>
      </c>
      <c r="L620" s="23"/>
      <c r="M620" s="23"/>
      <c r="N620" s="23"/>
      <c r="O620" s="22">
        <v>92161</v>
      </c>
      <c r="P620" s="22">
        <v>34559</v>
      </c>
      <c r="Q620" s="22">
        <v>113780</v>
      </c>
      <c r="R620" s="22">
        <v>150121</v>
      </c>
      <c r="S620" s="22">
        <v>145382</v>
      </c>
      <c r="T620" s="22">
        <v>120519</v>
      </c>
      <c r="U620" s="22">
        <v>184216</v>
      </c>
      <c r="V620" s="22">
        <v>179082</v>
      </c>
      <c r="W620" s="22">
        <v>151464</v>
      </c>
      <c r="X620" s="22">
        <v>190779</v>
      </c>
      <c r="Y620" s="22">
        <v>113500</v>
      </c>
      <c r="Z620" s="22">
        <v>69935.075268817207</v>
      </c>
      <c r="AA620" s="22">
        <v>73327.292547274745</v>
      </c>
      <c r="AB620" s="22">
        <v>89813.632183908048</v>
      </c>
      <c r="AC620" s="22">
        <v>0</v>
      </c>
    </row>
    <row r="621" spans="1:29">
      <c r="A621" s="1" t="s">
        <v>87</v>
      </c>
      <c r="B621" s="21" t="s">
        <v>227</v>
      </c>
      <c r="C621" s="21"/>
      <c r="D621" s="21" t="s">
        <v>248</v>
      </c>
      <c r="E621" s="21" t="s">
        <v>217</v>
      </c>
      <c r="F621" s="21"/>
      <c r="G621" s="21"/>
      <c r="H621" s="21" t="str">
        <f t="shared" si="18"/>
        <v>D000BS-001Accurate Cutting</v>
      </c>
      <c r="I621" s="21" t="str">
        <f t="shared" si="19"/>
        <v>D000BS-001Accurate Cutting</v>
      </c>
      <c r="J621" s="21" t="s">
        <v>218</v>
      </c>
      <c r="K621" s="22" t="str">
        <f>VLOOKUP($D621,'● Inspection plan (master)'!$I$8:$L$316,4,0)</f>
        <v>TR</v>
      </c>
      <c r="L621" s="23"/>
      <c r="M621" s="23"/>
      <c r="N621" s="23"/>
      <c r="O621" s="22">
        <v>91737</v>
      </c>
      <c r="P621" s="22">
        <v>34567</v>
      </c>
      <c r="Q621" s="22">
        <v>115984</v>
      </c>
      <c r="R621" s="22">
        <v>149819</v>
      </c>
      <c r="S621" s="22">
        <v>145253</v>
      </c>
      <c r="T621" s="22">
        <v>128669</v>
      </c>
      <c r="U621" s="22">
        <v>176594</v>
      </c>
      <c r="V621" s="22">
        <v>179401</v>
      </c>
      <c r="W621" s="22">
        <v>151956</v>
      </c>
      <c r="X621" s="22">
        <v>189423</v>
      </c>
      <c r="Y621" s="22">
        <v>118158</v>
      </c>
      <c r="Z621" s="22">
        <v>63859.308024447717</v>
      </c>
      <c r="AA621" s="22">
        <v>73449.230091551755</v>
      </c>
      <c r="AB621" s="22">
        <v>89297.461884000528</v>
      </c>
      <c r="AC621" s="22">
        <v>0</v>
      </c>
    </row>
    <row r="622" spans="1:29">
      <c r="A622" s="1" t="s">
        <v>87</v>
      </c>
      <c r="B622" s="21" t="s">
        <v>227</v>
      </c>
      <c r="C622" s="21"/>
      <c r="D622" s="21" t="s">
        <v>248</v>
      </c>
      <c r="E622" s="21" t="s">
        <v>53</v>
      </c>
      <c r="F622" s="21"/>
      <c r="G622" s="21"/>
      <c r="H622" s="21" t="str">
        <f t="shared" si="18"/>
        <v>D000BS-001Heatting</v>
      </c>
      <c r="I622" s="21" t="str">
        <f t="shared" si="19"/>
        <v>D000BS-001Heatting</v>
      </c>
      <c r="J622" s="21" t="s">
        <v>54</v>
      </c>
      <c r="K622" s="22" t="str">
        <f>VLOOKUP($D622,'● Inspection plan (master)'!$I$8:$L$316,4,0)</f>
        <v>TR</v>
      </c>
      <c r="L622" s="23"/>
      <c r="M622" s="23"/>
      <c r="N622" s="23"/>
      <c r="O622" s="22">
        <v>93000</v>
      </c>
      <c r="P622" s="22">
        <v>39000</v>
      </c>
      <c r="Q622" s="22">
        <v>113560</v>
      </c>
      <c r="R622" s="22">
        <v>152800</v>
      </c>
      <c r="S622" s="22">
        <v>144000</v>
      </c>
      <c r="T622" s="22">
        <v>148500</v>
      </c>
      <c r="U622" s="22">
        <v>172500</v>
      </c>
      <c r="V622" s="22">
        <v>187500</v>
      </c>
      <c r="W622" s="22">
        <v>124500</v>
      </c>
      <c r="X622" s="22">
        <v>208500</v>
      </c>
      <c r="Y622" s="22">
        <v>103500</v>
      </c>
      <c r="Z622" s="22">
        <v>60000</v>
      </c>
      <c r="AA622" s="22">
        <v>73321.741919930515</v>
      </c>
      <c r="AB622" s="22">
        <v>88784.258080069485</v>
      </c>
      <c r="AC622" s="22">
        <v>0</v>
      </c>
    </row>
    <row r="623" spans="1:29">
      <c r="A623" s="1" t="s">
        <v>87</v>
      </c>
      <c r="B623" s="21" t="s">
        <v>227</v>
      </c>
      <c r="C623" s="21"/>
      <c r="D623" s="21" t="s">
        <v>248</v>
      </c>
      <c r="E623" s="21" t="s">
        <v>143</v>
      </c>
      <c r="F623" s="21"/>
      <c r="G623" s="21"/>
      <c r="H623" s="21" t="str">
        <f t="shared" si="18"/>
        <v>D000BS-0011st Assembly</v>
      </c>
      <c r="I623" s="21" t="str">
        <f t="shared" si="19"/>
        <v>D000BS-0011st Assembly</v>
      </c>
      <c r="J623" s="21" t="s">
        <v>144</v>
      </c>
      <c r="K623" s="22" t="str">
        <f>VLOOKUP($D623,'● Inspection plan (master)'!$I$8:$L$316,4,0)</f>
        <v>TR</v>
      </c>
      <c r="L623" s="23"/>
      <c r="M623" s="23"/>
      <c r="N623" s="23"/>
      <c r="O623" s="22">
        <v>93192</v>
      </c>
      <c r="P623" s="22">
        <v>38300</v>
      </c>
      <c r="Q623" s="22">
        <v>111060</v>
      </c>
      <c r="R623" s="22">
        <v>154300</v>
      </c>
      <c r="S623" s="22">
        <v>144250</v>
      </c>
      <c r="T623" s="22">
        <v>146990</v>
      </c>
      <c r="U623" s="22">
        <v>172860</v>
      </c>
      <c r="V623" s="22">
        <v>187870</v>
      </c>
      <c r="W623" s="22">
        <v>131340</v>
      </c>
      <c r="X623" s="22">
        <v>206002</v>
      </c>
      <c r="Y623" s="22">
        <v>104535</v>
      </c>
      <c r="Z623" s="22">
        <v>56294.202913548012</v>
      </c>
      <c r="AA623" s="22">
        <v>73437.793363164514</v>
      </c>
      <c r="AB623" s="22">
        <v>88274.003723287475</v>
      </c>
      <c r="AC623" s="22">
        <v>0</v>
      </c>
    </row>
    <row r="624" spans="1:29">
      <c r="A624" s="1" t="s">
        <v>84</v>
      </c>
      <c r="B624" s="21" t="s">
        <v>227</v>
      </c>
      <c r="C624" s="21"/>
      <c r="D624" s="21" t="s">
        <v>249</v>
      </c>
      <c r="E624" s="21" t="s">
        <v>37</v>
      </c>
      <c r="F624" s="21" t="s">
        <v>86</v>
      </c>
      <c r="G624" s="21" t="s">
        <v>84</v>
      </c>
      <c r="H624" s="21" t="str">
        <f t="shared" si="18"/>
        <v>FE8-2935Packing</v>
      </c>
      <c r="I624" s="21" t="str">
        <f t="shared" si="19"/>
        <v>FE8-2935PackingFIT1</v>
      </c>
      <c r="J624" s="21" t="s">
        <v>39</v>
      </c>
      <c r="K624" s="22" t="str">
        <f>VLOOKUP($D624,'● Inspection plan (master)'!$I$8:$L$316,4,0)</f>
        <v>TR</v>
      </c>
      <c r="L624" s="23"/>
      <c r="M624" s="23"/>
      <c r="N624" s="23"/>
      <c r="O624" s="22">
        <v>4960</v>
      </c>
      <c r="P624" s="22">
        <v>6720</v>
      </c>
      <c r="Q624" s="22">
        <v>0</v>
      </c>
      <c r="R624" s="22">
        <v>0</v>
      </c>
      <c r="S624" s="22">
        <v>1280</v>
      </c>
      <c r="T624" s="22">
        <v>2480</v>
      </c>
      <c r="U624" s="22">
        <v>1920</v>
      </c>
      <c r="V624" s="22">
        <v>0</v>
      </c>
      <c r="W624" s="22">
        <v>0</v>
      </c>
      <c r="X624" s="22">
        <v>400</v>
      </c>
      <c r="Y624" s="22">
        <v>2720</v>
      </c>
      <c r="Z624" s="22">
        <v>0</v>
      </c>
      <c r="AA624" s="22">
        <v>160</v>
      </c>
      <c r="AB624" s="22">
        <v>160</v>
      </c>
      <c r="AC624" s="22">
        <v>0</v>
      </c>
    </row>
    <row r="625" spans="1:29">
      <c r="A625" s="1" t="s">
        <v>84</v>
      </c>
      <c r="B625" s="21" t="s">
        <v>227</v>
      </c>
      <c r="C625" s="21"/>
      <c r="D625" s="21" t="s">
        <v>249</v>
      </c>
      <c r="E625" s="21" t="s">
        <v>45</v>
      </c>
      <c r="F625" s="21"/>
      <c r="G625" s="21"/>
      <c r="H625" s="21" t="str">
        <f t="shared" si="18"/>
        <v>FE8-2935Traverse Grinding</v>
      </c>
      <c r="I625" s="21" t="str">
        <f t="shared" si="19"/>
        <v>FE8-2935Traverse Grinding</v>
      </c>
      <c r="J625" s="21" t="s">
        <v>46</v>
      </c>
      <c r="K625" s="22" t="str">
        <f>VLOOKUP($D625,'● Inspection plan (master)'!$I$8:$L$316,4,0)</f>
        <v>TR</v>
      </c>
      <c r="L625" s="23"/>
      <c r="M625" s="23"/>
      <c r="N625" s="23"/>
      <c r="O625" s="22">
        <v>5067</v>
      </c>
      <c r="P625" s="22">
        <v>6626</v>
      </c>
      <c r="Q625" s="22">
        <v>0</v>
      </c>
      <c r="R625" s="22">
        <v>0</v>
      </c>
      <c r="S625" s="22">
        <v>2032</v>
      </c>
      <c r="T625" s="22">
        <v>1818</v>
      </c>
      <c r="U625" s="22">
        <v>1971</v>
      </c>
      <c r="V625" s="22">
        <v>0</v>
      </c>
      <c r="W625" s="22">
        <v>0</v>
      </c>
      <c r="X625" s="22">
        <v>759</v>
      </c>
      <c r="Y625" s="22">
        <v>2344</v>
      </c>
      <c r="Z625" s="22">
        <v>0</v>
      </c>
      <c r="AA625" s="22">
        <v>131.3687356321839</v>
      </c>
      <c r="AB625" s="22">
        <v>155.39126436781609</v>
      </c>
      <c r="AC625" s="22">
        <v>0</v>
      </c>
    </row>
    <row r="626" spans="1:29">
      <c r="A626" s="1" t="s">
        <v>84</v>
      </c>
      <c r="B626" s="21" t="s">
        <v>227</v>
      </c>
      <c r="C626" s="21"/>
      <c r="D626" s="21" t="s">
        <v>249</v>
      </c>
      <c r="E626" s="21" t="s">
        <v>217</v>
      </c>
      <c r="F626" s="21"/>
      <c r="G626" s="21"/>
      <c r="H626" s="21" t="str">
        <f t="shared" si="18"/>
        <v>FE8-2935Accurate Cutting</v>
      </c>
      <c r="I626" s="21" t="str">
        <f t="shared" si="19"/>
        <v>FE8-2935Accurate Cutting</v>
      </c>
      <c r="J626" s="21" t="s">
        <v>218</v>
      </c>
      <c r="K626" s="22" t="str">
        <f>VLOOKUP($D626,'● Inspection plan (master)'!$I$8:$L$316,4,0)</f>
        <v>TR</v>
      </c>
      <c r="L626" s="23"/>
      <c r="M626" s="23"/>
      <c r="N626" s="23"/>
      <c r="O626" s="22">
        <v>4988</v>
      </c>
      <c r="P626" s="22">
        <v>6650</v>
      </c>
      <c r="Q626" s="22">
        <v>0</v>
      </c>
      <c r="R626" s="22">
        <v>0</v>
      </c>
      <c r="S626" s="22">
        <v>2284</v>
      </c>
      <c r="T626" s="22">
        <v>1580</v>
      </c>
      <c r="U626" s="22">
        <v>1960</v>
      </c>
      <c r="V626" s="22">
        <v>0</v>
      </c>
      <c r="W626" s="22">
        <v>0</v>
      </c>
      <c r="X626" s="22">
        <v>759</v>
      </c>
      <c r="Y626" s="22">
        <v>2355</v>
      </c>
      <c r="Z626" s="22">
        <v>0.70628352490421442</v>
      </c>
      <c r="AA626" s="22">
        <v>131.55550535077288</v>
      </c>
      <c r="AB626" s="22">
        <v>154.49821112432289</v>
      </c>
      <c r="AC626" s="22">
        <v>0</v>
      </c>
    </row>
    <row r="627" spans="1:29">
      <c r="A627" s="1" t="s">
        <v>84</v>
      </c>
      <c r="B627" s="21" t="s">
        <v>227</v>
      </c>
      <c r="C627" s="21"/>
      <c r="D627" s="21" t="s">
        <v>249</v>
      </c>
      <c r="E627" s="21" t="s">
        <v>53</v>
      </c>
      <c r="F627" s="21"/>
      <c r="G627" s="21"/>
      <c r="H627" s="21" t="str">
        <f t="shared" si="18"/>
        <v>FE8-2935Heatting</v>
      </c>
      <c r="I627" s="21" t="str">
        <f t="shared" si="19"/>
        <v>FE8-2935Heatting</v>
      </c>
      <c r="J627" s="21" t="s">
        <v>54</v>
      </c>
      <c r="K627" s="22" t="str">
        <f>VLOOKUP($D627,'● Inspection plan (master)'!$I$8:$L$316,4,0)</f>
        <v>TR</v>
      </c>
      <c r="L627" s="23"/>
      <c r="M627" s="23"/>
      <c r="N627" s="23"/>
      <c r="O627" s="22">
        <v>5030</v>
      </c>
      <c r="P627" s="22">
        <v>6840</v>
      </c>
      <c r="Q627" s="22">
        <v>0</v>
      </c>
      <c r="R627" s="22">
        <v>0</v>
      </c>
      <c r="S627" s="22">
        <v>2280</v>
      </c>
      <c r="T627" s="22">
        <v>1600</v>
      </c>
      <c r="U627" s="22">
        <v>1960</v>
      </c>
      <c r="V627" s="22">
        <v>0</v>
      </c>
      <c r="W627" s="22">
        <v>0</v>
      </c>
      <c r="X627" s="22">
        <v>760</v>
      </c>
      <c r="Y627" s="22">
        <v>2320</v>
      </c>
      <c r="Z627" s="22">
        <v>1.4135711880804127</v>
      </c>
      <c r="AA627" s="22">
        <v>131.73613844118475</v>
      </c>
      <c r="AB627" s="22">
        <v>153.61029037073482</v>
      </c>
      <c r="AC627" s="22">
        <v>0</v>
      </c>
    </row>
    <row r="628" spans="1:29">
      <c r="A628" s="1" t="s">
        <v>84</v>
      </c>
      <c r="B628" s="21" t="s">
        <v>227</v>
      </c>
      <c r="C628" s="21"/>
      <c r="D628" s="21" t="s">
        <v>249</v>
      </c>
      <c r="E628" s="21" t="s">
        <v>143</v>
      </c>
      <c r="F628" s="21"/>
      <c r="G628" s="21"/>
      <c r="H628" s="21" t="str">
        <f t="shared" si="18"/>
        <v>FE8-29351st Assembly</v>
      </c>
      <c r="I628" s="21" t="str">
        <f t="shared" si="19"/>
        <v>FE8-29351st Assembly</v>
      </c>
      <c r="J628" s="21" t="s">
        <v>144</v>
      </c>
      <c r="K628" s="22" t="str">
        <f>VLOOKUP($D628,'● Inspection plan (master)'!$I$8:$L$316,4,0)</f>
        <v>TR</v>
      </c>
      <c r="L628" s="23"/>
      <c r="M628" s="23"/>
      <c r="N628" s="23"/>
      <c r="O628" s="22">
        <v>5030</v>
      </c>
      <c r="P628" s="22">
        <v>6681</v>
      </c>
      <c r="Q628" s="22">
        <v>0</v>
      </c>
      <c r="R628" s="22">
        <v>0</v>
      </c>
      <c r="S628" s="22">
        <v>2280</v>
      </c>
      <c r="T628" s="22">
        <v>1560</v>
      </c>
      <c r="U628" s="22">
        <v>1960</v>
      </c>
      <c r="V628" s="22">
        <v>0</v>
      </c>
      <c r="W628" s="22">
        <v>0</v>
      </c>
      <c r="X628" s="22">
        <v>760</v>
      </c>
      <c r="Y628" s="22">
        <v>2360</v>
      </c>
      <c r="Z628" s="22">
        <v>2.1218299969039864</v>
      </c>
      <c r="AA628" s="22">
        <v>131.91069739311251</v>
      </c>
      <c r="AB628" s="22">
        <v>152.72747260998347</v>
      </c>
      <c r="AC628" s="22">
        <v>0</v>
      </c>
    </row>
    <row r="629" spans="1:29">
      <c r="A629" s="1" t="s">
        <v>87</v>
      </c>
      <c r="B629" s="21" t="s">
        <v>227</v>
      </c>
      <c r="C629" s="21"/>
      <c r="D629" s="21" t="s">
        <v>250</v>
      </c>
      <c r="E629" s="21" t="s">
        <v>37</v>
      </c>
      <c r="F629" s="21" t="s">
        <v>87</v>
      </c>
      <c r="G629" s="21" t="s">
        <v>87</v>
      </c>
      <c r="H629" s="21" t="str">
        <f t="shared" si="18"/>
        <v>D00AFB-001Packing</v>
      </c>
      <c r="I629" s="21" t="str">
        <f t="shared" si="19"/>
        <v>D00AFB-001PackingBIVN</v>
      </c>
      <c r="J629" s="21" t="s">
        <v>39</v>
      </c>
      <c r="K629" s="22" t="str">
        <f>VLOOKUP($D629,'● Inspection plan (master)'!$I$8:$L$316,4,0)</f>
        <v>TR</v>
      </c>
      <c r="L629" s="23"/>
      <c r="M629" s="23"/>
      <c r="N629" s="23"/>
      <c r="O629" s="22">
        <v>127400</v>
      </c>
      <c r="P629" s="22">
        <v>95400</v>
      </c>
      <c r="Q629" s="22">
        <v>135400</v>
      </c>
      <c r="R629" s="22">
        <v>126200</v>
      </c>
      <c r="S629" s="22">
        <v>182800</v>
      </c>
      <c r="T629" s="22">
        <v>262400</v>
      </c>
      <c r="U629" s="22">
        <v>234400</v>
      </c>
      <c r="V629" s="22">
        <v>316000</v>
      </c>
      <c r="W629" s="22">
        <v>258400</v>
      </c>
      <c r="X629" s="22">
        <v>225800</v>
      </c>
      <c r="Y629" s="22">
        <v>231200</v>
      </c>
      <c r="Z629" s="22">
        <v>127200</v>
      </c>
      <c r="AA629" s="22">
        <v>139400</v>
      </c>
      <c r="AB629" s="22">
        <v>176000</v>
      </c>
      <c r="AC629" s="22">
        <v>0</v>
      </c>
    </row>
    <row r="630" spans="1:29">
      <c r="A630" s="1" t="s">
        <v>87</v>
      </c>
      <c r="B630" s="21" t="s">
        <v>227</v>
      </c>
      <c r="C630" s="21"/>
      <c r="D630" s="21" t="s">
        <v>250</v>
      </c>
      <c r="E630" s="21" t="s">
        <v>45</v>
      </c>
      <c r="F630" s="21"/>
      <c r="G630" s="21"/>
      <c r="H630" s="21" t="str">
        <f t="shared" si="18"/>
        <v>D00AFB-001Traverse Grinding</v>
      </c>
      <c r="I630" s="21" t="str">
        <f t="shared" si="19"/>
        <v>D00AFB-001Traverse Grinding</v>
      </c>
      <c r="J630" s="21" t="s">
        <v>46</v>
      </c>
      <c r="K630" s="22" t="str">
        <f>VLOOKUP($D630,'● Inspection plan (master)'!$I$8:$L$316,4,0)</f>
        <v>TR</v>
      </c>
      <c r="L630" s="23"/>
      <c r="M630" s="23"/>
      <c r="N630" s="23"/>
      <c r="O630" s="22">
        <v>131909</v>
      </c>
      <c r="P630" s="22">
        <v>91980</v>
      </c>
      <c r="Q630" s="22">
        <v>165227</v>
      </c>
      <c r="R630" s="22">
        <v>143798</v>
      </c>
      <c r="S630" s="22">
        <v>219893</v>
      </c>
      <c r="T630" s="22">
        <v>311139</v>
      </c>
      <c r="U630" s="22">
        <v>265449</v>
      </c>
      <c r="V630" s="22">
        <v>328433</v>
      </c>
      <c r="W630" s="22">
        <v>294719</v>
      </c>
      <c r="X630" s="22">
        <v>251874</v>
      </c>
      <c r="Y630" s="22">
        <v>284658</v>
      </c>
      <c r="Z630" s="22">
        <v>143710.37634408602</v>
      </c>
      <c r="AA630" s="22">
        <v>171258.48572487949</v>
      </c>
      <c r="AB630" s="22">
        <v>199280.13793103449</v>
      </c>
      <c r="AC630" s="22">
        <v>0</v>
      </c>
    </row>
    <row r="631" spans="1:29">
      <c r="A631" s="1" t="s">
        <v>87</v>
      </c>
      <c r="B631" s="21" t="s">
        <v>227</v>
      </c>
      <c r="C631" s="21"/>
      <c r="D631" s="21" t="s">
        <v>250</v>
      </c>
      <c r="E631" s="21" t="s">
        <v>217</v>
      </c>
      <c r="F631" s="21"/>
      <c r="G631" s="21"/>
      <c r="H631" s="21" t="str">
        <f t="shared" si="18"/>
        <v>D00AFB-001Accurate Cutting</v>
      </c>
      <c r="I631" s="21" t="str">
        <f t="shared" si="19"/>
        <v>D00AFB-001Accurate Cutting</v>
      </c>
      <c r="J631" s="21" t="s">
        <v>218</v>
      </c>
      <c r="K631" s="22" t="str">
        <f>VLOOKUP($D631,'● Inspection plan (master)'!$I$8:$L$316,4,0)</f>
        <v>TR</v>
      </c>
      <c r="L631" s="23"/>
      <c r="M631" s="23"/>
      <c r="N631" s="23"/>
      <c r="O631" s="22">
        <v>121289</v>
      </c>
      <c r="P631" s="22">
        <v>99827</v>
      </c>
      <c r="Q631" s="22">
        <v>159628</v>
      </c>
      <c r="R631" s="22">
        <v>145602</v>
      </c>
      <c r="S631" s="22">
        <v>226708</v>
      </c>
      <c r="T631" s="22">
        <v>310957</v>
      </c>
      <c r="U631" s="22">
        <v>266876</v>
      </c>
      <c r="V631" s="22">
        <v>330854</v>
      </c>
      <c r="W631" s="22">
        <v>293740</v>
      </c>
      <c r="X631" s="22">
        <v>255475</v>
      </c>
      <c r="Y631" s="22">
        <v>287802</v>
      </c>
      <c r="Z631" s="22">
        <v>142931.12089099397</v>
      </c>
      <c r="AA631" s="22">
        <v>171483.02932700046</v>
      </c>
      <c r="AB631" s="22">
        <v>198134.84978200556</v>
      </c>
      <c r="AC631" s="22">
        <v>0</v>
      </c>
    </row>
    <row r="632" spans="1:29">
      <c r="A632" s="1" t="s">
        <v>87</v>
      </c>
      <c r="B632" s="21" t="s">
        <v>227</v>
      </c>
      <c r="C632" s="21"/>
      <c r="D632" s="21" t="s">
        <v>250</v>
      </c>
      <c r="E632" s="21" t="s">
        <v>53</v>
      </c>
      <c r="F632" s="21"/>
      <c r="G632" s="21"/>
      <c r="H632" s="21" t="str">
        <f t="shared" si="18"/>
        <v>D00AFB-001Heatting</v>
      </c>
      <c r="I632" s="21" t="str">
        <f t="shared" si="19"/>
        <v>D00AFB-001Heatting</v>
      </c>
      <c r="J632" s="21" t="s">
        <v>54</v>
      </c>
      <c r="K632" s="22" t="str">
        <f>VLOOKUP($D632,'● Inspection plan (master)'!$I$8:$L$316,4,0)</f>
        <v>TR</v>
      </c>
      <c r="L632" s="23"/>
      <c r="M632" s="23"/>
      <c r="N632" s="23"/>
      <c r="O632" s="22">
        <v>82500</v>
      </c>
      <c r="P632" s="22">
        <v>123000</v>
      </c>
      <c r="Q632" s="22">
        <v>143600</v>
      </c>
      <c r="R632" s="22">
        <v>151400</v>
      </c>
      <c r="S632" s="22">
        <v>231000</v>
      </c>
      <c r="T632" s="22">
        <v>316500</v>
      </c>
      <c r="U632" s="22">
        <v>270000</v>
      </c>
      <c r="V632" s="22">
        <v>337500</v>
      </c>
      <c r="W632" s="22">
        <v>280500</v>
      </c>
      <c r="X632" s="22">
        <v>255000</v>
      </c>
      <c r="Y632" s="22">
        <v>289500</v>
      </c>
      <c r="Z632" s="22">
        <v>120000</v>
      </c>
      <c r="AA632" s="22">
        <v>171552.85625122435</v>
      </c>
      <c r="AB632" s="22">
        <v>196996.14374877565</v>
      </c>
      <c r="AC632" s="22">
        <v>0</v>
      </c>
    </row>
    <row r="633" spans="1:29">
      <c r="A633" s="1" t="s">
        <v>87</v>
      </c>
      <c r="B633" s="21" t="s">
        <v>227</v>
      </c>
      <c r="C633" s="21"/>
      <c r="D633" s="21" t="s">
        <v>250</v>
      </c>
      <c r="E633" s="21" t="s">
        <v>143</v>
      </c>
      <c r="F633" s="21"/>
      <c r="G633" s="21"/>
      <c r="H633" s="21" t="str">
        <f t="shared" si="18"/>
        <v>D00AFB-0011st Assembly</v>
      </c>
      <c r="I633" s="21" t="str">
        <f t="shared" si="19"/>
        <v>D00AFB-0011st Assembly</v>
      </c>
      <c r="J633" s="21" t="s">
        <v>144</v>
      </c>
      <c r="K633" s="22" t="str">
        <f>VLOOKUP($D633,'● Inspection plan (master)'!$I$8:$L$316,4,0)</f>
        <v>TR</v>
      </c>
      <c r="L633" s="23"/>
      <c r="M633" s="23"/>
      <c r="N633" s="23"/>
      <c r="O633" s="22">
        <v>82400</v>
      </c>
      <c r="P633" s="22">
        <v>122400</v>
      </c>
      <c r="Q633" s="22">
        <v>143630</v>
      </c>
      <c r="R633" s="22">
        <v>154150</v>
      </c>
      <c r="S633" s="22">
        <v>235250</v>
      </c>
      <c r="T633" s="22">
        <v>315020</v>
      </c>
      <c r="U633" s="22">
        <v>268050</v>
      </c>
      <c r="V633" s="22">
        <v>344430</v>
      </c>
      <c r="W633" s="22">
        <v>281500</v>
      </c>
      <c r="X633" s="22">
        <v>246010</v>
      </c>
      <c r="Y633" s="22">
        <v>296050</v>
      </c>
      <c r="Z633" s="22">
        <v>117662.32718414637</v>
      </c>
      <c r="AA633" s="22">
        <v>171762.69081276061</v>
      </c>
      <c r="AB633" s="22">
        <v>195863.982003093</v>
      </c>
      <c r="AC633" s="22">
        <v>0</v>
      </c>
    </row>
    <row r="634" spans="1:29">
      <c r="A634" s="1" t="s">
        <v>192</v>
      </c>
      <c r="B634" s="21" t="s">
        <v>227</v>
      </c>
      <c r="C634" s="21"/>
      <c r="D634" s="21" t="s">
        <v>251</v>
      </c>
      <c r="E634" s="21" t="s">
        <v>37</v>
      </c>
      <c r="F634" s="21" t="s">
        <v>252</v>
      </c>
      <c r="G634" s="21" t="s">
        <v>192</v>
      </c>
      <c r="H634" s="21" t="str">
        <f t="shared" si="18"/>
        <v>AA7N550100Packing</v>
      </c>
      <c r="I634" s="21" t="str">
        <f t="shared" si="19"/>
        <v>AA7N550100PackingBMMY</v>
      </c>
      <c r="J634" s="21" t="s">
        <v>39</v>
      </c>
      <c r="K634" s="22" t="str">
        <f>VLOOKUP($D634,'● Inspection plan (master)'!$I$8:$L$316,4,0)</f>
        <v>TR</v>
      </c>
      <c r="L634" s="23"/>
      <c r="M634" s="23"/>
      <c r="N634" s="23"/>
      <c r="O634" s="22">
        <v>200</v>
      </c>
      <c r="P634" s="22">
        <v>2080</v>
      </c>
      <c r="Q634" s="22">
        <v>1040</v>
      </c>
      <c r="R634" s="22">
        <v>7960</v>
      </c>
      <c r="S634" s="22">
        <v>1720</v>
      </c>
      <c r="T634" s="22">
        <v>5960</v>
      </c>
      <c r="U634" s="22">
        <v>3880</v>
      </c>
      <c r="V634" s="22">
        <v>2760</v>
      </c>
      <c r="W634" s="22">
        <v>3640</v>
      </c>
      <c r="X634" s="22">
        <v>8840</v>
      </c>
      <c r="Y634" s="22">
        <v>5200</v>
      </c>
      <c r="Z634" s="22">
        <v>9280</v>
      </c>
      <c r="AA634" s="22">
        <v>5600</v>
      </c>
      <c r="AB634" s="22">
        <v>4960</v>
      </c>
      <c r="AC634" s="22">
        <v>0</v>
      </c>
    </row>
    <row r="635" spans="1:29">
      <c r="A635" s="1" t="s">
        <v>192</v>
      </c>
      <c r="B635" s="21" t="s">
        <v>227</v>
      </c>
      <c r="C635" s="21"/>
      <c r="D635" s="21" t="s">
        <v>251</v>
      </c>
      <c r="E635" s="21" t="s">
        <v>37</v>
      </c>
      <c r="F635" s="21" t="s">
        <v>253</v>
      </c>
      <c r="G635" s="21" t="s">
        <v>192</v>
      </c>
      <c r="H635" s="21" t="str">
        <f t="shared" si="18"/>
        <v>AA7N550100Packing</v>
      </c>
      <c r="I635" s="21" t="str">
        <f t="shared" si="19"/>
        <v>AA7N550100PackingSHK(Konica)</v>
      </c>
      <c r="J635" s="21" t="s">
        <v>39</v>
      </c>
      <c r="K635" s="22" t="str">
        <f>VLOOKUP($D635,'● Inspection plan (master)'!$I$8:$L$316,4,0)</f>
        <v>TR</v>
      </c>
      <c r="L635" s="23"/>
      <c r="M635" s="23"/>
      <c r="N635" s="23"/>
      <c r="O635" s="22">
        <v>5400</v>
      </c>
      <c r="P635" s="22">
        <v>3400</v>
      </c>
      <c r="Q635" s="22">
        <v>15760</v>
      </c>
      <c r="R635" s="22">
        <v>1920</v>
      </c>
      <c r="S635" s="22">
        <v>6680</v>
      </c>
      <c r="T635" s="22">
        <v>680</v>
      </c>
      <c r="U635" s="22">
        <v>7800</v>
      </c>
      <c r="V635" s="22">
        <v>4160</v>
      </c>
      <c r="W635" s="22">
        <v>3880</v>
      </c>
      <c r="X635" s="22">
        <v>7760</v>
      </c>
      <c r="Y635" s="22">
        <v>11680</v>
      </c>
      <c r="Z635" s="22">
        <v>7000</v>
      </c>
      <c r="AA635" s="22">
        <v>2400</v>
      </c>
      <c r="AB635" s="22">
        <v>3840</v>
      </c>
      <c r="AC635" s="22">
        <v>0</v>
      </c>
    </row>
    <row r="636" spans="1:29">
      <c r="A636" s="1" t="s">
        <v>192</v>
      </c>
      <c r="B636" s="21" t="s">
        <v>227</v>
      </c>
      <c r="C636" s="21"/>
      <c r="D636" s="21" t="s">
        <v>251</v>
      </c>
      <c r="E636" s="21" t="s">
        <v>45</v>
      </c>
      <c r="F636" s="21"/>
      <c r="G636" s="21"/>
      <c r="H636" s="21" t="str">
        <f t="shared" si="18"/>
        <v>AA7N550100Traverse Grinding</v>
      </c>
      <c r="I636" s="21" t="str">
        <f t="shared" si="19"/>
        <v>AA7N550100Traverse Grinding</v>
      </c>
      <c r="J636" s="21" t="s">
        <v>46</v>
      </c>
      <c r="K636" s="22" t="str">
        <f>VLOOKUP($D636,'● Inspection plan (master)'!$I$8:$L$316,4,0)</f>
        <v>TR</v>
      </c>
      <c r="L636" s="23"/>
      <c r="M636" s="23"/>
      <c r="N636" s="23"/>
      <c r="O636" s="22">
        <v>6111</v>
      </c>
      <c r="P636" s="22">
        <v>5020</v>
      </c>
      <c r="Q636" s="22">
        <v>19122</v>
      </c>
      <c r="R636" s="22">
        <v>8025</v>
      </c>
      <c r="S636" s="22">
        <v>8907</v>
      </c>
      <c r="T636" s="22">
        <v>6727</v>
      </c>
      <c r="U636" s="22">
        <v>13722</v>
      </c>
      <c r="V636" s="22">
        <v>10777</v>
      </c>
      <c r="W636" s="22">
        <v>14516</v>
      </c>
      <c r="X636" s="22">
        <v>16999</v>
      </c>
      <c r="Y636" s="22">
        <v>15868</v>
      </c>
      <c r="Z636" s="22">
        <v>17102.410752688174</v>
      </c>
      <c r="AA636" s="22">
        <v>8503.839822024469</v>
      </c>
      <c r="AB636" s="22">
        <v>8857.1494252873563</v>
      </c>
      <c r="AC636" s="22">
        <v>0</v>
      </c>
    </row>
    <row r="637" spans="1:29">
      <c r="A637" s="1" t="s">
        <v>192</v>
      </c>
      <c r="B637" s="21" t="s">
        <v>227</v>
      </c>
      <c r="C637" s="21"/>
      <c r="D637" s="21" t="s">
        <v>251</v>
      </c>
      <c r="E637" s="21" t="s">
        <v>217</v>
      </c>
      <c r="F637" s="21"/>
      <c r="G637" s="21"/>
      <c r="H637" s="21" t="str">
        <f t="shared" si="18"/>
        <v>AA7N550100Accurate Cutting</v>
      </c>
      <c r="I637" s="21" t="str">
        <f t="shared" si="19"/>
        <v>AA7N550100Accurate Cutting</v>
      </c>
      <c r="J637" s="21" t="s">
        <v>218</v>
      </c>
      <c r="K637" s="22" t="str">
        <f>VLOOKUP($D637,'● Inspection plan (master)'!$I$8:$L$316,4,0)</f>
        <v>TR</v>
      </c>
      <c r="L637" s="23"/>
      <c r="M637" s="23"/>
      <c r="N637" s="23"/>
      <c r="O637" s="22">
        <v>6388</v>
      </c>
      <c r="P637" s="22">
        <v>5441</v>
      </c>
      <c r="Q637" s="22">
        <v>18836</v>
      </c>
      <c r="R637" s="22">
        <v>8595</v>
      </c>
      <c r="S637" s="22">
        <v>8302</v>
      </c>
      <c r="T637" s="22">
        <v>6993</v>
      </c>
      <c r="U637" s="22">
        <v>14051</v>
      </c>
      <c r="V637" s="22">
        <v>10523</v>
      </c>
      <c r="W637" s="22">
        <v>14181</v>
      </c>
      <c r="X637" s="22">
        <v>17271</v>
      </c>
      <c r="Y637" s="22">
        <v>15665</v>
      </c>
      <c r="Z637" s="22">
        <v>16348.13032162379</v>
      </c>
      <c r="AA637" s="22">
        <v>8509.0234107054475</v>
      </c>
      <c r="AB637" s="22">
        <v>8806.2462676707619</v>
      </c>
      <c r="AC637" s="22">
        <v>0</v>
      </c>
    </row>
    <row r="638" spans="1:29">
      <c r="A638" s="1" t="s">
        <v>192</v>
      </c>
      <c r="B638" s="21" t="s">
        <v>227</v>
      </c>
      <c r="C638" s="21"/>
      <c r="D638" s="21" t="s">
        <v>251</v>
      </c>
      <c r="E638" s="21" t="s">
        <v>53</v>
      </c>
      <c r="F638" s="21"/>
      <c r="G638" s="21"/>
      <c r="H638" s="21" t="str">
        <f t="shared" si="18"/>
        <v>AA7N550100Heatting</v>
      </c>
      <c r="I638" s="21" t="str">
        <f t="shared" si="19"/>
        <v>AA7N550100Heatting</v>
      </c>
      <c r="J638" s="21" t="s">
        <v>54</v>
      </c>
      <c r="K638" s="22" t="str">
        <f>VLOOKUP($D638,'● Inspection plan (master)'!$I$8:$L$316,4,0)</f>
        <v>TR</v>
      </c>
      <c r="L638" s="23"/>
      <c r="M638" s="23"/>
      <c r="N638" s="23"/>
      <c r="O638" s="22">
        <v>9920</v>
      </c>
      <c r="P638" s="22">
        <v>5120</v>
      </c>
      <c r="Q638" s="22">
        <v>20140</v>
      </c>
      <c r="R638" s="22">
        <v>5760</v>
      </c>
      <c r="S638" s="22">
        <v>11200</v>
      </c>
      <c r="T638" s="22">
        <v>7360</v>
      </c>
      <c r="U638" s="22">
        <v>15040</v>
      </c>
      <c r="V638" s="22">
        <v>7352</v>
      </c>
      <c r="W638" s="22">
        <v>16427</v>
      </c>
      <c r="X638" s="22">
        <v>18880</v>
      </c>
      <c r="Y638" s="22">
        <v>17920</v>
      </c>
      <c r="Z638" s="22">
        <v>12160</v>
      </c>
      <c r="AA638" s="22">
        <v>8558.2948797499776</v>
      </c>
      <c r="AB638" s="22">
        <v>6225.1051202500221</v>
      </c>
      <c r="AC638" s="22">
        <v>0</v>
      </c>
    </row>
    <row r="639" spans="1:29">
      <c r="A639" s="1" t="s">
        <v>192</v>
      </c>
      <c r="B639" s="21" t="s">
        <v>227</v>
      </c>
      <c r="C639" s="21"/>
      <c r="D639" s="21" t="s">
        <v>251</v>
      </c>
      <c r="E639" s="21" t="s">
        <v>143</v>
      </c>
      <c r="F639" s="21"/>
      <c r="G639" s="21"/>
      <c r="H639" s="21" t="str">
        <f t="shared" si="18"/>
        <v>AA7N5501001st Assembly</v>
      </c>
      <c r="I639" s="21" t="str">
        <f t="shared" si="19"/>
        <v>AA7N5501001st Assembly</v>
      </c>
      <c r="J639" s="21" t="s">
        <v>144</v>
      </c>
      <c r="K639" s="22" t="str">
        <f>VLOOKUP($D639,'● Inspection plan (master)'!$I$8:$L$316,4,0)</f>
        <v>TR</v>
      </c>
      <c r="L639" s="23"/>
      <c r="M639" s="23"/>
      <c r="N639" s="23"/>
      <c r="O639" s="22">
        <v>10560</v>
      </c>
      <c r="P639" s="22">
        <v>4480</v>
      </c>
      <c r="Q639" s="22">
        <v>20140</v>
      </c>
      <c r="R639" s="22">
        <v>5760</v>
      </c>
      <c r="S639" s="22">
        <v>11510</v>
      </c>
      <c r="T639" s="22">
        <v>7680</v>
      </c>
      <c r="U639" s="22">
        <v>14720</v>
      </c>
      <c r="V639" s="22">
        <v>7352</v>
      </c>
      <c r="W639" s="22">
        <v>16107</v>
      </c>
      <c r="X639" s="22">
        <v>18560</v>
      </c>
      <c r="Y639" s="22">
        <v>17922</v>
      </c>
      <c r="Z639" s="22">
        <v>11886.012338063172</v>
      </c>
      <c r="AA639" s="22">
        <v>8548.0590078951391</v>
      </c>
      <c r="AB639" s="22">
        <v>6189.3286540416884</v>
      </c>
      <c r="AC639" s="22">
        <v>0</v>
      </c>
    </row>
    <row r="640" spans="1:29">
      <c r="A640" s="1" t="s">
        <v>192</v>
      </c>
      <c r="B640" s="21" t="s">
        <v>227</v>
      </c>
      <c r="C640" s="21"/>
      <c r="D640" s="21" t="s">
        <v>254</v>
      </c>
      <c r="E640" s="21" t="s">
        <v>37</v>
      </c>
      <c r="F640" s="21" t="s">
        <v>252</v>
      </c>
      <c r="G640" s="21" t="s">
        <v>192</v>
      </c>
      <c r="H640" s="21" t="str">
        <f t="shared" si="18"/>
        <v>A7PU550100Packing</v>
      </c>
      <c r="I640" s="21" t="str">
        <f t="shared" si="19"/>
        <v>A7PU550100PackingBMMY</v>
      </c>
      <c r="J640" s="21" t="s">
        <v>39</v>
      </c>
      <c r="K640" s="22" t="str">
        <f>VLOOKUP($D640,'● Inspection plan (master)'!$I$8:$L$316,4,0)</f>
        <v>TR</v>
      </c>
      <c r="L640" s="23"/>
      <c r="M640" s="23"/>
      <c r="N640" s="23"/>
      <c r="O640" s="22">
        <v>0</v>
      </c>
      <c r="P640" s="22">
        <v>0</v>
      </c>
      <c r="Q640" s="22">
        <v>0</v>
      </c>
      <c r="R640" s="22">
        <v>0</v>
      </c>
      <c r="S640" s="22">
        <v>0</v>
      </c>
      <c r="T640" s="22">
        <v>0</v>
      </c>
      <c r="U640" s="22">
        <v>0</v>
      </c>
      <c r="V640" s="22">
        <v>0</v>
      </c>
      <c r="W640" s="22">
        <v>1200</v>
      </c>
      <c r="X640" s="22">
        <v>0</v>
      </c>
      <c r="Y640" s="22">
        <v>0</v>
      </c>
      <c r="Z640" s="22">
        <v>0</v>
      </c>
      <c r="AA640" s="22">
        <v>0</v>
      </c>
      <c r="AB640" s="22">
        <v>0</v>
      </c>
      <c r="AC640" s="22">
        <v>0</v>
      </c>
    </row>
    <row r="641" spans="1:29">
      <c r="A641" s="1" t="s">
        <v>192</v>
      </c>
      <c r="B641" s="21" t="s">
        <v>227</v>
      </c>
      <c r="C641" s="21"/>
      <c r="D641" s="21" t="s">
        <v>254</v>
      </c>
      <c r="E641" s="21" t="s">
        <v>37</v>
      </c>
      <c r="F641" s="21" t="s">
        <v>253</v>
      </c>
      <c r="G641" s="21" t="s">
        <v>192</v>
      </c>
      <c r="H641" s="21" t="str">
        <f t="shared" si="18"/>
        <v>A7PU550100Packing</v>
      </c>
      <c r="I641" s="21" t="str">
        <f t="shared" si="19"/>
        <v>A7PU550100PackingSHK(Konica)</v>
      </c>
      <c r="J641" s="21" t="s">
        <v>39</v>
      </c>
      <c r="K641" s="22" t="str">
        <f>VLOOKUP($D641,'● Inspection plan (master)'!$I$8:$L$316,4,0)</f>
        <v>TR</v>
      </c>
      <c r="L641" s="23"/>
      <c r="M641" s="23"/>
      <c r="N641" s="23"/>
      <c r="O641" s="22">
        <v>19160</v>
      </c>
      <c r="P641" s="22">
        <v>2560</v>
      </c>
      <c r="Q641" s="22">
        <v>26160</v>
      </c>
      <c r="R641" s="22">
        <v>14000</v>
      </c>
      <c r="S641" s="22">
        <v>19240</v>
      </c>
      <c r="T641" s="22">
        <v>11160</v>
      </c>
      <c r="U641" s="22">
        <v>18360</v>
      </c>
      <c r="V641" s="22">
        <v>10200</v>
      </c>
      <c r="W641" s="22">
        <v>17000</v>
      </c>
      <c r="X641" s="22">
        <v>9840</v>
      </c>
      <c r="Y641" s="22">
        <v>18320</v>
      </c>
      <c r="Z641" s="22">
        <v>20880</v>
      </c>
      <c r="AA641" s="22">
        <v>15200</v>
      </c>
      <c r="AB641" s="22">
        <v>9680</v>
      </c>
      <c r="AC641" s="22">
        <v>0</v>
      </c>
    </row>
    <row r="642" spans="1:29">
      <c r="A642" s="1" t="s">
        <v>192</v>
      </c>
      <c r="B642" s="21" t="s">
        <v>227</v>
      </c>
      <c r="C642" s="21"/>
      <c r="D642" s="21" t="s">
        <v>254</v>
      </c>
      <c r="E642" s="21" t="s">
        <v>45</v>
      </c>
      <c r="F642" s="21"/>
      <c r="G642" s="21"/>
      <c r="H642" s="21" t="str">
        <f t="shared" si="18"/>
        <v>A7PU550100Traverse Grinding</v>
      </c>
      <c r="I642" s="21" t="str">
        <f t="shared" si="19"/>
        <v>A7PU550100Traverse Grinding</v>
      </c>
      <c r="J642" s="21" t="s">
        <v>46</v>
      </c>
      <c r="K642" s="22" t="str">
        <f>VLOOKUP($D642,'● Inspection plan (master)'!$I$8:$L$316,4,0)</f>
        <v>TR</v>
      </c>
      <c r="L642" s="23"/>
      <c r="M642" s="23"/>
      <c r="N642" s="23"/>
      <c r="O642" s="22">
        <v>20919</v>
      </c>
      <c r="P642" s="22">
        <v>1228</v>
      </c>
      <c r="Q642" s="22">
        <v>27889</v>
      </c>
      <c r="R642" s="22">
        <v>13036</v>
      </c>
      <c r="S642" s="22">
        <v>19808</v>
      </c>
      <c r="T642" s="22">
        <v>10423</v>
      </c>
      <c r="U642" s="22">
        <v>18970</v>
      </c>
      <c r="V642" s="22">
        <v>11812</v>
      </c>
      <c r="W642" s="22">
        <v>17253</v>
      </c>
      <c r="X642" s="22">
        <v>9088</v>
      </c>
      <c r="Y642" s="22">
        <v>21676</v>
      </c>
      <c r="Z642" s="22">
        <v>18896.113978494624</v>
      </c>
      <c r="AA642" s="22">
        <v>15590.945791620319</v>
      </c>
      <c r="AB642" s="22">
        <v>9604.3402298850579</v>
      </c>
      <c r="AC642" s="22">
        <v>0</v>
      </c>
    </row>
    <row r="643" spans="1:29">
      <c r="A643" s="1" t="s">
        <v>192</v>
      </c>
      <c r="B643" s="21" t="s">
        <v>227</v>
      </c>
      <c r="C643" s="21"/>
      <c r="D643" s="21" t="s">
        <v>254</v>
      </c>
      <c r="E643" s="21" t="s">
        <v>217</v>
      </c>
      <c r="F643" s="21"/>
      <c r="G643" s="21"/>
      <c r="H643" s="21" t="str">
        <f t="shared" si="18"/>
        <v>A7PU550100Accurate Cutting</v>
      </c>
      <c r="I643" s="21" t="str">
        <f t="shared" si="19"/>
        <v>A7PU550100Accurate Cutting</v>
      </c>
      <c r="J643" s="21" t="s">
        <v>218</v>
      </c>
      <c r="K643" s="22" t="str">
        <f>VLOOKUP($D643,'● Inspection plan (master)'!$I$8:$L$316,4,0)</f>
        <v>TR</v>
      </c>
      <c r="L643" s="23"/>
      <c r="M643" s="23"/>
      <c r="N643" s="23"/>
      <c r="O643" s="22">
        <v>21098</v>
      </c>
      <c r="P643" s="22">
        <v>1600</v>
      </c>
      <c r="Q643" s="22">
        <v>28066</v>
      </c>
      <c r="R643" s="22">
        <v>13427</v>
      </c>
      <c r="S643" s="22">
        <v>20413</v>
      </c>
      <c r="T643" s="22">
        <v>9590</v>
      </c>
      <c r="U643" s="22">
        <v>19828</v>
      </c>
      <c r="V643" s="22">
        <v>11515</v>
      </c>
      <c r="W643" s="22">
        <v>17591</v>
      </c>
      <c r="X643" s="22">
        <v>9754</v>
      </c>
      <c r="Y643" s="22">
        <v>21433</v>
      </c>
      <c r="Z643" s="22">
        <v>18979.936267696885</v>
      </c>
      <c r="AA643" s="22">
        <v>15562.320860061076</v>
      </c>
      <c r="AB643" s="22">
        <v>9549.1428722420405</v>
      </c>
      <c r="AC643" s="22">
        <v>0</v>
      </c>
    </row>
    <row r="644" spans="1:29">
      <c r="A644" s="1" t="s">
        <v>192</v>
      </c>
      <c r="B644" s="21" t="s">
        <v>227</v>
      </c>
      <c r="C644" s="21"/>
      <c r="D644" s="21" t="s">
        <v>254</v>
      </c>
      <c r="E644" s="21" t="s">
        <v>53</v>
      </c>
      <c r="F644" s="21"/>
      <c r="G644" s="21"/>
      <c r="H644" s="21" t="str">
        <f t="shared" si="18"/>
        <v>A7PU550100Heatting</v>
      </c>
      <c r="I644" s="21" t="str">
        <f t="shared" si="19"/>
        <v>A7PU550100Heatting</v>
      </c>
      <c r="J644" s="21" t="s">
        <v>54</v>
      </c>
      <c r="K644" s="22" t="str">
        <f>VLOOKUP($D644,'● Inspection plan (master)'!$I$8:$L$316,4,0)</f>
        <v>TR</v>
      </c>
      <c r="L644" s="23"/>
      <c r="M644" s="23"/>
      <c r="N644" s="23"/>
      <c r="O644" s="22">
        <v>22720</v>
      </c>
      <c r="P644" s="22">
        <v>2560</v>
      </c>
      <c r="Q644" s="22">
        <v>32240</v>
      </c>
      <c r="R644" s="22">
        <v>9280</v>
      </c>
      <c r="S644" s="22">
        <v>21069</v>
      </c>
      <c r="T644" s="22">
        <v>9280</v>
      </c>
      <c r="U644" s="22">
        <v>21760</v>
      </c>
      <c r="V644" s="22">
        <v>6720</v>
      </c>
      <c r="W644" s="22">
        <v>17814</v>
      </c>
      <c r="X644" s="22">
        <v>10240</v>
      </c>
      <c r="Y644" s="22">
        <v>21440</v>
      </c>
      <c r="Z644" s="22">
        <v>17600</v>
      </c>
      <c r="AA644" s="22">
        <v>13825.784226039974</v>
      </c>
      <c r="AB644" s="22">
        <v>6585.6157739600276</v>
      </c>
      <c r="AC644" s="22">
        <v>0</v>
      </c>
    </row>
    <row r="645" spans="1:29">
      <c r="A645" s="1" t="s">
        <v>192</v>
      </c>
      <c r="B645" s="21" t="s">
        <v>227</v>
      </c>
      <c r="C645" s="21"/>
      <c r="D645" s="21" t="s">
        <v>254</v>
      </c>
      <c r="E645" s="21" t="s">
        <v>143</v>
      </c>
      <c r="F645" s="21"/>
      <c r="G645" s="21"/>
      <c r="H645" s="21" t="str">
        <f t="shared" si="18"/>
        <v>A7PU5501001st Assembly</v>
      </c>
      <c r="I645" s="21" t="str">
        <f t="shared" si="19"/>
        <v>A7PU5501001st Assembly</v>
      </c>
      <c r="J645" s="21" t="s">
        <v>144</v>
      </c>
      <c r="K645" s="22" t="str">
        <f>VLOOKUP($D645,'● Inspection plan (master)'!$I$8:$L$316,4,0)</f>
        <v>TR</v>
      </c>
      <c r="L645" s="23"/>
      <c r="M645" s="23"/>
      <c r="N645" s="23"/>
      <c r="O645" s="22">
        <v>23040</v>
      </c>
      <c r="P645" s="22">
        <v>2240</v>
      </c>
      <c r="Q645" s="22">
        <v>32560</v>
      </c>
      <c r="R645" s="22">
        <v>9600</v>
      </c>
      <c r="S645" s="22">
        <v>20109</v>
      </c>
      <c r="T645" s="22">
        <v>9280</v>
      </c>
      <c r="U645" s="22">
        <v>22400</v>
      </c>
      <c r="V645" s="22">
        <v>7040</v>
      </c>
      <c r="W645" s="22">
        <v>18134</v>
      </c>
      <c r="X645" s="22">
        <v>10880</v>
      </c>
      <c r="Y645" s="22">
        <v>21760</v>
      </c>
      <c r="Z645" s="22">
        <v>17674.332173258281</v>
      </c>
      <c r="AA645" s="22">
        <v>13789.300419298705</v>
      </c>
      <c r="AB645" s="22">
        <v>6547.7674074430161</v>
      </c>
      <c r="AC645" s="22">
        <v>0</v>
      </c>
    </row>
    <row r="646" spans="1:29">
      <c r="A646" s="1" t="s">
        <v>100</v>
      </c>
      <c r="B646" s="21" t="s">
        <v>227</v>
      </c>
      <c r="C646" s="21"/>
      <c r="D646" s="21" t="s">
        <v>255</v>
      </c>
      <c r="E646" s="21" t="s">
        <v>37</v>
      </c>
      <c r="F646" s="21" t="s">
        <v>100</v>
      </c>
      <c r="G646" s="21" t="s">
        <v>100</v>
      </c>
      <c r="H646" s="21" t="str">
        <f t="shared" si="18"/>
        <v>RC2-1182Packing</v>
      </c>
      <c r="I646" s="21" t="str">
        <f t="shared" si="19"/>
        <v>RC2-1182PackingCBMP</v>
      </c>
      <c r="J646" s="21" t="s">
        <v>39</v>
      </c>
      <c r="K646" s="22" t="str">
        <f>VLOOKUP($D646,'● Inspection plan (master)'!$I$8:$L$316,4,0)</f>
        <v>TR</v>
      </c>
      <c r="L646" s="23"/>
      <c r="M646" s="23"/>
      <c r="N646" s="23"/>
      <c r="O646" s="22">
        <v>279400</v>
      </c>
      <c r="P646" s="22">
        <v>97000</v>
      </c>
      <c r="Q646" s="22">
        <v>217600</v>
      </c>
      <c r="R646" s="22">
        <v>124200</v>
      </c>
      <c r="S646" s="22">
        <v>74200</v>
      </c>
      <c r="T646" s="22">
        <v>114600</v>
      </c>
      <c r="U646" s="22">
        <v>150800</v>
      </c>
      <c r="V646" s="22">
        <v>172000</v>
      </c>
      <c r="W646" s="22">
        <v>35400</v>
      </c>
      <c r="X646" s="22">
        <v>28800</v>
      </c>
      <c r="Y646" s="22">
        <v>57600</v>
      </c>
      <c r="Z646" s="22">
        <v>66800</v>
      </c>
      <c r="AA646" s="22">
        <v>87600</v>
      </c>
      <c r="AB646" s="22">
        <v>76800</v>
      </c>
      <c r="AC646" s="22">
        <v>0</v>
      </c>
    </row>
    <row r="647" spans="1:29">
      <c r="A647" s="1" t="s">
        <v>100</v>
      </c>
      <c r="B647" s="21" t="s">
        <v>227</v>
      </c>
      <c r="C647" s="21"/>
      <c r="D647" s="21" t="s">
        <v>255</v>
      </c>
      <c r="E647" s="21" t="s">
        <v>37</v>
      </c>
      <c r="F647" s="21" t="s">
        <v>97</v>
      </c>
      <c r="G647" s="21" t="s">
        <v>97</v>
      </c>
      <c r="H647" s="21" t="str">
        <f t="shared" si="18"/>
        <v>RC2-1182Packing</v>
      </c>
      <c r="I647" s="21" t="str">
        <f t="shared" si="19"/>
        <v>RC2-1182PackingCKBS</v>
      </c>
      <c r="J647" s="21" t="s">
        <v>39</v>
      </c>
      <c r="K647" s="22" t="str">
        <f>VLOOKUP($D647,'● Inspection plan (master)'!$I$8:$L$316,4,0)</f>
        <v>TR</v>
      </c>
      <c r="L647" s="23"/>
      <c r="M647" s="23"/>
      <c r="N647" s="23"/>
      <c r="O647" s="22">
        <v>95680</v>
      </c>
      <c r="P647" s="22">
        <v>48160</v>
      </c>
      <c r="Q647" s="22">
        <v>87360</v>
      </c>
      <c r="R647" s="22">
        <v>66720</v>
      </c>
      <c r="S647" s="22">
        <v>22720</v>
      </c>
      <c r="T647" s="22">
        <v>85280</v>
      </c>
      <c r="U647" s="22">
        <v>11360</v>
      </c>
      <c r="V647" s="22">
        <v>26560</v>
      </c>
      <c r="W647" s="22">
        <v>47680</v>
      </c>
      <c r="X647" s="22">
        <v>32480</v>
      </c>
      <c r="Y647" s="22">
        <v>28800</v>
      </c>
      <c r="Z647" s="22">
        <v>24800</v>
      </c>
      <c r="AA647" s="22">
        <v>28480</v>
      </c>
      <c r="AB647" s="22">
        <v>41120</v>
      </c>
      <c r="AC647" s="22">
        <v>0</v>
      </c>
    </row>
    <row r="648" spans="1:29">
      <c r="A648" s="1" t="s">
        <v>100</v>
      </c>
      <c r="B648" s="21" t="s">
        <v>227</v>
      </c>
      <c r="C648" s="21"/>
      <c r="D648" s="21" t="s">
        <v>255</v>
      </c>
      <c r="E648" s="21" t="s">
        <v>37</v>
      </c>
      <c r="F648" s="21" t="s">
        <v>70</v>
      </c>
      <c r="G648" s="21" t="s">
        <v>68</v>
      </c>
      <c r="H648" s="21" t="str">
        <f t="shared" si="18"/>
        <v>RC2-1182Packing</v>
      </c>
      <c r="I648" s="21" t="str">
        <f t="shared" si="19"/>
        <v>RC2-1182Packingc-QUEVO</v>
      </c>
      <c r="J648" s="21" t="s">
        <v>39</v>
      </c>
      <c r="K648" s="22" t="str">
        <f>VLOOKUP($D648,'● Inspection plan (master)'!$I$8:$L$316,4,0)</f>
        <v>TR</v>
      </c>
      <c r="L648" s="23"/>
      <c r="M648" s="23"/>
      <c r="N648" s="23"/>
      <c r="O648" s="22">
        <v>150800</v>
      </c>
      <c r="P648" s="22">
        <v>117800</v>
      </c>
      <c r="Q648" s="22">
        <v>138800</v>
      </c>
      <c r="R648" s="22">
        <v>261400</v>
      </c>
      <c r="S648" s="22">
        <v>273400</v>
      </c>
      <c r="T648" s="22">
        <v>214000</v>
      </c>
      <c r="U648" s="22">
        <v>104200</v>
      </c>
      <c r="V648" s="22">
        <v>207200</v>
      </c>
      <c r="W648" s="22">
        <v>186800</v>
      </c>
      <c r="X648" s="22">
        <v>154400</v>
      </c>
      <c r="Y648" s="22">
        <v>113400</v>
      </c>
      <c r="Z648" s="22">
        <v>136400</v>
      </c>
      <c r="AA648" s="22">
        <v>75000</v>
      </c>
      <c r="AB648" s="22">
        <v>142600</v>
      </c>
      <c r="AC648" s="22">
        <v>0</v>
      </c>
    </row>
    <row r="649" spans="1:29">
      <c r="A649" s="1" t="s">
        <v>100</v>
      </c>
      <c r="B649" s="21" t="s">
        <v>227</v>
      </c>
      <c r="C649" s="21"/>
      <c r="D649" s="21" t="s">
        <v>255</v>
      </c>
      <c r="E649" s="21" t="s">
        <v>45</v>
      </c>
      <c r="F649" s="21"/>
      <c r="G649" s="21"/>
      <c r="H649" s="21" t="str">
        <f t="shared" si="18"/>
        <v>RC2-1182Traverse Grinding</v>
      </c>
      <c r="I649" s="21" t="str">
        <f t="shared" si="19"/>
        <v>RC2-1182Traverse Grinding</v>
      </c>
      <c r="J649" s="21" t="s">
        <v>46</v>
      </c>
      <c r="K649" s="22" t="str">
        <f>VLOOKUP($D649,'● Inspection plan (master)'!$I$8:$L$316,4,0)</f>
        <v>TR</v>
      </c>
      <c r="L649" s="23"/>
      <c r="M649" s="23"/>
      <c r="N649" s="23"/>
      <c r="O649" s="22">
        <v>546695</v>
      </c>
      <c r="P649" s="22">
        <v>263837</v>
      </c>
      <c r="Q649" s="22">
        <v>441076</v>
      </c>
      <c r="R649" s="22">
        <v>481382</v>
      </c>
      <c r="S649" s="22">
        <v>454625</v>
      </c>
      <c r="T649" s="22">
        <v>405437</v>
      </c>
      <c r="U649" s="22">
        <v>279783</v>
      </c>
      <c r="V649" s="22">
        <v>423874</v>
      </c>
      <c r="W649" s="22">
        <v>323144</v>
      </c>
      <c r="X649" s="22">
        <v>240555</v>
      </c>
      <c r="Y649" s="22">
        <v>211784</v>
      </c>
      <c r="Z649" s="22">
        <v>225406.19225806452</v>
      </c>
      <c r="AA649" s="22">
        <v>199028.48429365963</v>
      </c>
      <c r="AB649" s="22">
        <v>253885.72344827585</v>
      </c>
      <c r="AC649" s="22">
        <v>0</v>
      </c>
    </row>
    <row r="650" spans="1:29" s="29" customFormat="1">
      <c r="A650" s="1" t="s">
        <v>100</v>
      </c>
      <c r="B650" s="21" t="s">
        <v>227</v>
      </c>
      <c r="C650" s="21"/>
      <c r="D650" s="21" t="s">
        <v>255</v>
      </c>
      <c r="E650" s="21" t="s">
        <v>217</v>
      </c>
      <c r="F650" s="21"/>
      <c r="G650" s="21"/>
      <c r="H650" s="21" t="str">
        <f t="shared" si="18"/>
        <v>RC2-1182Accurate Cutting</v>
      </c>
      <c r="I650" s="21" t="str">
        <f t="shared" si="19"/>
        <v>RC2-1182Accurate Cutting</v>
      </c>
      <c r="J650" s="21" t="s">
        <v>218</v>
      </c>
      <c r="K650" s="22" t="str">
        <f>VLOOKUP($D650,'● Inspection plan (master)'!$I$8:$L$316,4,0)</f>
        <v>TR</v>
      </c>
      <c r="L650" s="23"/>
      <c r="M650" s="23"/>
      <c r="N650" s="23"/>
      <c r="O650" s="22">
        <v>516320</v>
      </c>
      <c r="P650" s="22">
        <v>272466</v>
      </c>
      <c r="Q650" s="22">
        <v>439853</v>
      </c>
      <c r="R650" s="22">
        <v>493344</v>
      </c>
      <c r="S650" s="22">
        <v>439637</v>
      </c>
      <c r="T650" s="22">
        <v>396484</v>
      </c>
      <c r="U650" s="22">
        <v>296723</v>
      </c>
      <c r="V650" s="22">
        <v>428754</v>
      </c>
      <c r="W650" s="22">
        <v>322687</v>
      </c>
      <c r="X650" s="22">
        <v>225647</v>
      </c>
      <c r="Y650" s="22">
        <v>216641</v>
      </c>
      <c r="Z650" s="22">
        <v>201796.28348702859</v>
      </c>
      <c r="AA650" s="22">
        <v>199806.61977099758</v>
      </c>
      <c r="AB650" s="22">
        <v>250967.49674197382</v>
      </c>
      <c r="AC650" s="22">
        <v>0</v>
      </c>
    </row>
    <row r="651" spans="1:29">
      <c r="A651" s="1" t="s">
        <v>100</v>
      </c>
      <c r="B651" s="21" t="s">
        <v>227</v>
      </c>
      <c r="C651" s="21"/>
      <c r="D651" s="21" t="s">
        <v>255</v>
      </c>
      <c r="E651" s="21" t="s">
        <v>143</v>
      </c>
      <c r="F651" s="21"/>
      <c r="G651" s="21"/>
      <c r="H651" s="21" t="str">
        <f t="shared" ref="H651:H714" si="20">D651&amp;E651</f>
        <v>RC2-11821st Assembly</v>
      </c>
      <c r="I651" s="21" t="str">
        <f t="shared" ref="I651:I714" si="21">D651&amp;E651&amp;F651</f>
        <v>RC2-11821st Assembly</v>
      </c>
      <c r="J651" s="21" t="s">
        <v>144</v>
      </c>
      <c r="K651" s="22" t="str">
        <f>VLOOKUP($D651,'● Inspection plan (master)'!$I$8:$L$316,4,0)</f>
        <v>TR</v>
      </c>
      <c r="L651" s="23"/>
      <c r="M651" s="23"/>
      <c r="N651" s="23"/>
      <c r="O651" s="22">
        <v>517310</v>
      </c>
      <c r="P651" s="22">
        <v>263406</v>
      </c>
      <c r="Q651" s="22">
        <v>439480</v>
      </c>
      <c r="R651" s="22">
        <v>498675</v>
      </c>
      <c r="S651" s="22">
        <v>439187</v>
      </c>
      <c r="T651" s="22">
        <v>400288</v>
      </c>
      <c r="U651" s="22">
        <v>296595</v>
      </c>
      <c r="V651" s="22">
        <v>446280</v>
      </c>
      <c r="W651" s="22">
        <v>314840</v>
      </c>
      <c r="X651" s="22">
        <v>220650</v>
      </c>
      <c r="Y651" s="22">
        <v>211610</v>
      </c>
      <c r="Z651" s="22">
        <v>217909.72056533484</v>
      </c>
      <c r="AA651" s="22">
        <v>205328.31172217184</v>
      </c>
      <c r="AB651" s="22">
        <v>229332.36771249332</v>
      </c>
      <c r="AC651" s="22">
        <v>0</v>
      </c>
    </row>
    <row r="652" spans="1:29">
      <c r="A652" s="1" t="s">
        <v>68</v>
      </c>
      <c r="B652" s="21" t="s">
        <v>227</v>
      </c>
      <c r="C652" s="21"/>
      <c r="D652" s="21" t="s">
        <v>256</v>
      </c>
      <c r="E652" s="21" t="s">
        <v>37</v>
      </c>
      <c r="F652" s="21" t="s">
        <v>70</v>
      </c>
      <c r="G652" s="21" t="s">
        <v>68</v>
      </c>
      <c r="H652" s="21" t="str">
        <f t="shared" si="20"/>
        <v>RC4-7768Packing</v>
      </c>
      <c r="I652" s="21" t="str">
        <f t="shared" si="21"/>
        <v>RC4-7768Packingc-QUEVO</v>
      </c>
      <c r="J652" s="21" t="s">
        <v>39</v>
      </c>
      <c r="K652" s="22" t="str">
        <f>VLOOKUP($D652,'● Inspection plan (master)'!$I$8:$L$316,4,0)</f>
        <v>TR</v>
      </c>
      <c r="L652" s="23"/>
      <c r="M652" s="23"/>
      <c r="N652" s="23"/>
      <c r="O652" s="22">
        <v>10200</v>
      </c>
      <c r="P652" s="22">
        <v>10200</v>
      </c>
      <c r="Q652" s="22">
        <v>13800</v>
      </c>
      <c r="R652" s="22">
        <v>12800</v>
      </c>
      <c r="S652" s="22">
        <v>14800</v>
      </c>
      <c r="T652" s="22">
        <v>12800</v>
      </c>
      <c r="U652" s="22">
        <v>19200</v>
      </c>
      <c r="V652" s="22">
        <v>15600</v>
      </c>
      <c r="W652" s="22">
        <v>21800</v>
      </c>
      <c r="X652" s="22">
        <v>34000</v>
      </c>
      <c r="Y652" s="22">
        <v>30800</v>
      </c>
      <c r="Z652" s="22">
        <v>23200</v>
      </c>
      <c r="AA652" s="22">
        <v>11400</v>
      </c>
      <c r="AB652" s="22">
        <v>17400</v>
      </c>
      <c r="AC652" s="22">
        <v>0</v>
      </c>
    </row>
    <row r="653" spans="1:29">
      <c r="A653" s="1" t="s">
        <v>68</v>
      </c>
      <c r="B653" s="21" t="s">
        <v>227</v>
      </c>
      <c r="C653" s="21"/>
      <c r="D653" s="21" t="s">
        <v>256</v>
      </c>
      <c r="E653" s="21" t="s">
        <v>45</v>
      </c>
      <c r="F653" s="21"/>
      <c r="G653" s="21"/>
      <c r="H653" s="21" t="str">
        <f t="shared" si="20"/>
        <v>RC4-7768Traverse Grinding</v>
      </c>
      <c r="I653" s="21" t="str">
        <f t="shared" si="21"/>
        <v>RC4-7768Traverse Grinding</v>
      </c>
      <c r="J653" s="21" t="s">
        <v>46</v>
      </c>
      <c r="K653" s="22" t="str">
        <f>VLOOKUP($D653,'● Inspection plan (master)'!$I$8:$L$316,4,0)</f>
        <v>TR</v>
      </c>
      <c r="L653" s="23"/>
      <c r="M653" s="23"/>
      <c r="N653" s="23"/>
      <c r="O653" s="22">
        <v>10482</v>
      </c>
      <c r="P653" s="22">
        <v>10521</v>
      </c>
      <c r="Q653" s="22">
        <v>13532</v>
      </c>
      <c r="R653" s="22">
        <v>15816</v>
      </c>
      <c r="S653" s="22">
        <v>11863</v>
      </c>
      <c r="T653" s="22">
        <v>13656</v>
      </c>
      <c r="U653" s="22">
        <v>19527</v>
      </c>
      <c r="V653" s="22">
        <v>15808</v>
      </c>
      <c r="W653" s="22">
        <v>27312</v>
      </c>
      <c r="X653" s="22">
        <v>30593</v>
      </c>
      <c r="Y653" s="22">
        <v>36260</v>
      </c>
      <c r="Z653" s="22">
        <v>18159.438709677419</v>
      </c>
      <c r="AA653" s="22">
        <v>11932.161290322581</v>
      </c>
      <c r="AB653" s="22">
        <v>16915.399999999998</v>
      </c>
      <c r="AC653" s="22">
        <v>0</v>
      </c>
    </row>
    <row r="654" spans="1:29">
      <c r="A654" s="1" t="s">
        <v>68</v>
      </c>
      <c r="B654" s="21" t="s">
        <v>227</v>
      </c>
      <c r="C654" s="21"/>
      <c r="D654" s="21" t="s">
        <v>256</v>
      </c>
      <c r="E654" s="21" t="s">
        <v>217</v>
      </c>
      <c r="F654" s="21"/>
      <c r="G654" s="21"/>
      <c r="H654" s="21" t="str">
        <f t="shared" si="20"/>
        <v>RC4-7768Accurate Cutting</v>
      </c>
      <c r="I654" s="21" t="str">
        <f t="shared" si="21"/>
        <v>RC4-7768Accurate Cutting</v>
      </c>
      <c r="J654" s="21" t="s">
        <v>218</v>
      </c>
      <c r="K654" s="22" t="str">
        <f>VLOOKUP($D654,'● Inspection plan (master)'!$I$8:$L$316,4,0)</f>
        <v>TR</v>
      </c>
      <c r="L654" s="23"/>
      <c r="M654" s="23"/>
      <c r="N654" s="23"/>
      <c r="O654" s="22">
        <v>10490</v>
      </c>
      <c r="P654" s="22">
        <v>10475</v>
      </c>
      <c r="Q654" s="22">
        <v>13874</v>
      </c>
      <c r="R654" s="22">
        <v>16498</v>
      </c>
      <c r="S654" s="22">
        <v>11300</v>
      </c>
      <c r="T654" s="22">
        <v>13630</v>
      </c>
      <c r="U654" s="22">
        <v>20985</v>
      </c>
      <c r="V654" s="22">
        <v>14520</v>
      </c>
      <c r="W654" s="22">
        <v>27804</v>
      </c>
      <c r="X654" s="22">
        <v>31839</v>
      </c>
      <c r="Y654" s="22">
        <v>41477</v>
      </c>
      <c r="Z654" s="22">
        <v>12987.74151925078</v>
      </c>
      <c r="AA654" s="22">
        <v>11998.288365806691</v>
      </c>
      <c r="AB654" s="22">
        <v>16720.970114942527</v>
      </c>
      <c r="AC654" s="22">
        <v>0</v>
      </c>
    </row>
    <row r="655" spans="1:29">
      <c r="A655" s="1" t="s">
        <v>68</v>
      </c>
      <c r="B655" s="21" t="s">
        <v>227</v>
      </c>
      <c r="C655" s="21"/>
      <c r="D655" s="21" t="s">
        <v>256</v>
      </c>
      <c r="E655" s="21" t="s">
        <v>143</v>
      </c>
      <c r="F655" s="21"/>
      <c r="G655" s="21"/>
      <c r="H655" s="21" t="str">
        <f t="shared" si="20"/>
        <v>RC4-77681st Assembly</v>
      </c>
      <c r="I655" s="21" t="str">
        <f t="shared" si="21"/>
        <v>RC4-77681st Assembly</v>
      </c>
      <c r="J655" s="21" t="s">
        <v>144</v>
      </c>
      <c r="K655" s="22" t="str">
        <f>VLOOKUP($D655,'● Inspection plan (master)'!$I$8:$L$316,4,0)</f>
        <v>TR</v>
      </c>
      <c r="L655" s="23"/>
      <c r="M655" s="23"/>
      <c r="N655" s="23"/>
      <c r="O655" s="22">
        <v>10500</v>
      </c>
      <c r="P655" s="22">
        <v>11200</v>
      </c>
      <c r="Q655" s="22">
        <v>12950</v>
      </c>
      <c r="R655" s="22">
        <v>17581</v>
      </c>
      <c r="S655" s="22">
        <v>9800</v>
      </c>
      <c r="T655" s="22">
        <v>18000</v>
      </c>
      <c r="U655" s="22">
        <v>18550</v>
      </c>
      <c r="V655" s="22">
        <v>16100</v>
      </c>
      <c r="W655" s="22">
        <v>30800</v>
      </c>
      <c r="X655" s="22">
        <v>28574</v>
      </c>
      <c r="Y655" s="22">
        <v>38154</v>
      </c>
      <c r="Z655" s="22">
        <v>13455.34541971906</v>
      </c>
      <c r="AA655" s="22">
        <v>12472.147406281732</v>
      </c>
      <c r="AB655" s="22">
        <v>15279.507173999205</v>
      </c>
      <c r="AC655" s="22">
        <v>0</v>
      </c>
    </row>
    <row r="656" spans="1:29">
      <c r="A656" s="1" t="s">
        <v>59</v>
      </c>
      <c r="B656" s="21" t="s">
        <v>257</v>
      </c>
      <c r="C656" s="21"/>
      <c r="D656" s="21" t="s">
        <v>258</v>
      </c>
      <c r="E656" s="21" t="s">
        <v>37</v>
      </c>
      <c r="F656" s="21" t="s">
        <v>59</v>
      </c>
      <c r="G656" s="21" t="s">
        <v>59</v>
      </c>
      <c r="H656" s="21" t="str">
        <f t="shared" si="20"/>
        <v>QC2-5323Packing</v>
      </c>
      <c r="I656" s="21" t="str">
        <f t="shared" si="21"/>
        <v>QC2-5323PackingCHT</v>
      </c>
      <c r="J656" s="21" t="s">
        <v>39</v>
      </c>
      <c r="K656" s="22" t="str">
        <f>VLOOKUP($D656,'● Inspection plan (master)'!$I$8:$L$316,4,0)</f>
        <v>DFR</v>
      </c>
      <c r="L656" s="23"/>
      <c r="M656" s="23"/>
      <c r="N656" s="23"/>
      <c r="O656" s="22">
        <v>16000</v>
      </c>
      <c r="P656" s="22">
        <v>14000</v>
      </c>
      <c r="Q656" s="22">
        <v>12000</v>
      </c>
      <c r="R656" s="22">
        <v>18000</v>
      </c>
      <c r="S656" s="22">
        <v>20000</v>
      </c>
      <c r="T656" s="22">
        <v>22000</v>
      </c>
      <c r="U656" s="22">
        <v>16000</v>
      </c>
      <c r="V656" s="22">
        <v>28000</v>
      </c>
      <c r="W656" s="22">
        <v>22000</v>
      </c>
      <c r="X656" s="22">
        <v>0</v>
      </c>
      <c r="Y656" s="22">
        <v>0</v>
      </c>
      <c r="Z656" s="22">
        <v>24000</v>
      </c>
      <c r="AA656" s="22">
        <v>32000</v>
      </c>
      <c r="AB656" s="22">
        <v>20000</v>
      </c>
      <c r="AC656" s="22">
        <v>0</v>
      </c>
    </row>
    <row r="657" spans="1:29">
      <c r="A657" s="1" t="s">
        <v>59</v>
      </c>
      <c r="B657" s="21" t="s">
        <v>257</v>
      </c>
      <c r="C657" s="21"/>
      <c r="D657" s="21" t="s">
        <v>258</v>
      </c>
      <c r="E657" s="21" t="s">
        <v>37</v>
      </c>
      <c r="F657" s="21" t="s">
        <v>61</v>
      </c>
      <c r="G657" s="21" t="s">
        <v>61</v>
      </c>
      <c r="H657" s="21" t="str">
        <f t="shared" si="20"/>
        <v>QC2-5323Packing</v>
      </c>
      <c r="I657" s="21" t="str">
        <f t="shared" si="21"/>
        <v>QC2-5323PackingCVN1</v>
      </c>
      <c r="J657" s="21" t="s">
        <v>39</v>
      </c>
      <c r="K657" s="22" t="str">
        <f>VLOOKUP($D657,'● Inspection plan (master)'!$I$8:$L$316,4,0)</f>
        <v>DFR</v>
      </c>
      <c r="L657" s="23"/>
      <c r="M657" s="23"/>
      <c r="N657" s="23"/>
      <c r="O657" s="22">
        <v>15400</v>
      </c>
      <c r="P657" s="22">
        <v>8800</v>
      </c>
      <c r="Q657" s="22">
        <v>2200</v>
      </c>
      <c r="R657" s="22">
        <v>8800</v>
      </c>
      <c r="S657" s="22">
        <v>4400</v>
      </c>
      <c r="T657" s="22">
        <v>6600</v>
      </c>
      <c r="U657" s="22">
        <v>11000</v>
      </c>
      <c r="V657" s="22">
        <v>24200</v>
      </c>
      <c r="W657" s="22">
        <v>13200</v>
      </c>
      <c r="X657" s="22">
        <v>15400</v>
      </c>
      <c r="Y657" s="22">
        <v>8800</v>
      </c>
      <c r="Z657" s="22">
        <v>13200</v>
      </c>
      <c r="AA657" s="22">
        <v>8800</v>
      </c>
      <c r="AB657" s="22">
        <v>11000</v>
      </c>
      <c r="AC657" s="22">
        <v>0</v>
      </c>
    </row>
    <row r="658" spans="1:29">
      <c r="A658" s="1" t="s">
        <v>59</v>
      </c>
      <c r="B658" s="21" t="s">
        <v>257</v>
      </c>
      <c r="C658" s="21"/>
      <c r="D658" s="21" t="s">
        <v>258</v>
      </c>
      <c r="E658" s="21" t="s">
        <v>40</v>
      </c>
      <c r="F658" s="21"/>
      <c r="G658" s="21"/>
      <c r="H658" s="21" t="str">
        <f t="shared" si="20"/>
        <v>QC2-5323DC Cutting</v>
      </c>
      <c r="I658" s="21" t="str">
        <f t="shared" si="21"/>
        <v>QC2-5323DC Cutting</v>
      </c>
      <c r="J658" s="21" t="s">
        <v>41</v>
      </c>
      <c r="K658" s="22" t="str">
        <f>VLOOKUP($D658,'● Inspection plan (master)'!$I$8:$L$316,4,0)</f>
        <v>DFR</v>
      </c>
      <c r="L658" s="23"/>
      <c r="M658" s="23"/>
      <c r="N658" s="23"/>
      <c r="O658" s="22">
        <v>33003</v>
      </c>
      <c r="P658" s="22">
        <v>25200</v>
      </c>
      <c r="Q658" s="22">
        <v>9900</v>
      </c>
      <c r="R658" s="22">
        <v>35712</v>
      </c>
      <c r="S658" s="22">
        <v>22050</v>
      </c>
      <c r="T658" s="22">
        <v>22788</v>
      </c>
      <c r="U658" s="22">
        <v>30690</v>
      </c>
      <c r="V658" s="22">
        <v>49698</v>
      </c>
      <c r="W658" s="22">
        <v>41463</v>
      </c>
      <c r="X658" s="22">
        <v>16254</v>
      </c>
      <c r="Y658" s="22">
        <v>0</v>
      </c>
      <c r="Z658" s="22">
        <v>39131.922580645165</v>
      </c>
      <c r="AA658" s="22">
        <v>40386.28431590656</v>
      </c>
      <c r="AB658" s="22">
        <v>28919.793103448275</v>
      </c>
      <c r="AC658" s="22">
        <v>0</v>
      </c>
    </row>
    <row r="659" spans="1:29">
      <c r="A659" s="1" t="s">
        <v>59</v>
      </c>
      <c r="B659" s="21" t="s">
        <v>257</v>
      </c>
      <c r="C659" s="21"/>
      <c r="D659" s="21" t="s">
        <v>258</v>
      </c>
      <c r="E659" s="21" t="s">
        <v>73</v>
      </c>
      <c r="F659" s="21"/>
      <c r="G659" s="21"/>
      <c r="H659" s="21" t="str">
        <f t="shared" si="20"/>
        <v>QC2-5323DC Extruding</v>
      </c>
      <c r="I659" s="21" t="str">
        <f t="shared" si="21"/>
        <v>QC2-5323DC Extruding</v>
      </c>
      <c r="J659" s="21" t="s">
        <v>74</v>
      </c>
      <c r="K659" s="22" t="str">
        <f>VLOOKUP($D659,'● Inspection plan (master)'!$I$8:$L$316,4,0)</f>
        <v>DFR</v>
      </c>
      <c r="L659" s="23"/>
      <c r="M659" s="23"/>
      <c r="N659" s="23"/>
      <c r="O659" s="22">
        <v>58203</v>
      </c>
      <c r="P659" s="22">
        <v>0</v>
      </c>
      <c r="Q659" s="22">
        <v>30006</v>
      </c>
      <c r="R659" s="22">
        <v>30006</v>
      </c>
      <c r="S659" s="22">
        <v>30510</v>
      </c>
      <c r="T659" s="22">
        <v>0</v>
      </c>
      <c r="U659" s="22">
        <v>31203</v>
      </c>
      <c r="V659" s="22">
        <v>60606</v>
      </c>
      <c r="W659" s="22">
        <v>30555</v>
      </c>
      <c r="X659" s="22">
        <v>29205</v>
      </c>
      <c r="Y659" s="22">
        <v>0</v>
      </c>
      <c r="Z659" s="22">
        <v>29836.607142857134</v>
      </c>
      <c r="AA659" s="22">
        <v>59673.214285714268</v>
      </c>
      <c r="AB659" s="22">
        <v>29836.607142857134</v>
      </c>
      <c r="AC659" s="22">
        <v>0</v>
      </c>
    </row>
    <row r="660" spans="1:29">
      <c r="A660" s="1" t="s">
        <v>59</v>
      </c>
      <c r="B660" s="21" t="s">
        <v>257</v>
      </c>
      <c r="C660" s="21"/>
      <c r="D660" s="21" t="s">
        <v>259</v>
      </c>
      <c r="E660" s="21" t="s">
        <v>37</v>
      </c>
      <c r="F660" s="21" t="s">
        <v>59</v>
      </c>
      <c r="G660" s="21" t="s">
        <v>59</v>
      </c>
      <c r="H660" s="21" t="str">
        <f t="shared" si="20"/>
        <v>QC2-5502Packing</v>
      </c>
      <c r="I660" s="21" t="str">
        <f t="shared" si="21"/>
        <v>QC2-5502PackingCHT</v>
      </c>
      <c r="J660" s="21" t="s">
        <v>39</v>
      </c>
      <c r="K660" s="22" t="str">
        <f>VLOOKUP($D660,'● Inspection plan (master)'!$I$8:$L$316,4,0)</f>
        <v>DFR</v>
      </c>
      <c r="L660" s="23"/>
      <c r="M660" s="23"/>
      <c r="N660" s="23"/>
      <c r="O660" s="22">
        <v>182400</v>
      </c>
      <c r="P660" s="22">
        <v>115200</v>
      </c>
      <c r="Q660" s="22">
        <v>83200</v>
      </c>
      <c r="R660" s="22">
        <v>64000</v>
      </c>
      <c r="S660" s="22">
        <v>70400</v>
      </c>
      <c r="T660" s="22">
        <v>80000</v>
      </c>
      <c r="U660" s="22">
        <v>102400</v>
      </c>
      <c r="V660" s="22">
        <v>57600</v>
      </c>
      <c r="W660" s="22">
        <v>38400</v>
      </c>
      <c r="X660" s="22">
        <v>0</v>
      </c>
      <c r="Y660" s="22">
        <v>9600</v>
      </c>
      <c r="Z660" s="22">
        <v>73600</v>
      </c>
      <c r="AA660" s="22">
        <v>80000</v>
      </c>
      <c r="AB660" s="22">
        <v>64000</v>
      </c>
      <c r="AC660" s="22">
        <v>0</v>
      </c>
    </row>
    <row r="661" spans="1:29">
      <c r="A661" s="1" t="s">
        <v>59</v>
      </c>
      <c r="B661" s="21" t="s">
        <v>257</v>
      </c>
      <c r="C661" s="21"/>
      <c r="D661" s="21" t="s">
        <v>259</v>
      </c>
      <c r="E661" s="21" t="s">
        <v>37</v>
      </c>
      <c r="F661" s="21" t="s">
        <v>61</v>
      </c>
      <c r="G661" s="21" t="s">
        <v>61</v>
      </c>
      <c r="H661" s="21" t="str">
        <f t="shared" si="20"/>
        <v>QC2-5502Packing</v>
      </c>
      <c r="I661" s="21" t="str">
        <f t="shared" si="21"/>
        <v>QC2-5502PackingCVN1</v>
      </c>
      <c r="J661" s="21" t="s">
        <v>39</v>
      </c>
      <c r="K661" s="22" t="str">
        <f>VLOOKUP($D661,'● Inspection plan (master)'!$I$8:$L$316,4,0)</f>
        <v>DFR</v>
      </c>
      <c r="L661" s="23"/>
      <c r="M661" s="23"/>
      <c r="N661" s="23"/>
      <c r="O661" s="22">
        <v>224000</v>
      </c>
      <c r="P661" s="22">
        <v>249600</v>
      </c>
      <c r="Q661" s="22">
        <v>208000</v>
      </c>
      <c r="R661" s="22">
        <v>364800</v>
      </c>
      <c r="S661" s="22">
        <v>217600</v>
      </c>
      <c r="T661" s="22">
        <v>252800</v>
      </c>
      <c r="U661" s="22">
        <v>396800</v>
      </c>
      <c r="V661" s="22">
        <v>473600</v>
      </c>
      <c r="W661" s="22">
        <v>361600</v>
      </c>
      <c r="X661" s="22">
        <v>227200</v>
      </c>
      <c r="Y661" s="22">
        <v>176000</v>
      </c>
      <c r="Z661" s="22">
        <v>233600</v>
      </c>
      <c r="AA661" s="22">
        <v>262400</v>
      </c>
      <c r="AB661" s="22">
        <v>342400</v>
      </c>
      <c r="AC661" s="22">
        <v>0</v>
      </c>
    </row>
    <row r="662" spans="1:29">
      <c r="A662" s="1" t="s">
        <v>59</v>
      </c>
      <c r="B662" s="21" t="s">
        <v>257</v>
      </c>
      <c r="C662" s="21"/>
      <c r="D662" s="21" t="s">
        <v>259</v>
      </c>
      <c r="E662" s="21" t="s">
        <v>40</v>
      </c>
      <c r="F662" s="21"/>
      <c r="G662" s="21"/>
      <c r="H662" s="21" t="str">
        <f t="shared" si="20"/>
        <v>QC2-5502DC Cutting</v>
      </c>
      <c r="I662" s="21" t="str">
        <f t="shared" si="21"/>
        <v>QC2-5502DC Cutting</v>
      </c>
      <c r="J662" s="21" t="s">
        <v>41</v>
      </c>
      <c r="K662" s="22" t="str">
        <f>VLOOKUP($D662,'● Inspection plan (master)'!$I$8:$L$316,4,0)</f>
        <v>DFR</v>
      </c>
      <c r="L662" s="23"/>
      <c r="M662" s="23"/>
      <c r="N662" s="23"/>
      <c r="O662" s="22">
        <v>359658</v>
      </c>
      <c r="P662" s="22">
        <v>390672</v>
      </c>
      <c r="Q662" s="22">
        <v>360774</v>
      </c>
      <c r="R662" s="22">
        <v>364176</v>
      </c>
      <c r="S662" s="22">
        <v>285264</v>
      </c>
      <c r="T662" s="22">
        <v>327114</v>
      </c>
      <c r="U662" s="22">
        <v>475956</v>
      </c>
      <c r="V662" s="22">
        <v>554796</v>
      </c>
      <c r="W662" s="22">
        <v>411066</v>
      </c>
      <c r="X662" s="22">
        <v>252450</v>
      </c>
      <c r="Y662" s="22">
        <v>166896</v>
      </c>
      <c r="Z662" s="22">
        <v>286922.90322580648</v>
      </c>
      <c r="AA662" s="22">
        <v>349033.93815350387</v>
      </c>
      <c r="AB662" s="22">
        <v>379129.15862068965</v>
      </c>
      <c r="AC662" s="22">
        <v>0</v>
      </c>
    </row>
    <row r="663" spans="1:29">
      <c r="A663" s="1" t="s">
        <v>59</v>
      </c>
      <c r="B663" s="21" t="s">
        <v>257</v>
      </c>
      <c r="C663" s="21"/>
      <c r="D663" s="21" t="s">
        <v>259</v>
      </c>
      <c r="E663" s="21" t="s">
        <v>73</v>
      </c>
      <c r="F663" s="21"/>
      <c r="G663" s="21"/>
      <c r="H663" s="21" t="str">
        <f t="shared" si="20"/>
        <v>QC2-5502DC Extruding</v>
      </c>
      <c r="I663" s="21" t="str">
        <f t="shared" si="21"/>
        <v>QC2-5502DC Extruding</v>
      </c>
      <c r="J663" s="21" t="s">
        <v>74</v>
      </c>
      <c r="K663" s="22" t="str">
        <f>VLOOKUP($D663,'● Inspection plan (master)'!$I$8:$L$316,4,0)</f>
        <v>DFR</v>
      </c>
      <c r="L663" s="23"/>
      <c r="M663" s="23"/>
      <c r="N663" s="23"/>
      <c r="O663" s="22">
        <v>402525</v>
      </c>
      <c r="P663" s="22">
        <v>326610</v>
      </c>
      <c r="Q663" s="22">
        <v>356526</v>
      </c>
      <c r="R663" s="22">
        <v>372564</v>
      </c>
      <c r="S663" s="22">
        <v>305433</v>
      </c>
      <c r="T663" s="22">
        <v>333423</v>
      </c>
      <c r="U663" s="22">
        <v>429993</v>
      </c>
      <c r="V663" s="22">
        <v>608967</v>
      </c>
      <c r="W663" s="22">
        <v>401904</v>
      </c>
      <c r="X663" s="22">
        <v>207459</v>
      </c>
      <c r="Y663" s="22">
        <v>171468</v>
      </c>
      <c r="Z663" s="22">
        <v>311062.5</v>
      </c>
      <c r="AA663" s="22">
        <v>355500</v>
      </c>
      <c r="AB663" s="22">
        <v>355500</v>
      </c>
      <c r="AC663" s="22">
        <v>0</v>
      </c>
    </row>
    <row r="664" spans="1:29" s="25" customFormat="1">
      <c r="A664" s="1" t="s">
        <v>59</v>
      </c>
      <c r="B664" s="21" t="s">
        <v>257</v>
      </c>
      <c r="C664" s="21"/>
      <c r="D664" s="31" t="s">
        <v>260</v>
      </c>
      <c r="E664" s="21" t="s">
        <v>37</v>
      </c>
      <c r="F664" s="21" t="s">
        <v>70</v>
      </c>
      <c r="G664" s="21" t="s">
        <v>68</v>
      </c>
      <c r="H664" s="21" t="str">
        <f t="shared" si="20"/>
        <v>QC2-7722Packing</v>
      </c>
      <c r="I664" s="21" t="str">
        <f t="shared" si="21"/>
        <v>QC2-7722Packingc-QUEVO</v>
      </c>
      <c r="J664" s="21" t="s">
        <v>39</v>
      </c>
      <c r="K664" s="22" t="str">
        <f>VLOOKUP($D664,'● Inspection plan (master)'!$I$8:$L$316,4,0)</f>
        <v>DFR</v>
      </c>
      <c r="L664" s="23"/>
      <c r="M664" s="23"/>
      <c r="N664" s="23"/>
      <c r="O664" s="22">
        <v>0</v>
      </c>
      <c r="P664" s="22">
        <v>0</v>
      </c>
      <c r="Q664" s="22">
        <v>0</v>
      </c>
      <c r="R664" s="22">
        <v>0</v>
      </c>
      <c r="S664" s="22">
        <v>0</v>
      </c>
      <c r="T664" s="22">
        <v>0</v>
      </c>
      <c r="U664" s="22">
        <v>0</v>
      </c>
      <c r="V664" s="22">
        <v>0</v>
      </c>
      <c r="W664" s="22">
        <v>0</v>
      </c>
      <c r="X664" s="22">
        <v>0</v>
      </c>
      <c r="Y664" s="22">
        <v>0</v>
      </c>
      <c r="Z664" s="22">
        <v>0</v>
      </c>
      <c r="AA664" s="22">
        <v>0</v>
      </c>
      <c r="AB664" s="22">
        <v>0</v>
      </c>
      <c r="AC664" s="22">
        <v>0</v>
      </c>
    </row>
    <row r="665" spans="1:29">
      <c r="A665" s="1" t="s">
        <v>59</v>
      </c>
      <c r="B665" s="21" t="s">
        <v>257</v>
      </c>
      <c r="C665" s="21"/>
      <c r="D665" s="21" t="s">
        <v>260</v>
      </c>
      <c r="E665" s="21" t="s">
        <v>37</v>
      </c>
      <c r="F665" s="21" t="s">
        <v>59</v>
      </c>
      <c r="G665" s="21" t="s">
        <v>59</v>
      </c>
      <c r="H665" s="21" t="str">
        <f t="shared" si="20"/>
        <v>QC2-7722Packing</v>
      </c>
      <c r="I665" s="21" t="str">
        <f t="shared" si="21"/>
        <v>QC2-7722PackingCHT</v>
      </c>
      <c r="J665" s="21" t="s">
        <v>39</v>
      </c>
      <c r="K665" s="22" t="str">
        <f>VLOOKUP($D665,'● Inspection plan (master)'!$I$8:$L$316,4,0)</f>
        <v>DFR</v>
      </c>
      <c r="L665" s="23"/>
      <c r="M665" s="23"/>
      <c r="N665" s="23"/>
      <c r="O665" s="22">
        <v>512000</v>
      </c>
      <c r="P665" s="22">
        <v>376000</v>
      </c>
      <c r="Q665" s="22">
        <v>768000</v>
      </c>
      <c r="R665" s="22">
        <v>784000</v>
      </c>
      <c r="S665" s="22">
        <v>1296000</v>
      </c>
      <c r="T665" s="22">
        <v>1424000</v>
      </c>
      <c r="U665" s="22">
        <v>1192000</v>
      </c>
      <c r="V665" s="22">
        <v>1240000</v>
      </c>
      <c r="W665" s="22">
        <v>1016000</v>
      </c>
      <c r="X665" s="22">
        <v>296000</v>
      </c>
      <c r="Y665" s="22">
        <v>552000</v>
      </c>
      <c r="Z665" s="22">
        <v>1064000</v>
      </c>
      <c r="AA665" s="22">
        <v>904000</v>
      </c>
      <c r="AB665" s="22">
        <v>600000</v>
      </c>
      <c r="AC665" s="22">
        <v>0</v>
      </c>
    </row>
    <row r="666" spans="1:29">
      <c r="A666" s="1" t="s">
        <v>59</v>
      </c>
      <c r="B666" s="21" t="s">
        <v>257</v>
      </c>
      <c r="C666" s="21"/>
      <c r="D666" s="21" t="s">
        <v>260</v>
      </c>
      <c r="E666" s="21" t="s">
        <v>37</v>
      </c>
      <c r="F666" s="21" t="s">
        <v>61</v>
      </c>
      <c r="G666" s="21" t="s">
        <v>61</v>
      </c>
      <c r="H666" s="21" t="str">
        <f t="shared" si="20"/>
        <v>QC2-7722Packing</v>
      </c>
      <c r="I666" s="21" t="str">
        <f t="shared" si="21"/>
        <v>QC2-7722PackingCVN1</v>
      </c>
      <c r="J666" s="21" t="s">
        <v>39</v>
      </c>
      <c r="K666" s="22" t="str">
        <f>VLOOKUP($D666,'● Inspection plan (master)'!$I$8:$L$316,4,0)</f>
        <v>DFR</v>
      </c>
      <c r="L666" s="23"/>
      <c r="M666" s="23"/>
      <c r="N666" s="23"/>
      <c r="O666" s="22">
        <v>808000</v>
      </c>
      <c r="P666" s="22">
        <v>648000</v>
      </c>
      <c r="Q666" s="22">
        <v>720000</v>
      </c>
      <c r="R666" s="22">
        <v>728000</v>
      </c>
      <c r="S666" s="22">
        <v>880000</v>
      </c>
      <c r="T666" s="22">
        <v>568000</v>
      </c>
      <c r="U666" s="22">
        <v>640000</v>
      </c>
      <c r="V666" s="22">
        <v>752000</v>
      </c>
      <c r="W666" s="22">
        <v>560000</v>
      </c>
      <c r="X666" s="22">
        <v>584000</v>
      </c>
      <c r="Y666" s="22">
        <v>472000</v>
      </c>
      <c r="Z666" s="22">
        <v>632000</v>
      </c>
      <c r="AA666" s="22">
        <v>616000</v>
      </c>
      <c r="AB666" s="22">
        <v>848000</v>
      </c>
      <c r="AC666" s="22">
        <v>0</v>
      </c>
    </row>
    <row r="667" spans="1:29">
      <c r="A667" s="1" t="s">
        <v>59</v>
      </c>
      <c r="B667" s="21" t="s">
        <v>257</v>
      </c>
      <c r="C667" s="21"/>
      <c r="D667" s="21" t="s">
        <v>260</v>
      </c>
      <c r="E667" s="21" t="s">
        <v>40</v>
      </c>
      <c r="F667" s="21"/>
      <c r="G667" s="21"/>
      <c r="H667" s="21" t="str">
        <f t="shared" si="20"/>
        <v>QC2-7722DC Cutting</v>
      </c>
      <c r="I667" s="21" t="str">
        <f t="shared" si="21"/>
        <v>QC2-7722DC Cutting</v>
      </c>
      <c r="J667" s="21" t="s">
        <v>41</v>
      </c>
      <c r="K667" s="22" t="str">
        <f>VLOOKUP($D667,'● Inspection plan (master)'!$I$8:$L$316,4,0)</f>
        <v>DFR</v>
      </c>
      <c r="L667" s="23"/>
      <c r="M667" s="23"/>
      <c r="N667" s="23"/>
      <c r="O667" s="22">
        <v>1187580</v>
      </c>
      <c r="P667" s="22">
        <v>1056960</v>
      </c>
      <c r="Q667" s="22">
        <v>1677240</v>
      </c>
      <c r="R667" s="22">
        <v>1531440</v>
      </c>
      <c r="S667" s="22">
        <v>2120460</v>
      </c>
      <c r="T667" s="22">
        <v>1941240</v>
      </c>
      <c r="U667" s="22">
        <v>1722240</v>
      </c>
      <c r="V667" s="22">
        <v>2150460</v>
      </c>
      <c r="W667" s="22">
        <v>1556940</v>
      </c>
      <c r="X667" s="22">
        <v>914160</v>
      </c>
      <c r="Y667" s="22">
        <v>964080</v>
      </c>
      <c r="Z667" s="22">
        <v>1692972.6451612904</v>
      </c>
      <c r="AA667" s="22">
        <v>1524841.1479421579</v>
      </c>
      <c r="AB667" s="22">
        <v>1350834.2068965517</v>
      </c>
      <c r="AC667" s="22">
        <v>0</v>
      </c>
    </row>
    <row r="668" spans="1:29">
      <c r="A668" s="1" t="s">
        <v>59</v>
      </c>
      <c r="B668" s="21" t="s">
        <v>257</v>
      </c>
      <c r="C668" s="21"/>
      <c r="D668" s="21" t="s">
        <v>260</v>
      </c>
      <c r="E668" s="21" t="s">
        <v>73</v>
      </c>
      <c r="F668" s="21"/>
      <c r="G668" s="21"/>
      <c r="H668" s="21" t="str">
        <f t="shared" si="20"/>
        <v>QC2-7722DC Extruding</v>
      </c>
      <c r="I668" s="21" t="str">
        <f t="shared" si="21"/>
        <v>QC2-7722DC Extruding</v>
      </c>
      <c r="J668" s="21" t="s">
        <v>74</v>
      </c>
      <c r="K668" s="22" t="str">
        <f>VLOOKUP($D668,'● Inspection plan (master)'!$I$8:$L$316,4,0)</f>
        <v>DFR</v>
      </c>
      <c r="L668" s="23"/>
      <c r="M668" s="23"/>
      <c r="N668" s="23"/>
      <c r="O668" s="22">
        <v>1263210</v>
      </c>
      <c r="P668" s="22">
        <v>1104030</v>
      </c>
      <c r="Q668" s="22">
        <v>1543650</v>
      </c>
      <c r="R668" s="22">
        <v>1847910</v>
      </c>
      <c r="S668" s="22">
        <v>1905780</v>
      </c>
      <c r="T668" s="22">
        <v>1811460</v>
      </c>
      <c r="U668" s="22">
        <v>1882590</v>
      </c>
      <c r="V668" s="22">
        <v>2030490</v>
      </c>
      <c r="W668" s="22">
        <v>1489110</v>
      </c>
      <c r="X668" s="22">
        <v>844890</v>
      </c>
      <c r="Y668" s="22">
        <v>1299420</v>
      </c>
      <c r="Z668" s="22">
        <v>1564200.0000000002</v>
      </c>
      <c r="AA668" s="22">
        <v>1564200.0000000002</v>
      </c>
      <c r="AB668" s="22">
        <v>1279800.0000000002</v>
      </c>
      <c r="AC668" s="22">
        <v>0</v>
      </c>
    </row>
    <row r="669" spans="1:29">
      <c r="A669" s="1" t="s">
        <v>59</v>
      </c>
      <c r="B669" s="21" t="s">
        <v>257</v>
      </c>
      <c r="C669" s="21"/>
      <c r="D669" s="21" t="s">
        <v>261</v>
      </c>
      <c r="E669" s="21" t="s">
        <v>37</v>
      </c>
      <c r="F669" s="21" t="s">
        <v>59</v>
      </c>
      <c r="G669" s="21" t="s">
        <v>59</v>
      </c>
      <c r="H669" s="21" t="str">
        <f t="shared" si="20"/>
        <v>QC5-3796Packing</v>
      </c>
      <c r="I669" s="21" t="str">
        <f t="shared" si="21"/>
        <v>QC5-3796PackingCHT</v>
      </c>
      <c r="J669" s="21" t="s">
        <v>39</v>
      </c>
      <c r="K669" s="22" t="str">
        <f>VLOOKUP($D669,'● Inspection plan (master)'!$I$8:$L$316,4,0)</f>
        <v>DFR</v>
      </c>
      <c r="L669" s="23"/>
      <c r="M669" s="23"/>
      <c r="N669" s="23"/>
      <c r="O669" s="22">
        <v>654400</v>
      </c>
      <c r="P669" s="22">
        <v>300800</v>
      </c>
      <c r="Q669" s="22">
        <v>16000</v>
      </c>
      <c r="R669" s="22">
        <v>36800</v>
      </c>
      <c r="S669" s="22">
        <v>132800</v>
      </c>
      <c r="T669" s="22">
        <v>249600</v>
      </c>
      <c r="U669" s="22">
        <v>256000</v>
      </c>
      <c r="V669" s="22">
        <v>283200</v>
      </c>
      <c r="W669" s="22">
        <v>289600</v>
      </c>
      <c r="X669" s="22">
        <v>46400</v>
      </c>
      <c r="Y669" s="22">
        <v>131200</v>
      </c>
      <c r="Z669" s="22">
        <v>273600</v>
      </c>
      <c r="AA669" s="22">
        <v>156800</v>
      </c>
      <c r="AB669" s="22">
        <v>132800</v>
      </c>
      <c r="AC669" s="22">
        <v>0</v>
      </c>
    </row>
    <row r="670" spans="1:29">
      <c r="A670" s="1" t="s">
        <v>59</v>
      </c>
      <c r="B670" s="21" t="s">
        <v>257</v>
      </c>
      <c r="C670" s="21"/>
      <c r="D670" s="21" t="s">
        <v>261</v>
      </c>
      <c r="E670" s="21" t="s">
        <v>37</v>
      </c>
      <c r="F670" s="21" t="s">
        <v>61</v>
      </c>
      <c r="G670" s="21" t="s">
        <v>61</v>
      </c>
      <c r="H670" s="21" t="str">
        <f t="shared" si="20"/>
        <v>QC5-3796Packing</v>
      </c>
      <c r="I670" s="21" t="str">
        <f t="shared" si="21"/>
        <v>QC5-3796PackingCVN1</v>
      </c>
      <c r="J670" s="21" t="s">
        <v>39</v>
      </c>
      <c r="K670" s="22" t="str">
        <f>VLOOKUP($D670,'● Inspection plan (master)'!$I$8:$L$316,4,0)</f>
        <v>DFR</v>
      </c>
      <c r="L670" s="23"/>
      <c r="M670" s="23"/>
      <c r="N670" s="23"/>
      <c r="O670" s="22">
        <v>470000</v>
      </c>
      <c r="P670" s="22">
        <v>340000</v>
      </c>
      <c r="Q670" s="22">
        <v>330000</v>
      </c>
      <c r="R670" s="22">
        <v>530000</v>
      </c>
      <c r="S670" s="22">
        <v>435000</v>
      </c>
      <c r="T670" s="22">
        <v>390000</v>
      </c>
      <c r="U670" s="22">
        <v>435000</v>
      </c>
      <c r="V670" s="22">
        <v>595000</v>
      </c>
      <c r="W670" s="22">
        <v>390000</v>
      </c>
      <c r="X670" s="22">
        <v>395000</v>
      </c>
      <c r="Y670" s="22">
        <v>250000</v>
      </c>
      <c r="Z670" s="22">
        <v>310000</v>
      </c>
      <c r="AA670" s="22">
        <v>310000</v>
      </c>
      <c r="AB670" s="22">
        <v>355000</v>
      </c>
      <c r="AC670" s="22">
        <v>0</v>
      </c>
    </row>
    <row r="671" spans="1:29">
      <c r="A671" s="1" t="s">
        <v>59</v>
      </c>
      <c r="B671" s="21" t="s">
        <v>257</v>
      </c>
      <c r="C671" s="21"/>
      <c r="D671" s="21" t="s">
        <v>261</v>
      </c>
      <c r="E671" s="21" t="s">
        <v>40</v>
      </c>
      <c r="F671" s="21"/>
      <c r="G671" s="21"/>
      <c r="H671" s="21" t="str">
        <f t="shared" si="20"/>
        <v>QC5-3796DC Cutting</v>
      </c>
      <c r="I671" s="21" t="str">
        <f t="shared" si="21"/>
        <v>QC5-3796DC Cutting</v>
      </c>
      <c r="J671" s="21" t="s">
        <v>41</v>
      </c>
      <c r="K671" s="22" t="str">
        <f>VLOOKUP($D671,'● Inspection plan (master)'!$I$8:$L$316,4,0)</f>
        <v>DFR</v>
      </c>
      <c r="L671" s="23"/>
      <c r="M671" s="23"/>
      <c r="N671" s="23"/>
      <c r="O671" s="22">
        <v>1119160</v>
      </c>
      <c r="P671" s="22">
        <v>679112</v>
      </c>
      <c r="Q671" s="22">
        <v>364614</v>
      </c>
      <c r="R671" s="22">
        <v>584090</v>
      </c>
      <c r="S671" s="22">
        <v>658896</v>
      </c>
      <c r="T671" s="22">
        <v>512120</v>
      </c>
      <c r="U671" s="22">
        <v>703696</v>
      </c>
      <c r="V671" s="22">
        <v>870520</v>
      </c>
      <c r="W671" s="22">
        <v>742448</v>
      </c>
      <c r="X671" s="22">
        <v>432336</v>
      </c>
      <c r="Y671" s="22">
        <v>420616</v>
      </c>
      <c r="Z671" s="22">
        <v>486339.03225806449</v>
      </c>
      <c r="AA671" s="22">
        <v>482083.38153503893</v>
      </c>
      <c r="AB671" s="22">
        <v>465512.58620689658</v>
      </c>
      <c r="AC671" s="22">
        <v>0</v>
      </c>
    </row>
    <row r="672" spans="1:29">
      <c r="A672" s="1" t="s">
        <v>59</v>
      </c>
      <c r="B672" s="21" t="s">
        <v>257</v>
      </c>
      <c r="C672" s="21"/>
      <c r="D672" s="21" t="s">
        <v>261</v>
      </c>
      <c r="E672" s="21" t="s">
        <v>73</v>
      </c>
      <c r="F672" s="21"/>
      <c r="G672" s="21"/>
      <c r="H672" s="21" t="str">
        <f t="shared" si="20"/>
        <v>QC5-3796DC Extruding</v>
      </c>
      <c r="I672" s="21" t="str">
        <f t="shared" si="21"/>
        <v>QC5-3796DC Extruding</v>
      </c>
      <c r="J672" s="21" t="s">
        <v>74</v>
      </c>
      <c r="K672" s="22" t="str">
        <f>VLOOKUP($D672,'● Inspection plan (master)'!$I$8:$L$316,4,0)</f>
        <v>DFR</v>
      </c>
      <c r="L672" s="23"/>
      <c r="M672" s="23"/>
      <c r="N672" s="23"/>
      <c r="O672" s="22">
        <v>1252104</v>
      </c>
      <c r="P672" s="22">
        <v>755412</v>
      </c>
      <c r="Q672" s="22">
        <v>268884</v>
      </c>
      <c r="R672" s="22">
        <v>668052</v>
      </c>
      <c r="S672" s="22">
        <v>458500</v>
      </c>
      <c r="T672" s="22">
        <v>614628</v>
      </c>
      <c r="U672" s="22">
        <v>616196</v>
      </c>
      <c r="V672" s="22">
        <v>1119888</v>
      </c>
      <c r="W672" s="22">
        <v>612332</v>
      </c>
      <c r="X672" s="22">
        <v>304080</v>
      </c>
      <c r="Y672" s="22">
        <v>466676</v>
      </c>
      <c r="Z672" s="22">
        <v>617208.510638298</v>
      </c>
      <c r="AA672" s="22">
        <v>462906.3829787235</v>
      </c>
      <c r="AB672" s="22">
        <v>308604.255319149</v>
      </c>
      <c r="AC672" s="22">
        <v>0</v>
      </c>
    </row>
    <row r="673" spans="1:29">
      <c r="A673" s="1" t="s">
        <v>87</v>
      </c>
      <c r="B673" s="21" t="s">
        <v>257</v>
      </c>
      <c r="C673" s="21"/>
      <c r="D673" s="21" t="s">
        <v>262</v>
      </c>
      <c r="E673" s="21" t="s">
        <v>37</v>
      </c>
      <c r="F673" s="21" t="s">
        <v>87</v>
      </c>
      <c r="G673" s="21" t="s">
        <v>87</v>
      </c>
      <c r="H673" s="21" t="str">
        <f t="shared" si="20"/>
        <v>LY5302-001Packing</v>
      </c>
      <c r="I673" s="21" t="str">
        <f t="shared" si="21"/>
        <v>LY5302-001PackingBIVN</v>
      </c>
      <c r="J673" s="21" t="s">
        <v>39</v>
      </c>
      <c r="K673" s="22" t="str">
        <f>VLOOKUP($D673,'● Inspection plan (master)'!$I$8:$L$316,4,0)</f>
        <v>SP</v>
      </c>
      <c r="L673" s="23"/>
      <c r="M673" s="23"/>
      <c r="N673" s="23"/>
      <c r="O673" s="22">
        <v>0</v>
      </c>
      <c r="P673" s="22">
        <v>48000</v>
      </c>
      <c r="Q673" s="22">
        <v>24000</v>
      </c>
      <c r="R673" s="22">
        <v>72000</v>
      </c>
      <c r="S673" s="22">
        <v>72000</v>
      </c>
      <c r="T673" s="22">
        <v>120000</v>
      </c>
      <c r="U673" s="22">
        <v>72000</v>
      </c>
      <c r="V673" s="22">
        <v>72000</v>
      </c>
      <c r="W673" s="22">
        <v>144000</v>
      </c>
      <c r="X673" s="22">
        <v>96000</v>
      </c>
      <c r="Y673" s="22">
        <v>48000</v>
      </c>
      <c r="Z673" s="22">
        <v>72000</v>
      </c>
      <c r="AA673" s="22">
        <v>48000</v>
      </c>
      <c r="AB673" s="22">
        <v>72000</v>
      </c>
      <c r="AC673" s="22">
        <v>0</v>
      </c>
    </row>
    <row r="674" spans="1:29">
      <c r="A674" s="1" t="s">
        <v>87</v>
      </c>
      <c r="B674" s="21" t="s">
        <v>257</v>
      </c>
      <c r="C674" s="21"/>
      <c r="D674" s="21" t="s">
        <v>262</v>
      </c>
      <c r="E674" s="21" t="s">
        <v>171</v>
      </c>
      <c r="F674" s="21"/>
      <c r="G674" s="21"/>
      <c r="H674" s="21" t="str">
        <f t="shared" si="20"/>
        <v>LY5302-001Punching</v>
      </c>
      <c r="I674" s="21" t="str">
        <f t="shared" si="21"/>
        <v>LY5302-001Punching</v>
      </c>
      <c r="J674" s="21" t="s">
        <v>172</v>
      </c>
      <c r="K674" s="22" t="str">
        <f>VLOOKUP($D674,'● Inspection plan (master)'!$I$8:$L$316,4,0)</f>
        <v>SP</v>
      </c>
      <c r="L674" s="23"/>
      <c r="M674" s="23"/>
      <c r="N674" s="23"/>
      <c r="O674" s="22">
        <v>0</v>
      </c>
      <c r="P674" s="22">
        <v>45360</v>
      </c>
      <c r="Q674" s="22">
        <v>55242</v>
      </c>
      <c r="R674" s="22">
        <v>45360</v>
      </c>
      <c r="S674" s="22">
        <v>60480</v>
      </c>
      <c r="T674" s="22">
        <v>143580</v>
      </c>
      <c r="U674" s="22">
        <v>60480</v>
      </c>
      <c r="V674" s="22">
        <v>60480</v>
      </c>
      <c r="W674" s="22">
        <v>156600</v>
      </c>
      <c r="X674" s="22">
        <v>121380</v>
      </c>
      <c r="Y674" s="22">
        <v>30240</v>
      </c>
      <c r="Z674" s="22">
        <v>57996.677419354834</v>
      </c>
      <c r="AA674" s="22">
        <v>52306.59844271413</v>
      </c>
      <c r="AB674" s="22">
        <v>62751.724137931036</v>
      </c>
      <c r="AC674" s="22">
        <v>0</v>
      </c>
    </row>
    <row r="675" spans="1:29">
      <c r="A675" s="1" t="s">
        <v>87</v>
      </c>
      <c r="B675" s="21" t="s">
        <v>257</v>
      </c>
      <c r="C675" s="21"/>
      <c r="D675" s="21" t="s">
        <v>262</v>
      </c>
      <c r="E675" s="21" t="s">
        <v>263</v>
      </c>
      <c r="F675" s="21"/>
      <c r="G675" s="21"/>
      <c r="H675" s="21" t="str">
        <f t="shared" si="20"/>
        <v>LY5302-001Tape</v>
      </c>
      <c r="I675" s="21" t="str">
        <f t="shared" si="21"/>
        <v>LY5302-001Tape</v>
      </c>
      <c r="J675" s="21" t="s">
        <v>264</v>
      </c>
      <c r="K675" s="22" t="str">
        <f>VLOOKUP($D675,'● Inspection plan (master)'!$I$8:$L$316,4,0)</f>
        <v>SP</v>
      </c>
      <c r="L675" s="23"/>
      <c r="M675" s="23"/>
      <c r="N675" s="23"/>
      <c r="O675" s="22">
        <v>0</v>
      </c>
      <c r="P675" s="22">
        <v>45360</v>
      </c>
      <c r="Q675" s="22">
        <v>55242</v>
      </c>
      <c r="R675" s="22">
        <v>45360</v>
      </c>
      <c r="S675" s="22">
        <v>60480</v>
      </c>
      <c r="T675" s="22">
        <v>143640</v>
      </c>
      <c r="U675" s="22">
        <v>90720</v>
      </c>
      <c r="V675" s="22">
        <v>60480</v>
      </c>
      <c r="W675" s="22">
        <v>141480</v>
      </c>
      <c r="X675" s="22">
        <v>106380</v>
      </c>
      <c r="Y675" s="22">
        <v>45360</v>
      </c>
      <c r="Z675" s="22">
        <v>46251.296673723489</v>
      </c>
      <c r="AA675" s="22">
        <v>53259.684301306239</v>
      </c>
      <c r="AB675" s="22">
        <v>58424.019024970272</v>
      </c>
      <c r="AC675" s="22">
        <v>0</v>
      </c>
    </row>
    <row r="676" spans="1:29">
      <c r="A676" s="1" t="s">
        <v>87</v>
      </c>
      <c r="B676" s="21" t="s">
        <v>257</v>
      </c>
      <c r="C676" s="21"/>
      <c r="D676" s="21" t="s">
        <v>262</v>
      </c>
      <c r="E676" s="21" t="s">
        <v>265</v>
      </c>
      <c r="F676" s="21"/>
      <c r="G676" s="21"/>
      <c r="H676" s="21" t="str">
        <f t="shared" si="20"/>
        <v>LY5302-001PAD Grinding</v>
      </c>
      <c r="I676" s="21" t="str">
        <f t="shared" si="21"/>
        <v>LY5302-001PAD Grinding</v>
      </c>
      <c r="J676" s="21" t="s">
        <v>266</v>
      </c>
      <c r="K676" s="22" t="str">
        <f>VLOOKUP($D676,'● Inspection plan (master)'!$I$8:$L$316,4,0)</f>
        <v>SP</v>
      </c>
      <c r="L676" s="23"/>
      <c r="M676" s="23"/>
      <c r="N676" s="23"/>
      <c r="O676" s="22">
        <v>0</v>
      </c>
      <c r="P676" s="22">
        <v>45360</v>
      </c>
      <c r="Q676" s="22">
        <v>55242</v>
      </c>
      <c r="R676" s="22">
        <v>45360</v>
      </c>
      <c r="S676" s="22">
        <v>60480</v>
      </c>
      <c r="T676" s="22">
        <v>143640</v>
      </c>
      <c r="U676" s="22">
        <v>90720</v>
      </c>
      <c r="V676" s="22">
        <v>60480</v>
      </c>
      <c r="W676" s="22">
        <v>141480</v>
      </c>
      <c r="X676" s="22">
        <v>106380</v>
      </c>
      <c r="Y676" s="22">
        <v>45360</v>
      </c>
      <c r="Z676" s="22">
        <v>49687.405338323893</v>
      </c>
      <c r="AA676" s="22">
        <v>53852.818328083093</v>
      </c>
      <c r="AB676" s="22">
        <v>54394.776333593014</v>
      </c>
      <c r="AC676" s="22">
        <v>0</v>
      </c>
    </row>
    <row r="677" spans="1:29">
      <c r="A677" s="1" t="s">
        <v>267</v>
      </c>
      <c r="B677" s="21" t="s">
        <v>257</v>
      </c>
      <c r="C677" s="21"/>
      <c r="D677" s="21" t="s">
        <v>268</v>
      </c>
      <c r="E677" s="21" t="s">
        <v>37</v>
      </c>
      <c r="F677" s="21" t="s">
        <v>269</v>
      </c>
      <c r="G677" s="21" t="s">
        <v>267</v>
      </c>
      <c r="H677" s="21" t="str">
        <f t="shared" si="20"/>
        <v>PNHG1294ZA/V1Packing</v>
      </c>
      <c r="I677" s="21" t="str">
        <f t="shared" si="21"/>
        <v>PNHG1294ZA/V1Packingp-Elema</v>
      </c>
      <c r="J677" s="21" t="s">
        <v>39</v>
      </c>
      <c r="K677" s="22" t="str">
        <f>VLOOKUP($D677,'● Inspection plan (master)'!$I$8:$L$316,4,0)</f>
        <v>SP</v>
      </c>
      <c r="L677" s="23"/>
      <c r="M677" s="23"/>
      <c r="N677" s="23"/>
      <c r="O677" s="22">
        <v>0</v>
      </c>
      <c r="P677" s="22">
        <v>0</v>
      </c>
      <c r="Q677" s="22">
        <v>0</v>
      </c>
      <c r="R677" s="22">
        <v>0</v>
      </c>
      <c r="S677" s="22">
        <v>0</v>
      </c>
      <c r="T677" s="22">
        <v>0</v>
      </c>
      <c r="U677" s="22">
        <v>0</v>
      </c>
      <c r="V677" s="22">
        <v>0</v>
      </c>
      <c r="W677" s="22">
        <v>0</v>
      </c>
      <c r="X677" s="22">
        <v>0</v>
      </c>
      <c r="Y677" s="22">
        <v>0</v>
      </c>
      <c r="Z677" s="22">
        <v>0</v>
      </c>
      <c r="AA677" s="22">
        <v>0</v>
      </c>
      <c r="AB677" s="22">
        <v>0</v>
      </c>
      <c r="AC677" s="22">
        <v>0</v>
      </c>
    </row>
    <row r="678" spans="1:29">
      <c r="A678" s="1" t="s">
        <v>267</v>
      </c>
      <c r="B678" s="21" t="s">
        <v>257</v>
      </c>
      <c r="C678" s="21"/>
      <c r="D678" s="21" t="s">
        <v>268</v>
      </c>
      <c r="E678" s="21" t="s">
        <v>171</v>
      </c>
      <c r="F678" s="21"/>
      <c r="G678" s="21"/>
      <c r="H678" s="21" t="str">
        <f t="shared" si="20"/>
        <v>PNHG1294ZA/V1Punching</v>
      </c>
      <c r="I678" s="21" t="str">
        <f t="shared" si="21"/>
        <v>PNHG1294ZA/V1Punching</v>
      </c>
      <c r="J678" s="21" t="s">
        <v>172</v>
      </c>
      <c r="K678" s="22" t="str">
        <f>VLOOKUP($D678,'● Inspection plan (master)'!$I$8:$L$316,4,0)</f>
        <v>SP</v>
      </c>
      <c r="L678" s="23"/>
      <c r="M678" s="23"/>
      <c r="N678" s="23"/>
      <c r="O678" s="22">
        <v>0</v>
      </c>
      <c r="P678" s="22">
        <v>0</v>
      </c>
      <c r="Q678" s="22">
        <v>0</v>
      </c>
      <c r="R678" s="22">
        <v>0</v>
      </c>
      <c r="S678" s="22">
        <v>0</v>
      </c>
      <c r="T678" s="22">
        <v>0</v>
      </c>
      <c r="U678" s="22">
        <v>0</v>
      </c>
      <c r="V678" s="22">
        <v>0</v>
      </c>
      <c r="W678" s="22">
        <v>0</v>
      </c>
      <c r="X678" s="22">
        <v>0</v>
      </c>
      <c r="Y678" s="22">
        <v>0</v>
      </c>
      <c r="Z678" s="22">
        <v>0</v>
      </c>
      <c r="AA678" s="22">
        <v>0</v>
      </c>
      <c r="AB678" s="22">
        <v>0</v>
      </c>
      <c r="AC678" s="22">
        <v>0</v>
      </c>
    </row>
    <row r="679" spans="1:29">
      <c r="A679" s="1" t="s">
        <v>267</v>
      </c>
      <c r="B679" s="21" t="s">
        <v>257</v>
      </c>
      <c r="C679" s="21"/>
      <c r="D679" s="21" t="s">
        <v>268</v>
      </c>
      <c r="E679" s="21" t="s">
        <v>263</v>
      </c>
      <c r="F679" s="21"/>
      <c r="G679" s="21"/>
      <c r="H679" s="21" t="str">
        <f t="shared" si="20"/>
        <v>PNHG1294ZA/V1Tape</v>
      </c>
      <c r="I679" s="21" t="str">
        <f t="shared" si="21"/>
        <v>PNHG1294ZA/V1Tape</v>
      </c>
      <c r="J679" s="21" t="s">
        <v>264</v>
      </c>
      <c r="K679" s="22" t="str">
        <f>VLOOKUP($D679,'● Inspection plan (master)'!$I$8:$L$316,4,0)</f>
        <v>SP</v>
      </c>
      <c r="L679" s="23"/>
      <c r="M679" s="23"/>
      <c r="N679" s="23"/>
      <c r="O679" s="22">
        <v>0</v>
      </c>
      <c r="P679" s="22">
        <v>0</v>
      </c>
      <c r="Q679" s="22">
        <v>0</v>
      </c>
      <c r="R679" s="22">
        <v>0</v>
      </c>
      <c r="S679" s="22">
        <v>0</v>
      </c>
      <c r="T679" s="22">
        <v>0</v>
      </c>
      <c r="U679" s="22">
        <v>0</v>
      </c>
      <c r="V679" s="22">
        <v>0</v>
      </c>
      <c r="W679" s="22">
        <v>0</v>
      </c>
      <c r="X679" s="22">
        <v>0</v>
      </c>
      <c r="Y679" s="22">
        <v>0</v>
      </c>
      <c r="Z679" s="22">
        <v>0</v>
      </c>
      <c r="AA679" s="22">
        <v>0</v>
      </c>
      <c r="AB679" s="22">
        <v>0</v>
      </c>
      <c r="AC679" s="22">
        <v>0</v>
      </c>
    </row>
    <row r="680" spans="1:29">
      <c r="A680" s="1" t="s">
        <v>267</v>
      </c>
      <c r="B680" s="21" t="s">
        <v>257</v>
      </c>
      <c r="C680" s="21"/>
      <c r="D680" s="21" t="s">
        <v>268</v>
      </c>
      <c r="E680" s="21" t="s">
        <v>265</v>
      </c>
      <c r="F680" s="21"/>
      <c r="G680" s="21"/>
      <c r="H680" s="21" t="str">
        <f t="shared" si="20"/>
        <v>PNHG1294ZA/V1PAD Grinding</v>
      </c>
      <c r="I680" s="21" t="str">
        <f t="shared" si="21"/>
        <v>PNHG1294ZA/V1PAD Grinding</v>
      </c>
      <c r="J680" s="21" t="s">
        <v>266</v>
      </c>
      <c r="K680" s="22" t="str">
        <f>VLOOKUP($D680,'● Inspection plan (master)'!$I$8:$L$316,4,0)</f>
        <v>SP</v>
      </c>
      <c r="L680" s="23"/>
      <c r="M680" s="23"/>
      <c r="N680" s="23"/>
      <c r="O680" s="22">
        <v>0</v>
      </c>
      <c r="P680" s="22">
        <v>0</v>
      </c>
      <c r="Q680" s="22">
        <v>0</v>
      </c>
      <c r="R680" s="22">
        <v>0</v>
      </c>
      <c r="S680" s="22">
        <v>0</v>
      </c>
      <c r="T680" s="22">
        <v>0</v>
      </c>
      <c r="U680" s="22">
        <v>0</v>
      </c>
      <c r="V680" s="22">
        <v>0</v>
      </c>
      <c r="W680" s="22">
        <v>0</v>
      </c>
      <c r="X680" s="22">
        <v>0</v>
      </c>
      <c r="Y680" s="22">
        <v>0</v>
      </c>
      <c r="Z680" s="22">
        <v>0</v>
      </c>
      <c r="AA680" s="22">
        <v>0</v>
      </c>
      <c r="AB680" s="22">
        <v>0</v>
      </c>
      <c r="AC680" s="22">
        <v>0</v>
      </c>
    </row>
    <row r="681" spans="1:29">
      <c r="A681" s="1" t="s">
        <v>111</v>
      </c>
      <c r="B681" s="21" t="s">
        <v>257</v>
      </c>
      <c r="C681" s="21"/>
      <c r="D681" s="21" t="s">
        <v>270</v>
      </c>
      <c r="E681" s="21" t="s">
        <v>37</v>
      </c>
      <c r="F681" s="21" t="s">
        <v>111</v>
      </c>
      <c r="G681" s="21" t="s">
        <v>111</v>
      </c>
      <c r="H681" s="21" t="str">
        <f t="shared" si="20"/>
        <v>3V2F908250Packing</v>
      </c>
      <c r="I681" s="21" t="str">
        <f t="shared" si="21"/>
        <v>3V2F908250PackingKDTVN</v>
      </c>
      <c r="J681" s="21" t="s">
        <v>39</v>
      </c>
      <c r="K681" s="22" t="str">
        <f>VLOOKUP($D681,'● Inspection plan (master)'!$I$8:$L$316,4,0)</f>
        <v>SP</v>
      </c>
      <c r="L681" s="23"/>
      <c r="M681" s="23"/>
      <c r="N681" s="23"/>
      <c r="O681" s="22">
        <v>13500</v>
      </c>
      <c r="P681" s="22">
        <v>26250</v>
      </c>
      <c r="Q681" s="22">
        <v>51000</v>
      </c>
      <c r="R681" s="22">
        <v>33000</v>
      </c>
      <c r="S681" s="22">
        <v>36750</v>
      </c>
      <c r="T681" s="22">
        <v>34500</v>
      </c>
      <c r="U681" s="22">
        <v>51000</v>
      </c>
      <c r="V681" s="22">
        <v>52500</v>
      </c>
      <c r="W681" s="22">
        <v>34500</v>
      </c>
      <c r="X681" s="22">
        <v>54000</v>
      </c>
      <c r="Y681" s="22">
        <v>43500</v>
      </c>
      <c r="Z681" s="22">
        <v>58500</v>
      </c>
      <c r="AA681" s="22">
        <v>34500</v>
      </c>
      <c r="AB681" s="22">
        <v>48000</v>
      </c>
      <c r="AC681" s="22">
        <v>0</v>
      </c>
    </row>
    <row r="682" spans="1:29">
      <c r="A682" s="1" t="s">
        <v>111</v>
      </c>
      <c r="B682" s="21" t="s">
        <v>257</v>
      </c>
      <c r="C682" s="21"/>
      <c r="D682" s="21" t="s">
        <v>270</v>
      </c>
      <c r="E682" s="21" t="s">
        <v>171</v>
      </c>
      <c r="F682" s="21"/>
      <c r="G682" s="21"/>
      <c r="H682" s="21" t="str">
        <f t="shared" si="20"/>
        <v>3V2F908250Punching</v>
      </c>
      <c r="I682" s="21" t="str">
        <f t="shared" si="21"/>
        <v>3V2F908250Punching</v>
      </c>
      <c r="J682" s="21" t="s">
        <v>172</v>
      </c>
      <c r="K682" s="22" t="str">
        <f>VLOOKUP($D682,'● Inspection plan (master)'!$I$8:$L$316,4,0)</f>
        <v>SP</v>
      </c>
      <c r="L682" s="23"/>
      <c r="M682" s="23"/>
      <c r="N682" s="23"/>
      <c r="O682" s="22">
        <v>13344</v>
      </c>
      <c r="P682" s="22">
        <v>19680</v>
      </c>
      <c r="Q682" s="22">
        <v>53616</v>
      </c>
      <c r="R682" s="22">
        <v>38976</v>
      </c>
      <c r="S682" s="22">
        <v>52848</v>
      </c>
      <c r="T682" s="22">
        <v>13344</v>
      </c>
      <c r="U682" s="22">
        <v>50068</v>
      </c>
      <c r="V682" s="22">
        <v>61352</v>
      </c>
      <c r="W682" s="22">
        <v>40288</v>
      </c>
      <c r="X682" s="22">
        <v>62400</v>
      </c>
      <c r="Y682" s="22">
        <v>39072</v>
      </c>
      <c r="Z682" s="22">
        <v>47654.588709677417</v>
      </c>
      <c r="AA682" s="22">
        <v>37824.152669632931</v>
      </c>
      <c r="AB682" s="22">
        <v>42682.758620689652</v>
      </c>
      <c r="AC682" s="22">
        <v>0</v>
      </c>
    </row>
    <row r="683" spans="1:29">
      <c r="A683" s="1" t="s">
        <v>111</v>
      </c>
      <c r="B683" s="21" t="s">
        <v>257</v>
      </c>
      <c r="C683" s="21"/>
      <c r="D683" s="21" t="s">
        <v>270</v>
      </c>
      <c r="E683" s="21" t="s">
        <v>263</v>
      </c>
      <c r="F683" s="21"/>
      <c r="G683" s="21"/>
      <c r="H683" s="21" t="str">
        <f t="shared" si="20"/>
        <v>3V2F908250Tape</v>
      </c>
      <c r="I683" s="21" t="str">
        <f t="shared" si="21"/>
        <v>3V2F908250Tape</v>
      </c>
      <c r="J683" s="21" t="s">
        <v>264</v>
      </c>
      <c r="K683" s="22" t="str">
        <f>VLOOKUP($D683,'● Inspection plan (master)'!$I$8:$L$316,4,0)</f>
        <v>SP</v>
      </c>
      <c r="L683" s="23"/>
      <c r="M683" s="23"/>
      <c r="N683" s="23"/>
      <c r="O683" s="22">
        <v>13440</v>
      </c>
      <c r="P683" s="22">
        <v>20160</v>
      </c>
      <c r="Q683" s="22">
        <v>67200</v>
      </c>
      <c r="R683" s="22">
        <v>40080</v>
      </c>
      <c r="S683" s="22">
        <v>39600</v>
      </c>
      <c r="T683" s="22">
        <v>23280</v>
      </c>
      <c r="U683" s="22">
        <v>48960</v>
      </c>
      <c r="V683" s="22">
        <v>60480</v>
      </c>
      <c r="W683" s="22">
        <v>33600</v>
      </c>
      <c r="X683" s="22">
        <v>62580</v>
      </c>
      <c r="Y683" s="22">
        <v>52944</v>
      </c>
      <c r="Z683" s="22">
        <v>36654.856623847285</v>
      </c>
      <c r="AA683" s="22">
        <v>38327.523281027869</v>
      </c>
      <c r="AB683" s="22">
        <v>39739.120095124847</v>
      </c>
      <c r="AC683" s="22">
        <v>0</v>
      </c>
    </row>
    <row r="684" spans="1:29">
      <c r="A684" s="1" t="s">
        <v>111</v>
      </c>
      <c r="B684" s="21" t="s">
        <v>257</v>
      </c>
      <c r="C684" s="21"/>
      <c r="D684" s="21" t="s">
        <v>270</v>
      </c>
      <c r="E684" s="21" t="s">
        <v>265</v>
      </c>
      <c r="F684" s="21"/>
      <c r="G684" s="21"/>
      <c r="H684" s="21" t="str">
        <f t="shared" si="20"/>
        <v>3V2F908250PAD Grinding</v>
      </c>
      <c r="I684" s="21" t="str">
        <f t="shared" si="21"/>
        <v>3V2F908250PAD Grinding</v>
      </c>
      <c r="J684" s="21" t="s">
        <v>266</v>
      </c>
      <c r="K684" s="22" t="str">
        <f>VLOOKUP($D684,'● Inspection plan (master)'!$I$8:$L$316,4,0)</f>
        <v>SP</v>
      </c>
      <c r="L684" s="23"/>
      <c r="M684" s="23"/>
      <c r="N684" s="23"/>
      <c r="O684" s="22">
        <v>13440</v>
      </c>
      <c r="P684" s="22">
        <v>20160</v>
      </c>
      <c r="Q684" s="22">
        <v>67200</v>
      </c>
      <c r="R684" s="22">
        <v>40080</v>
      </c>
      <c r="S684" s="22">
        <v>39600</v>
      </c>
      <c r="T684" s="22">
        <v>23280</v>
      </c>
      <c r="U684" s="22">
        <v>48960</v>
      </c>
      <c r="V684" s="22">
        <v>60480</v>
      </c>
      <c r="W684" s="22">
        <v>33600</v>
      </c>
      <c r="X684" s="22">
        <v>62580</v>
      </c>
      <c r="Y684" s="22">
        <v>52944</v>
      </c>
      <c r="Z684" s="22">
        <v>39127.600061332952</v>
      </c>
      <c r="AA684" s="22">
        <v>38595.408815619776</v>
      </c>
      <c r="AB684" s="22">
        <v>36998.491123047272</v>
      </c>
      <c r="AC684" s="22">
        <v>0</v>
      </c>
    </row>
    <row r="685" spans="1:29">
      <c r="A685" s="1" t="s">
        <v>87</v>
      </c>
      <c r="B685" s="21" t="s">
        <v>257</v>
      </c>
      <c r="C685" s="21"/>
      <c r="D685" s="21" t="s">
        <v>271</v>
      </c>
      <c r="E685" s="21" t="s">
        <v>37</v>
      </c>
      <c r="F685" s="21" t="s">
        <v>87</v>
      </c>
      <c r="G685" s="21" t="s">
        <v>87</v>
      </c>
      <c r="H685" s="21" t="str">
        <f t="shared" si="20"/>
        <v>D00J7G-001Packing</v>
      </c>
      <c r="I685" s="21" t="str">
        <f t="shared" si="21"/>
        <v>D00J7G-001PackingBIVN</v>
      </c>
      <c r="J685" s="21" t="s">
        <v>39</v>
      </c>
      <c r="K685" s="22" t="str">
        <f>VLOOKUP($D685,'● Inspection plan (master)'!$I$8:$L$316,4,0)</f>
        <v>SP</v>
      </c>
      <c r="L685" s="23"/>
      <c r="M685" s="23"/>
      <c r="N685" s="23"/>
      <c r="O685" s="22">
        <v>0</v>
      </c>
      <c r="P685" s="22">
        <v>15000</v>
      </c>
      <c r="Q685" s="22">
        <v>15000</v>
      </c>
      <c r="R685" s="22">
        <v>0</v>
      </c>
      <c r="S685" s="22">
        <v>15000</v>
      </c>
      <c r="T685" s="22">
        <v>0</v>
      </c>
      <c r="U685" s="22">
        <v>15000</v>
      </c>
      <c r="V685" s="22">
        <v>30000</v>
      </c>
      <c r="W685" s="22">
        <v>15000</v>
      </c>
      <c r="X685" s="22">
        <v>30000</v>
      </c>
      <c r="Y685" s="22">
        <v>0</v>
      </c>
      <c r="Z685" s="22">
        <v>0</v>
      </c>
      <c r="AA685" s="22">
        <v>15000</v>
      </c>
      <c r="AB685" s="22">
        <v>15000</v>
      </c>
      <c r="AC685" s="22">
        <v>0</v>
      </c>
    </row>
    <row r="686" spans="1:29">
      <c r="A686" s="1" t="s">
        <v>87</v>
      </c>
      <c r="B686" s="21" t="s">
        <v>257</v>
      </c>
      <c r="C686" s="21"/>
      <c r="D686" s="21" t="s">
        <v>271</v>
      </c>
      <c r="E686" s="21" t="s">
        <v>171</v>
      </c>
      <c r="F686" s="21"/>
      <c r="G686" s="21"/>
      <c r="H686" s="21" t="str">
        <f t="shared" si="20"/>
        <v>D00J7G-001Punching</v>
      </c>
      <c r="I686" s="21" t="str">
        <f t="shared" si="21"/>
        <v>D00J7G-001Punching</v>
      </c>
      <c r="J686" s="21" t="s">
        <v>172</v>
      </c>
      <c r="K686" s="22" t="str">
        <f>VLOOKUP($D686,'● Inspection plan (master)'!$I$8:$L$316,4,0)</f>
        <v>SP</v>
      </c>
      <c r="L686" s="23"/>
      <c r="M686" s="23"/>
      <c r="N686" s="23"/>
      <c r="O686" s="22">
        <v>7560</v>
      </c>
      <c r="P686" s="22">
        <v>15120</v>
      </c>
      <c r="Q686" s="22">
        <v>7560</v>
      </c>
      <c r="R686" s="22">
        <v>11880</v>
      </c>
      <c r="S686" s="22">
        <v>0</v>
      </c>
      <c r="T686" s="22">
        <v>0</v>
      </c>
      <c r="U686" s="22">
        <v>15120</v>
      </c>
      <c r="V686" s="22">
        <v>37632</v>
      </c>
      <c r="W686" s="22">
        <v>9180</v>
      </c>
      <c r="X686" s="22">
        <v>30240</v>
      </c>
      <c r="Y686" s="22">
        <v>0</v>
      </c>
      <c r="Z686" s="22">
        <v>33.225806451612925</v>
      </c>
      <c r="AA686" s="22">
        <v>15194.015572858731</v>
      </c>
      <c r="AB686" s="22">
        <v>12982.758620689656</v>
      </c>
      <c r="AC686" s="22">
        <v>0</v>
      </c>
    </row>
    <row r="687" spans="1:29">
      <c r="A687" s="1" t="s">
        <v>87</v>
      </c>
      <c r="B687" s="21" t="s">
        <v>257</v>
      </c>
      <c r="C687" s="21"/>
      <c r="D687" s="21" t="s">
        <v>271</v>
      </c>
      <c r="E687" s="21" t="s">
        <v>263</v>
      </c>
      <c r="F687" s="21"/>
      <c r="G687" s="21"/>
      <c r="H687" s="21" t="str">
        <f t="shared" si="20"/>
        <v>D00J7G-001Tape</v>
      </c>
      <c r="I687" s="21" t="str">
        <f t="shared" si="21"/>
        <v>D00J7G-001Tape</v>
      </c>
      <c r="J687" s="21" t="s">
        <v>264</v>
      </c>
      <c r="K687" s="22" t="str">
        <f>VLOOKUP($D687,'● Inspection plan (master)'!$I$8:$L$316,4,0)</f>
        <v>SP</v>
      </c>
      <c r="L687" s="23"/>
      <c r="M687" s="23"/>
      <c r="N687" s="23"/>
      <c r="O687" s="22">
        <v>15120</v>
      </c>
      <c r="P687" s="22">
        <v>15120</v>
      </c>
      <c r="Q687" s="22">
        <v>0</v>
      </c>
      <c r="R687" s="22">
        <v>11880</v>
      </c>
      <c r="S687" s="22">
        <v>0</v>
      </c>
      <c r="T687" s="22">
        <v>15120</v>
      </c>
      <c r="U687" s="22">
        <v>0</v>
      </c>
      <c r="V687" s="22">
        <v>37800</v>
      </c>
      <c r="W687" s="22">
        <v>9180</v>
      </c>
      <c r="X687" s="22">
        <v>30240</v>
      </c>
      <c r="Y687" s="22">
        <v>0</v>
      </c>
      <c r="Z687" s="22">
        <v>1013.4848756683052</v>
      </c>
      <c r="AA687" s="22">
        <v>15109.119167137877</v>
      </c>
      <c r="AB687" s="22">
        <v>12087.395957193818</v>
      </c>
      <c r="AC687" s="22">
        <v>0</v>
      </c>
    </row>
    <row r="688" spans="1:29">
      <c r="A688" s="1" t="s">
        <v>87</v>
      </c>
      <c r="B688" s="21" t="s">
        <v>257</v>
      </c>
      <c r="C688" s="21"/>
      <c r="D688" s="21" t="s">
        <v>271</v>
      </c>
      <c r="E688" s="21" t="s">
        <v>265</v>
      </c>
      <c r="F688" s="21"/>
      <c r="G688" s="21"/>
      <c r="H688" s="21" t="str">
        <f t="shared" si="20"/>
        <v>D00J7G-001PAD Grinding</v>
      </c>
      <c r="I688" s="21" t="str">
        <f t="shared" si="21"/>
        <v>D00J7G-001PAD Grinding</v>
      </c>
      <c r="J688" s="21" t="s">
        <v>266</v>
      </c>
      <c r="K688" s="22" t="str">
        <f>VLOOKUP($D688,'● Inspection plan (master)'!$I$8:$L$316,4,0)</f>
        <v>SP</v>
      </c>
      <c r="L688" s="23"/>
      <c r="M688" s="23"/>
      <c r="N688" s="23"/>
      <c r="O688" s="22">
        <v>15120</v>
      </c>
      <c r="P688" s="22">
        <v>15120</v>
      </c>
      <c r="Q688" s="22">
        <v>0</v>
      </c>
      <c r="R688" s="22">
        <v>11880</v>
      </c>
      <c r="S688" s="22">
        <v>0</v>
      </c>
      <c r="T688" s="22">
        <v>15120</v>
      </c>
      <c r="U688" s="22">
        <v>0</v>
      </c>
      <c r="V688" s="22">
        <v>37800</v>
      </c>
      <c r="W688" s="22">
        <v>9180</v>
      </c>
      <c r="X688" s="22">
        <v>30240</v>
      </c>
      <c r="Y688" s="22">
        <v>0</v>
      </c>
      <c r="Z688" s="22">
        <v>1988.266757419136</v>
      </c>
      <c r="AA688" s="22">
        <v>14967.950799676275</v>
      </c>
      <c r="AB688" s="22">
        <v>11253.782442904589</v>
      </c>
      <c r="AC688" s="22">
        <v>0</v>
      </c>
    </row>
    <row r="689" spans="1:29">
      <c r="A689" s="1" t="s">
        <v>87</v>
      </c>
      <c r="B689" s="21" t="s">
        <v>257</v>
      </c>
      <c r="C689" s="21"/>
      <c r="D689" s="21" t="s">
        <v>272</v>
      </c>
      <c r="E689" s="21" t="s">
        <v>37</v>
      </c>
      <c r="F689" s="21" t="s">
        <v>87</v>
      </c>
      <c r="G689" s="21" t="s">
        <v>87</v>
      </c>
      <c r="H689" s="21" t="str">
        <f t="shared" si="20"/>
        <v>LY2210-001Packing</v>
      </c>
      <c r="I689" s="21" t="str">
        <f t="shared" si="21"/>
        <v>LY2210-001PackingBIVN</v>
      </c>
      <c r="J689" s="21" t="s">
        <v>39</v>
      </c>
      <c r="K689" s="22" t="str">
        <f>VLOOKUP($D689,'● Inspection plan (master)'!$I$8:$L$316,4,0)</f>
        <v>SP</v>
      </c>
      <c r="L689" s="23"/>
      <c r="M689" s="23"/>
      <c r="N689" s="23"/>
      <c r="O689" s="22">
        <v>0</v>
      </c>
      <c r="P689" s="22">
        <v>0</v>
      </c>
      <c r="Q689" s="22">
        <v>0</v>
      </c>
      <c r="R689" s="22">
        <v>0</v>
      </c>
      <c r="S689" s="22">
        <v>0</v>
      </c>
      <c r="T689" s="22">
        <v>0</v>
      </c>
      <c r="U689" s="22">
        <v>0</v>
      </c>
      <c r="V689" s="22">
        <v>0</v>
      </c>
      <c r="W689" s="22">
        <v>0</v>
      </c>
      <c r="X689" s="22">
        <v>0</v>
      </c>
      <c r="Y689" s="22">
        <v>0</v>
      </c>
      <c r="Z689" s="22">
        <v>0</v>
      </c>
      <c r="AA689" s="22">
        <v>0</v>
      </c>
      <c r="AB689" s="22">
        <v>0</v>
      </c>
      <c r="AC689" s="22">
        <v>0</v>
      </c>
    </row>
    <row r="690" spans="1:29">
      <c r="A690" s="1" t="s">
        <v>87</v>
      </c>
      <c r="B690" s="21" t="s">
        <v>257</v>
      </c>
      <c r="C690" s="21"/>
      <c r="D690" s="21" t="s">
        <v>272</v>
      </c>
      <c r="E690" s="21" t="s">
        <v>171</v>
      </c>
      <c r="F690" s="21"/>
      <c r="G690" s="21"/>
      <c r="H690" s="21" t="str">
        <f t="shared" si="20"/>
        <v>LY2210-001Punching</v>
      </c>
      <c r="I690" s="21" t="str">
        <f t="shared" si="21"/>
        <v>LY2210-001Punching</v>
      </c>
      <c r="J690" s="21" t="s">
        <v>172</v>
      </c>
      <c r="K690" s="22" t="str">
        <f>VLOOKUP($D690,'● Inspection plan (master)'!$I$8:$L$316,4,0)</f>
        <v>SP</v>
      </c>
      <c r="L690" s="23"/>
      <c r="M690" s="23"/>
      <c r="N690" s="23"/>
      <c r="O690" s="22">
        <v>0</v>
      </c>
      <c r="P690" s="22">
        <v>0</v>
      </c>
      <c r="Q690" s="22">
        <v>0</v>
      </c>
      <c r="R690" s="22">
        <v>0</v>
      </c>
      <c r="S690" s="22">
        <v>0</v>
      </c>
      <c r="T690" s="22">
        <v>0</v>
      </c>
      <c r="U690" s="22">
        <v>0</v>
      </c>
      <c r="V690" s="22">
        <v>0</v>
      </c>
      <c r="W690" s="22">
        <v>0</v>
      </c>
      <c r="X690" s="22">
        <v>0</v>
      </c>
      <c r="Y690" s="22">
        <v>0</v>
      </c>
      <c r="Z690" s="22">
        <v>0</v>
      </c>
      <c r="AA690" s="22">
        <v>0</v>
      </c>
      <c r="AB690" s="22">
        <v>0</v>
      </c>
      <c r="AC690" s="22">
        <v>0</v>
      </c>
    </row>
    <row r="691" spans="1:29">
      <c r="A691" s="1" t="s">
        <v>87</v>
      </c>
      <c r="B691" s="21" t="s">
        <v>257</v>
      </c>
      <c r="C691" s="21"/>
      <c r="D691" s="21" t="s">
        <v>272</v>
      </c>
      <c r="E691" s="21" t="s">
        <v>263</v>
      </c>
      <c r="F691" s="21"/>
      <c r="G691" s="21"/>
      <c r="H691" s="21" t="str">
        <f t="shared" si="20"/>
        <v>LY2210-001Tape</v>
      </c>
      <c r="I691" s="21" t="str">
        <f t="shared" si="21"/>
        <v>LY2210-001Tape</v>
      </c>
      <c r="J691" s="21" t="s">
        <v>264</v>
      </c>
      <c r="K691" s="22" t="str">
        <f>VLOOKUP($D691,'● Inspection plan (master)'!$I$8:$L$316,4,0)</f>
        <v>SP</v>
      </c>
      <c r="L691" s="23"/>
      <c r="M691" s="23"/>
      <c r="N691" s="23"/>
      <c r="O691" s="22">
        <v>0</v>
      </c>
      <c r="P691" s="22">
        <v>0</v>
      </c>
      <c r="Q691" s="22">
        <v>0</v>
      </c>
      <c r="R691" s="22">
        <v>0</v>
      </c>
      <c r="S691" s="22">
        <v>0</v>
      </c>
      <c r="T691" s="22">
        <v>0</v>
      </c>
      <c r="U691" s="22">
        <v>0</v>
      </c>
      <c r="V691" s="22">
        <v>0</v>
      </c>
      <c r="W691" s="22">
        <v>0</v>
      </c>
      <c r="X691" s="22">
        <v>0</v>
      </c>
      <c r="Y691" s="22">
        <v>0</v>
      </c>
      <c r="Z691" s="22">
        <v>0</v>
      </c>
      <c r="AA691" s="22">
        <v>0</v>
      </c>
      <c r="AB691" s="22">
        <v>0</v>
      </c>
      <c r="AC691" s="22">
        <v>0</v>
      </c>
    </row>
    <row r="692" spans="1:29">
      <c r="A692" s="1" t="s">
        <v>87</v>
      </c>
      <c r="B692" s="21" t="s">
        <v>257</v>
      </c>
      <c r="C692" s="21"/>
      <c r="D692" s="21" t="s">
        <v>272</v>
      </c>
      <c r="E692" s="21" t="s">
        <v>265</v>
      </c>
      <c r="F692" s="21"/>
      <c r="G692" s="21"/>
      <c r="H692" s="21" t="str">
        <f t="shared" si="20"/>
        <v>LY2210-001PAD Grinding</v>
      </c>
      <c r="I692" s="21" t="str">
        <f t="shared" si="21"/>
        <v>LY2210-001PAD Grinding</v>
      </c>
      <c r="J692" s="21" t="s">
        <v>266</v>
      </c>
      <c r="K692" s="22" t="str">
        <f>VLOOKUP($D692,'● Inspection plan (master)'!$I$8:$L$316,4,0)</f>
        <v>SP</v>
      </c>
      <c r="L692" s="23"/>
      <c r="M692" s="23"/>
      <c r="N692" s="23"/>
      <c r="O692" s="22">
        <v>0</v>
      </c>
      <c r="P692" s="22">
        <v>0</v>
      </c>
      <c r="Q692" s="22">
        <v>0</v>
      </c>
      <c r="R692" s="22">
        <v>0</v>
      </c>
      <c r="S692" s="22">
        <v>0</v>
      </c>
      <c r="T692" s="22">
        <v>0</v>
      </c>
      <c r="U692" s="22">
        <v>0</v>
      </c>
      <c r="V692" s="22">
        <v>0</v>
      </c>
      <c r="W692" s="22">
        <v>0</v>
      </c>
      <c r="X692" s="22">
        <v>0</v>
      </c>
      <c r="Y692" s="22">
        <v>0</v>
      </c>
      <c r="Z692" s="22">
        <v>0</v>
      </c>
      <c r="AA692" s="22">
        <v>0</v>
      </c>
      <c r="AB692" s="22">
        <v>0</v>
      </c>
      <c r="AC692" s="22">
        <v>0</v>
      </c>
    </row>
    <row r="693" spans="1:29">
      <c r="A693" s="1" t="s">
        <v>97</v>
      </c>
      <c r="B693" s="21" t="s">
        <v>257</v>
      </c>
      <c r="C693" s="21"/>
      <c r="D693" s="21" t="s">
        <v>273</v>
      </c>
      <c r="E693" s="21" t="s">
        <v>37</v>
      </c>
      <c r="F693" s="21" t="s">
        <v>97</v>
      </c>
      <c r="G693" s="21" t="s">
        <v>97</v>
      </c>
      <c r="H693" s="21" t="str">
        <f t="shared" si="20"/>
        <v>RC2-1226Packing</v>
      </c>
      <c r="I693" s="21" t="str">
        <f t="shared" si="21"/>
        <v>RC2-1226PackingCKBS</v>
      </c>
      <c r="J693" s="21" t="s">
        <v>39</v>
      </c>
      <c r="K693" s="22" t="str">
        <f>VLOOKUP($D693,'● Inspection plan (master)'!$I$8:$L$316,4,0)</f>
        <v>SP</v>
      </c>
      <c r="L693" s="23"/>
      <c r="M693" s="23"/>
      <c r="N693" s="23"/>
      <c r="O693" s="22">
        <v>120000</v>
      </c>
      <c r="P693" s="22">
        <v>90000</v>
      </c>
      <c r="Q693" s="22">
        <v>150000</v>
      </c>
      <c r="R693" s="22">
        <v>150000</v>
      </c>
      <c r="S693" s="22">
        <v>30000</v>
      </c>
      <c r="T693" s="22">
        <v>105000</v>
      </c>
      <c r="U693" s="22">
        <v>90000</v>
      </c>
      <c r="V693" s="22">
        <v>30000</v>
      </c>
      <c r="W693" s="22">
        <v>60000</v>
      </c>
      <c r="X693" s="22">
        <v>45000</v>
      </c>
      <c r="Y693" s="22">
        <v>45000</v>
      </c>
      <c r="Z693" s="22">
        <v>75000</v>
      </c>
      <c r="AA693" s="22">
        <v>45000</v>
      </c>
      <c r="AB693" s="22">
        <v>60000</v>
      </c>
      <c r="AC693" s="22">
        <v>0</v>
      </c>
    </row>
    <row r="694" spans="1:29">
      <c r="A694" s="1" t="s">
        <v>97</v>
      </c>
      <c r="B694" s="21" t="s">
        <v>257</v>
      </c>
      <c r="C694" s="21"/>
      <c r="D694" s="21" t="s">
        <v>273</v>
      </c>
      <c r="E694" s="21" t="s">
        <v>37</v>
      </c>
      <c r="F694" s="21" t="s">
        <v>117</v>
      </c>
      <c r="G694" s="21" t="s">
        <v>68</v>
      </c>
      <c r="H694" s="21" t="str">
        <f t="shared" si="20"/>
        <v>RC2-1226Packing</v>
      </c>
      <c r="I694" s="21" t="str">
        <f t="shared" si="21"/>
        <v>RC2-1226Packingc-SANKYO</v>
      </c>
      <c r="J694" s="21" t="s">
        <v>39</v>
      </c>
      <c r="K694" s="22" t="str">
        <f>VLOOKUP($D694,'● Inspection plan (master)'!$I$8:$L$316,4,0)</f>
        <v>SP</v>
      </c>
      <c r="L694" s="23"/>
      <c r="M694" s="23"/>
      <c r="N694" s="23"/>
      <c r="O694" s="22">
        <v>0</v>
      </c>
      <c r="P694" s="22">
        <v>0</v>
      </c>
      <c r="Q694" s="22">
        <v>0</v>
      </c>
      <c r="R694" s="22">
        <v>0</v>
      </c>
      <c r="S694" s="22">
        <v>0</v>
      </c>
      <c r="T694" s="22">
        <v>0</v>
      </c>
      <c r="U694" s="22">
        <v>0</v>
      </c>
      <c r="V694" s="22">
        <v>0</v>
      </c>
      <c r="W694" s="22">
        <v>0</v>
      </c>
      <c r="X694" s="22">
        <v>0</v>
      </c>
      <c r="Y694" s="22">
        <v>0</v>
      </c>
      <c r="Z694" s="22">
        <v>0</v>
      </c>
      <c r="AA694" s="22">
        <v>0</v>
      </c>
      <c r="AB694" s="22">
        <v>0</v>
      </c>
      <c r="AC694" s="22">
        <v>0</v>
      </c>
    </row>
    <row r="695" spans="1:29">
      <c r="A695" s="1" t="s">
        <v>97</v>
      </c>
      <c r="B695" s="21" t="s">
        <v>257</v>
      </c>
      <c r="C695" s="21"/>
      <c r="D695" s="21" t="s">
        <v>273</v>
      </c>
      <c r="E695" s="21" t="s">
        <v>37</v>
      </c>
      <c r="F695" s="21" t="s">
        <v>68</v>
      </c>
      <c r="G695" s="21" t="s">
        <v>68</v>
      </c>
      <c r="H695" s="21" t="str">
        <f t="shared" si="20"/>
        <v>RC2-1226Packing</v>
      </c>
      <c r="I695" s="21" t="str">
        <f t="shared" si="21"/>
        <v>RC2-1226PackingCVN2</v>
      </c>
      <c r="J695" s="21" t="s">
        <v>39</v>
      </c>
      <c r="K695" s="22" t="str">
        <f>VLOOKUP($D695,'● Inspection plan (master)'!$I$8:$L$316,4,0)</f>
        <v>SP</v>
      </c>
      <c r="L695" s="23"/>
      <c r="M695" s="23"/>
      <c r="N695" s="23"/>
      <c r="O695" s="22">
        <v>90000</v>
      </c>
      <c r="P695" s="22">
        <v>71100</v>
      </c>
      <c r="Q695" s="22">
        <v>136000</v>
      </c>
      <c r="R695" s="22">
        <v>90000</v>
      </c>
      <c r="S695" s="22">
        <v>75000</v>
      </c>
      <c r="T695" s="22">
        <v>165000</v>
      </c>
      <c r="U695" s="22">
        <v>30000</v>
      </c>
      <c r="V695" s="22">
        <v>90000</v>
      </c>
      <c r="W695" s="22">
        <v>150000</v>
      </c>
      <c r="X695" s="22">
        <v>75000</v>
      </c>
      <c r="Y695" s="22">
        <v>105000</v>
      </c>
      <c r="Z695" s="22">
        <v>90000</v>
      </c>
      <c r="AA695" s="22">
        <v>75000</v>
      </c>
      <c r="AB695" s="22">
        <v>90000</v>
      </c>
      <c r="AC695" s="22">
        <v>0</v>
      </c>
    </row>
    <row r="696" spans="1:29">
      <c r="A696" s="1" t="s">
        <v>97</v>
      </c>
      <c r="B696" s="21" t="s">
        <v>257</v>
      </c>
      <c r="C696" s="21"/>
      <c r="D696" s="21" t="s">
        <v>273</v>
      </c>
      <c r="E696" s="21" t="s">
        <v>171</v>
      </c>
      <c r="F696" s="21"/>
      <c r="G696" s="21"/>
      <c r="H696" s="21" t="str">
        <f t="shared" si="20"/>
        <v>RC2-1226Punching</v>
      </c>
      <c r="I696" s="21" t="str">
        <f t="shared" si="21"/>
        <v>RC2-1226Punching</v>
      </c>
      <c r="J696" s="21" t="s">
        <v>172</v>
      </c>
      <c r="K696" s="22" t="str">
        <f>VLOOKUP($D696,'● Inspection plan (master)'!$I$8:$L$316,4,0)</f>
        <v>SP</v>
      </c>
      <c r="L696" s="23"/>
      <c r="M696" s="23"/>
      <c r="N696" s="23"/>
      <c r="O696" s="22">
        <v>175980</v>
      </c>
      <c r="P696" s="22">
        <v>205800</v>
      </c>
      <c r="Q696" s="22">
        <v>352170</v>
      </c>
      <c r="R696" s="22">
        <v>235200</v>
      </c>
      <c r="S696" s="22">
        <v>117390</v>
      </c>
      <c r="T696" s="22">
        <v>168000</v>
      </c>
      <c r="U696" s="22">
        <v>150890</v>
      </c>
      <c r="V696" s="22">
        <v>116340</v>
      </c>
      <c r="W696" s="22">
        <v>168000</v>
      </c>
      <c r="X696" s="22">
        <v>156660</v>
      </c>
      <c r="Y696" s="22">
        <v>117600</v>
      </c>
      <c r="Z696" s="22">
        <v>175734.59677419355</v>
      </c>
      <c r="AA696" s="22">
        <v>125393.59288097886</v>
      </c>
      <c r="AB696" s="22">
        <v>129504.31034482759</v>
      </c>
      <c r="AC696" s="22">
        <v>0</v>
      </c>
    </row>
    <row r="697" spans="1:29">
      <c r="A697" s="1" t="s">
        <v>97</v>
      </c>
      <c r="B697" s="21" t="s">
        <v>257</v>
      </c>
      <c r="C697" s="21"/>
      <c r="D697" s="21" t="s">
        <v>273</v>
      </c>
      <c r="E697" s="21" t="s">
        <v>263</v>
      </c>
      <c r="F697" s="21"/>
      <c r="G697" s="21"/>
      <c r="H697" s="21" t="str">
        <f t="shared" si="20"/>
        <v>RC2-1226Tape</v>
      </c>
      <c r="I697" s="21" t="str">
        <f t="shared" si="21"/>
        <v>RC2-1226Tape</v>
      </c>
      <c r="J697" s="21" t="s">
        <v>264</v>
      </c>
      <c r="K697" s="22" t="str">
        <f>VLOOKUP($D697,'● Inspection plan (master)'!$I$8:$L$316,4,0)</f>
        <v>SP</v>
      </c>
      <c r="L697" s="23"/>
      <c r="M697" s="23"/>
      <c r="N697" s="23"/>
      <c r="O697" s="22">
        <v>176400</v>
      </c>
      <c r="P697" s="22">
        <v>205800</v>
      </c>
      <c r="Q697" s="22">
        <v>352800</v>
      </c>
      <c r="R697" s="22">
        <v>235200</v>
      </c>
      <c r="S697" s="22">
        <v>117600</v>
      </c>
      <c r="T697" s="22">
        <v>168000</v>
      </c>
      <c r="U697" s="22">
        <v>151200</v>
      </c>
      <c r="V697" s="22">
        <v>117600</v>
      </c>
      <c r="W697" s="22">
        <v>207270</v>
      </c>
      <c r="X697" s="22">
        <v>117600</v>
      </c>
      <c r="Y697" s="22">
        <v>159600</v>
      </c>
      <c r="Z697" s="22">
        <v>141824.50599232121</v>
      </c>
      <c r="AA697" s="22">
        <v>126235.01541077034</v>
      </c>
      <c r="AB697" s="22">
        <v>120572.97859690845</v>
      </c>
      <c r="AC697" s="22">
        <v>0</v>
      </c>
    </row>
    <row r="698" spans="1:29">
      <c r="A698" s="1" t="s">
        <v>97</v>
      </c>
      <c r="B698" s="21" t="s">
        <v>257</v>
      </c>
      <c r="C698" s="21"/>
      <c r="D698" s="21" t="s">
        <v>273</v>
      </c>
      <c r="E698" s="21" t="s">
        <v>265</v>
      </c>
      <c r="F698" s="21"/>
      <c r="G698" s="21"/>
      <c r="H698" s="21" t="str">
        <f t="shared" si="20"/>
        <v>RC2-1226PAD Grinding</v>
      </c>
      <c r="I698" s="21" t="str">
        <f t="shared" si="21"/>
        <v>RC2-1226PAD Grinding</v>
      </c>
      <c r="J698" s="21" t="s">
        <v>266</v>
      </c>
      <c r="K698" s="22" t="str">
        <f>VLOOKUP($D698,'● Inspection plan (master)'!$I$8:$L$316,4,0)</f>
        <v>SP</v>
      </c>
      <c r="L698" s="23"/>
      <c r="M698" s="23"/>
      <c r="N698" s="23"/>
      <c r="O698" s="22">
        <v>205800</v>
      </c>
      <c r="P698" s="22">
        <v>176400</v>
      </c>
      <c r="Q698" s="22">
        <v>352800</v>
      </c>
      <c r="R698" s="22">
        <v>235200</v>
      </c>
      <c r="S698" s="22">
        <v>117600</v>
      </c>
      <c r="T698" s="22">
        <v>168000</v>
      </c>
      <c r="U698" s="22">
        <v>151200</v>
      </c>
      <c r="V698" s="22">
        <v>117600</v>
      </c>
      <c r="W698" s="22">
        <v>207270</v>
      </c>
      <c r="X698" s="22">
        <v>117600</v>
      </c>
      <c r="Y698" s="22">
        <v>159600</v>
      </c>
      <c r="Z698" s="22">
        <v>149968.70053495155</v>
      </c>
      <c r="AA698" s="22">
        <v>126406.19870240954</v>
      </c>
      <c r="AB698" s="22">
        <v>112257.6007626389</v>
      </c>
      <c r="AC698" s="22">
        <v>0</v>
      </c>
    </row>
    <row r="699" spans="1:29">
      <c r="A699" s="1" t="s">
        <v>97</v>
      </c>
      <c r="B699" s="21" t="s">
        <v>257</v>
      </c>
      <c r="C699" s="21"/>
      <c r="D699" s="21" t="s">
        <v>274</v>
      </c>
      <c r="E699" s="21" t="s">
        <v>37</v>
      </c>
      <c r="F699" s="21" t="s">
        <v>97</v>
      </c>
      <c r="G699" s="21" t="s">
        <v>97</v>
      </c>
      <c r="H699" s="21" t="str">
        <f t="shared" si="20"/>
        <v>RC2-1525Packing</v>
      </c>
      <c r="I699" s="21" t="str">
        <f t="shared" si="21"/>
        <v>RC2-1525PackingCKBS</v>
      </c>
      <c r="J699" s="21" t="s">
        <v>39</v>
      </c>
      <c r="K699" s="22" t="str">
        <f>VLOOKUP($D699,'● Inspection plan (master)'!$I$8:$L$316,4,0)</f>
        <v>SP</v>
      </c>
      <c r="L699" s="23"/>
      <c r="M699" s="23"/>
      <c r="N699" s="23"/>
      <c r="O699" s="22">
        <v>0</v>
      </c>
      <c r="P699" s="22">
        <v>0</v>
      </c>
      <c r="Q699" s="22">
        <v>0</v>
      </c>
      <c r="R699" s="22">
        <v>0</v>
      </c>
      <c r="S699" s="22">
        <v>0</v>
      </c>
      <c r="T699" s="22">
        <v>0</v>
      </c>
      <c r="U699" s="22">
        <v>0</v>
      </c>
      <c r="V699" s="22">
        <v>0</v>
      </c>
      <c r="W699" s="22">
        <v>0</v>
      </c>
      <c r="X699" s="22">
        <v>0</v>
      </c>
      <c r="Y699" s="22">
        <v>0</v>
      </c>
      <c r="Z699" s="22">
        <v>0</v>
      </c>
      <c r="AA699" s="22">
        <v>30000</v>
      </c>
      <c r="AB699" s="22">
        <v>30000</v>
      </c>
      <c r="AC699" s="22">
        <v>0</v>
      </c>
    </row>
    <row r="700" spans="1:29">
      <c r="A700" s="1" t="s">
        <v>97</v>
      </c>
      <c r="B700" s="21" t="s">
        <v>257</v>
      </c>
      <c r="C700" s="21"/>
      <c r="D700" s="21" t="s">
        <v>274</v>
      </c>
      <c r="E700" s="21" t="s">
        <v>37</v>
      </c>
      <c r="F700" s="21" t="s">
        <v>70</v>
      </c>
      <c r="G700" s="21" t="s">
        <v>68</v>
      </c>
      <c r="H700" s="21" t="str">
        <f t="shared" si="20"/>
        <v>RC2-1525Packing</v>
      </c>
      <c r="I700" s="21" t="str">
        <f t="shared" si="21"/>
        <v>RC2-1525Packingc-QUEVO</v>
      </c>
      <c r="J700" s="21" t="s">
        <v>39</v>
      </c>
      <c r="K700" s="22" t="str">
        <f>VLOOKUP($D700,'● Inspection plan (master)'!$I$8:$L$316,4,0)</f>
        <v>SP</v>
      </c>
      <c r="L700" s="23"/>
      <c r="M700" s="23"/>
      <c r="N700" s="23"/>
      <c r="O700" s="22">
        <v>30000</v>
      </c>
      <c r="P700" s="22">
        <v>0</v>
      </c>
      <c r="Q700" s="22">
        <v>30000</v>
      </c>
      <c r="R700" s="22">
        <v>60000</v>
      </c>
      <c r="S700" s="22">
        <v>0</v>
      </c>
      <c r="T700" s="22">
        <v>30000</v>
      </c>
      <c r="U700" s="22">
        <v>30000</v>
      </c>
      <c r="V700" s="22">
        <v>0</v>
      </c>
      <c r="W700" s="22">
        <v>0</v>
      </c>
      <c r="X700" s="22">
        <v>30000</v>
      </c>
      <c r="Y700" s="22">
        <v>0</v>
      </c>
      <c r="Z700" s="22">
        <v>30000</v>
      </c>
      <c r="AA700" s="22">
        <v>0</v>
      </c>
      <c r="AB700" s="22">
        <v>0</v>
      </c>
      <c r="AC700" s="22">
        <v>0</v>
      </c>
    </row>
    <row r="701" spans="1:29">
      <c r="A701" s="1" t="s">
        <v>97</v>
      </c>
      <c r="B701" s="21" t="s">
        <v>257</v>
      </c>
      <c r="C701" s="21"/>
      <c r="D701" s="21" t="s">
        <v>274</v>
      </c>
      <c r="E701" s="21" t="s">
        <v>171</v>
      </c>
      <c r="F701" s="21"/>
      <c r="G701" s="21"/>
      <c r="H701" s="21" t="str">
        <f t="shared" si="20"/>
        <v>RC2-1525Punching</v>
      </c>
      <c r="I701" s="21" t="str">
        <f t="shared" si="21"/>
        <v>RC2-1525Punching</v>
      </c>
      <c r="J701" s="21" t="s">
        <v>172</v>
      </c>
      <c r="K701" s="22" t="str">
        <f>VLOOKUP($D701,'● Inspection plan (master)'!$I$8:$L$316,4,0)</f>
        <v>SP</v>
      </c>
      <c r="L701" s="23"/>
      <c r="M701" s="23"/>
      <c r="N701" s="23"/>
      <c r="O701" s="22">
        <v>0</v>
      </c>
      <c r="P701" s="22">
        <v>0</v>
      </c>
      <c r="Q701" s="22">
        <v>60480</v>
      </c>
      <c r="R701" s="22">
        <v>30240</v>
      </c>
      <c r="S701" s="22">
        <v>0</v>
      </c>
      <c r="T701" s="22">
        <v>30240</v>
      </c>
      <c r="U701" s="22">
        <v>30240</v>
      </c>
      <c r="V701" s="22">
        <v>0</v>
      </c>
      <c r="W701" s="22">
        <v>0</v>
      </c>
      <c r="X701" s="22">
        <v>31104</v>
      </c>
      <c r="Y701" s="22">
        <v>0</v>
      </c>
      <c r="Z701" s="22">
        <v>31056.451612903227</v>
      </c>
      <c r="AA701" s="22">
        <v>30388.031145717461</v>
      </c>
      <c r="AB701" s="22">
        <v>25965.517241379312</v>
      </c>
      <c r="AC701" s="22">
        <v>0</v>
      </c>
    </row>
    <row r="702" spans="1:29">
      <c r="A702" s="1" t="s">
        <v>97</v>
      </c>
      <c r="B702" s="21" t="s">
        <v>257</v>
      </c>
      <c r="C702" s="21"/>
      <c r="D702" s="21" t="s">
        <v>274</v>
      </c>
      <c r="E702" s="21" t="s">
        <v>263</v>
      </c>
      <c r="F702" s="21"/>
      <c r="G702" s="21"/>
      <c r="H702" s="21" t="str">
        <f t="shared" si="20"/>
        <v>RC2-1525Tape</v>
      </c>
      <c r="I702" s="21" t="str">
        <f t="shared" si="21"/>
        <v>RC2-1525Tape</v>
      </c>
      <c r="J702" s="21" t="s">
        <v>264</v>
      </c>
      <c r="K702" s="22" t="str">
        <f>VLOOKUP($D702,'● Inspection plan (master)'!$I$8:$L$316,4,0)</f>
        <v>SP</v>
      </c>
      <c r="L702" s="23"/>
      <c r="M702" s="23"/>
      <c r="N702" s="23"/>
      <c r="O702" s="22">
        <v>0</v>
      </c>
      <c r="P702" s="22">
        <v>0</v>
      </c>
      <c r="Q702" s="22">
        <v>60480</v>
      </c>
      <c r="R702" s="22">
        <v>30240</v>
      </c>
      <c r="S702" s="22">
        <v>0</v>
      </c>
      <c r="T702" s="22">
        <v>30240</v>
      </c>
      <c r="U702" s="22">
        <v>30240</v>
      </c>
      <c r="V702" s="22">
        <v>0</v>
      </c>
      <c r="W702" s="22">
        <v>0</v>
      </c>
      <c r="X702" s="22">
        <v>31104</v>
      </c>
      <c r="Y702" s="22">
        <v>0</v>
      </c>
      <c r="Z702" s="22">
        <v>32036.71068211992</v>
      </c>
      <c r="AA702" s="22">
        <v>30303.134739996607</v>
      </c>
      <c r="AB702" s="22">
        <v>25070.154577883473</v>
      </c>
      <c r="AC702" s="22">
        <v>0</v>
      </c>
    </row>
    <row r="703" spans="1:29">
      <c r="A703" s="1" t="s">
        <v>97</v>
      </c>
      <c r="B703" s="21" t="s">
        <v>257</v>
      </c>
      <c r="C703" s="21"/>
      <c r="D703" s="21" t="s">
        <v>274</v>
      </c>
      <c r="E703" s="21" t="s">
        <v>265</v>
      </c>
      <c r="F703" s="21"/>
      <c r="G703" s="21"/>
      <c r="H703" s="21" t="str">
        <f t="shared" si="20"/>
        <v>RC2-1525PAD Grinding</v>
      </c>
      <c r="I703" s="21" t="str">
        <f t="shared" si="21"/>
        <v>RC2-1525PAD Grinding</v>
      </c>
      <c r="J703" s="21" t="s">
        <v>266</v>
      </c>
      <c r="K703" s="22" t="str">
        <f>VLOOKUP($D703,'● Inspection plan (master)'!$I$8:$L$316,4,0)</f>
        <v>SP</v>
      </c>
      <c r="L703" s="23"/>
      <c r="M703" s="23"/>
      <c r="N703" s="23"/>
      <c r="O703" s="22">
        <v>0</v>
      </c>
      <c r="P703" s="22">
        <v>0</v>
      </c>
      <c r="Q703" s="22">
        <v>60480</v>
      </c>
      <c r="R703" s="22">
        <v>30240</v>
      </c>
      <c r="S703" s="22">
        <v>0</v>
      </c>
      <c r="T703" s="22">
        <v>30240</v>
      </c>
      <c r="U703" s="22">
        <v>30240</v>
      </c>
      <c r="V703" s="22">
        <v>0</v>
      </c>
      <c r="W703" s="22">
        <v>0</v>
      </c>
      <c r="X703" s="22">
        <v>31104</v>
      </c>
      <c r="Y703" s="22">
        <v>0</v>
      </c>
      <c r="Z703" s="22">
        <v>33014.231157603681</v>
      </c>
      <c r="AA703" s="22">
        <v>30190.102353405378</v>
      </c>
      <c r="AB703" s="22">
        <v>24205.666488990941</v>
      </c>
      <c r="AC703" s="22">
        <v>0</v>
      </c>
    </row>
    <row r="704" spans="1:29">
      <c r="A704" s="1" t="s">
        <v>275</v>
      </c>
      <c r="B704" s="21" t="s">
        <v>257</v>
      </c>
      <c r="C704" s="21"/>
      <c r="D704" s="21" t="s">
        <v>276</v>
      </c>
      <c r="E704" s="21" t="s">
        <v>37</v>
      </c>
      <c r="F704" s="21" t="s">
        <v>275</v>
      </c>
      <c r="G704" s="21" t="s">
        <v>275</v>
      </c>
      <c r="H704" s="21" t="str">
        <f t="shared" si="20"/>
        <v>RC5-0508Packing</v>
      </c>
      <c r="I704" s="21" t="str">
        <f t="shared" si="21"/>
        <v>RC5-0508PackingCEHK</v>
      </c>
      <c r="J704" s="21" t="s">
        <v>39</v>
      </c>
      <c r="K704" s="22" t="str">
        <f>VLOOKUP($D704,'● Inspection plan (master)'!$I$8:$L$316,4,0)</f>
        <v>SP</v>
      </c>
      <c r="L704" s="23"/>
      <c r="M704" s="23"/>
      <c r="N704" s="23"/>
      <c r="O704" s="22">
        <v>0</v>
      </c>
      <c r="P704" s="22">
        <v>0</v>
      </c>
      <c r="Q704" s="22">
        <v>0</v>
      </c>
      <c r="R704" s="22">
        <v>0</v>
      </c>
      <c r="S704" s="22">
        <v>0</v>
      </c>
      <c r="T704" s="22">
        <v>0</v>
      </c>
      <c r="U704" s="22">
        <v>0</v>
      </c>
      <c r="V704" s="22">
        <v>0</v>
      </c>
      <c r="W704" s="22">
        <v>0</v>
      </c>
      <c r="X704" s="22">
        <v>0</v>
      </c>
      <c r="Y704" s="22">
        <v>0</v>
      </c>
      <c r="Z704" s="22">
        <v>0</v>
      </c>
      <c r="AA704" s="22">
        <v>0</v>
      </c>
      <c r="AB704" s="22">
        <v>0</v>
      </c>
      <c r="AC704" s="22">
        <v>0</v>
      </c>
    </row>
    <row r="705" spans="1:29">
      <c r="A705" s="1" t="s">
        <v>275</v>
      </c>
      <c r="B705" s="21" t="s">
        <v>257</v>
      </c>
      <c r="C705" s="21"/>
      <c r="D705" s="21" t="s">
        <v>276</v>
      </c>
      <c r="E705" s="21" t="s">
        <v>37</v>
      </c>
      <c r="F705" s="21" t="s">
        <v>70</v>
      </c>
      <c r="G705" s="21" t="s">
        <v>68</v>
      </c>
      <c r="H705" s="21" t="str">
        <f t="shared" si="20"/>
        <v>RC5-0508Packing</v>
      </c>
      <c r="I705" s="21" t="str">
        <f t="shared" si="21"/>
        <v>RC5-0508Packingc-QUEVO</v>
      </c>
      <c r="J705" s="21" t="s">
        <v>39</v>
      </c>
      <c r="K705" s="22" t="str">
        <f>VLOOKUP($D705,'● Inspection plan (master)'!$I$8:$L$316,4,0)</f>
        <v>SP</v>
      </c>
      <c r="L705" s="23"/>
      <c r="M705" s="23"/>
      <c r="N705" s="23"/>
      <c r="O705" s="22">
        <v>40000</v>
      </c>
      <c r="P705" s="22">
        <v>20000</v>
      </c>
      <c r="Q705" s="22">
        <v>60000</v>
      </c>
      <c r="R705" s="22">
        <v>80000</v>
      </c>
      <c r="S705" s="22">
        <v>20000</v>
      </c>
      <c r="T705" s="22">
        <v>0</v>
      </c>
      <c r="U705" s="22">
        <v>0</v>
      </c>
      <c r="V705" s="22">
        <v>20000</v>
      </c>
      <c r="W705" s="22">
        <v>60000</v>
      </c>
      <c r="X705" s="22">
        <v>140000</v>
      </c>
      <c r="Y705" s="22">
        <v>160000</v>
      </c>
      <c r="Z705" s="22">
        <v>140000</v>
      </c>
      <c r="AA705" s="22">
        <v>40000</v>
      </c>
      <c r="AB705" s="22">
        <v>60000</v>
      </c>
      <c r="AC705" s="22">
        <v>0</v>
      </c>
    </row>
    <row r="706" spans="1:29">
      <c r="A706" s="1" t="s">
        <v>275</v>
      </c>
      <c r="B706" s="21" t="s">
        <v>257</v>
      </c>
      <c r="C706" s="21"/>
      <c r="D706" s="21" t="s">
        <v>276</v>
      </c>
      <c r="E706" s="21" t="s">
        <v>171</v>
      </c>
      <c r="F706" s="21"/>
      <c r="G706" s="21"/>
      <c r="H706" s="21" t="str">
        <f t="shared" si="20"/>
        <v>RC5-0508Punching</v>
      </c>
      <c r="I706" s="21" t="str">
        <f t="shared" si="21"/>
        <v>RC5-0508Punching</v>
      </c>
      <c r="J706" s="21" t="s">
        <v>172</v>
      </c>
      <c r="K706" s="22" t="str">
        <f>VLOOKUP($D706,'● Inspection plan (master)'!$I$8:$L$316,4,0)</f>
        <v>SP</v>
      </c>
      <c r="L706" s="23"/>
      <c r="M706" s="23"/>
      <c r="N706" s="23"/>
      <c r="O706" s="22">
        <v>27027</v>
      </c>
      <c r="P706" s="22">
        <v>45240</v>
      </c>
      <c r="Q706" s="22">
        <v>47502</v>
      </c>
      <c r="R706" s="22">
        <v>76167</v>
      </c>
      <c r="S706" s="22">
        <v>19110</v>
      </c>
      <c r="T706" s="22">
        <v>103740</v>
      </c>
      <c r="U706" s="22">
        <v>0</v>
      </c>
      <c r="V706" s="22">
        <v>0</v>
      </c>
      <c r="W706" s="22">
        <v>0</v>
      </c>
      <c r="X706" s="22">
        <v>152301</v>
      </c>
      <c r="Y706" s="22">
        <v>128856</v>
      </c>
      <c r="Z706" s="22">
        <v>132046.77419354839</v>
      </c>
      <c r="AA706" s="22">
        <v>43243.915461624019</v>
      </c>
      <c r="AB706" s="22">
        <v>51879.310344827587</v>
      </c>
      <c r="AC706" s="22">
        <v>0</v>
      </c>
    </row>
    <row r="707" spans="1:29">
      <c r="A707" s="1" t="s">
        <v>275</v>
      </c>
      <c r="B707" s="21" t="s">
        <v>257</v>
      </c>
      <c r="C707" s="21"/>
      <c r="D707" s="21" t="s">
        <v>276</v>
      </c>
      <c r="E707" s="21" t="s">
        <v>263</v>
      </c>
      <c r="F707" s="21"/>
      <c r="G707" s="21"/>
      <c r="H707" s="21" t="str">
        <f t="shared" si="20"/>
        <v>RC5-0508Tape</v>
      </c>
      <c r="I707" s="21" t="str">
        <f t="shared" si="21"/>
        <v>RC5-0508Tape</v>
      </c>
      <c r="J707" s="21" t="s">
        <v>264</v>
      </c>
      <c r="K707" s="22" t="str">
        <f>VLOOKUP($D707,'● Inspection plan (master)'!$I$8:$L$316,4,0)</f>
        <v>SP</v>
      </c>
      <c r="L707" s="23"/>
      <c r="M707" s="23"/>
      <c r="N707" s="23"/>
      <c r="O707" s="22">
        <v>27300</v>
      </c>
      <c r="P707" s="22">
        <v>72618</v>
      </c>
      <c r="Q707" s="22">
        <v>20202</v>
      </c>
      <c r="R707" s="22">
        <v>95550</v>
      </c>
      <c r="S707" s="22">
        <v>103740</v>
      </c>
      <c r="T707" s="22">
        <v>0</v>
      </c>
      <c r="U707" s="22">
        <v>0</v>
      </c>
      <c r="V707" s="22">
        <v>0</v>
      </c>
      <c r="W707" s="22">
        <v>0</v>
      </c>
      <c r="X707" s="22">
        <v>152880</v>
      </c>
      <c r="Y707" s="22">
        <v>128856</v>
      </c>
      <c r="Z707" s="22">
        <v>134836.7042233306</v>
      </c>
      <c r="AA707" s="22">
        <v>44031.868903898889</v>
      </c>
      <c r="AB707" s="22">
        <v>48301.426872770513</v>
      </c>
      <c r="AC707" s="22">
        <v>0</v>
      </c>
    </row>
    <row r="708" spans="1:29">
      <c r="A708" s="1" t="s">
        <v>275</v>
      </c>
      <c r="B708" s="21" t="s">
        <v>257</v>
      </c>
      <c r="C708" s="21"/>
      <c r="D708" s="21" t="s">
        <v>276</v>
      </c>
      <c r="E708" s="21" t="s">
        <v>265</v>
      </c>
      <c r="F708" s="21"/>
      <c r="G708" s="21"/>
      <c r="H708" s="21" t="str">
        <f t="shared" si="20"/>
        <v>RC5-0508PAD Grinding</v>
      </c>
      <c r="I708" s="21" t="str">
        <f t="shared" si="21"/>
        <v>RC5-0508PAD Grinding</v>
      </c>
      <c r="J708" s="21" t="s">
        <v>266</v>
      </c>
      <c r="K708" s="22" t="str">
        <f>VLOOKUP($D708,'● Inspection plan (master)'!$I$8:$L$316,4,0)</f>
        <v>SP</v>
      </c>
      <c r="L708" s="23"/>
      <c r="M708" s="23"/>
      <c r="N708" s="23"/>
      <c r="O708" s="22">
        <v>27300</v>
      </c>
      <c r="P708" s="22">
        <v>72618</v>
      </c>
      <c r="Q708" s="22">
        <v>20202</v>
      </c>
      <c r="R708" s="22">
        <v>95550</v>
      </c>
      <c r="S708" s="22">
        <v>103740</v>
      </c>
      <c r="T708" s="22">
        <v>0</v>
      </c>
      <c r="U708" s="22">
        <v>0</v>
      </c>
      <c r="V708" s="22">
        <v>0</v>
      </c>
      <c r="W708" s="22">
        <v>0</v>
      </c>
      <c r="X708" s="22">
        <v>152880</v>
      </c>
      <c r="Y708" s="22">
        <v>128856</v>
      </c>
      <c r="Z708" s="22">
        <v>137677.46995906602</v>
      </c>
      <c r="AA708" s="22">
        <v>44522.236055940746</v>
      </c>
      <c r="AB708" s="22">
        <v>44970.293984993237</v>
      </c>
      <c r="AC708" s="22">
        <v>0</v>
      </c>
    </row>
    <row r="709" spans="1:29">
      <c r="A709" s="1" t="s">
        <v>68</v>
      </c>
      <c r="B709" s="21" t="s">
        <v>257</v>
      </c>
      <c r="C709" s="21"/>
      <c r="D709" s="21" t="s">
        <v>277</v>
      </c>
      <c r="E709" s="21" t="s">
        <v>37</v>
      </c>
      <c r="F709" s="21" t="s">
        <v>76</v>
      </c>
      <c r="G709" s="21" t="s">
        <v>68</v>
      </c>
      <c r="H709" s="21" t="str">
        <f t="shared" si="20"/>
        <v>RL2-5010Packing</v>
      </c>
      <c r="I709" s="21" t="str">
        <f t="shared" si="21"/>
        <v>RL2-5010Packingc-NIPPO</v>
      </c>
      <c r="J709" s="21" t="s">
        <v>39</v>
      </c>
      <c r="K709" s="22" t="str">
        <f>VLOOKUP($D709,'● Inspection plan (master)'!$I$8:$L$316,4,0)</f>
        <v>SP</v>
      </c>
      <c r="L709" s="23"/>
      <c r="M709" s="23"/>
      <c r="N709" s="23"/>
      <c r="O709" s="22">
        <v>0</v>
      </c>
      <c r="P709" s="22">
        <v>30240</v>
      </c>
      <c r="Q709" s="22">
        <v>19800</v>
      </c>
      <c r="R709" s="22">
        <v>36000</v>
      </c>
      <c r="S709" s="22">
        <v>39600</v>
      </c>
      <c r="T709" s="22">
        <v>0</v>
      </c>
      <c r="U709" s="22">
        <v>0</v>
      </c>
      <c r="V709" s="22">
        <v>0</v>
      </c>
      <c r="W709" s="22">
        <v>36360</v>
      </c>
      <c r="X709" s="22">
        <v>50760</v>
      </c>
      <c r="Y709" s="22">
        <v>73800</v>
      </c>
      <c r="Z709" s="22">
        <v>45000</v>
      </c>
      <c r="AA709" s="22">
        <v>21960</v>
      </c>
      <c r="AB709" s="22">
        <v>21240</v>
      </c>
      <c r="AC709" s="22">
        <v>0</v>
      </c>
    </row>
    <row r="710" spans="1:29">
      <c r="A710" s="1" t="s">
        <v>68</v>
      </c>
      <c r="B710" s="21" t="s">
        <v>257</v>
      </c>
      <c r="C710" s="21"/>
      <c r="D710" s="21" t="s">
        <v>278</v>
      </c>
      <c r="E710" s="21" t="s">
        <v>37</v>
      </c>
      <c r="F710" s="21" t="s">
        <v>76</v>
      </c>
      <c r="G710" s="21" t="s">
        <v>68</v>
      </c>
      <c r="H710" s="21" t="str">
        <f t="shared" si="20"/>
        <v>RL2-1650Packing</v>
      </c>
      <c r="I710" s="21" t="str">
        <f t="shared" si="21"/>
        <v>RL2-1650Packingc-NIPPO</v>
      </c>
      <c r="J710" s="21" t="s">
        <v>39</v>
      </c>
      <c r="K710" s="22" t="str">
        <f>VLOOKUP($D710,'● Inspection plan (master)'!$I$8:$L$316,4,0)</f>
        <v>SP</v>
      </c>
      <c r="L710" s="23"/>
      <c r="M710" s="23"/>
      <c r="N710" s="23"/>
      <c r="O710" s="22">
        <v>0</v>
      </c>
      <c r="P710" s="22">
        <v>0</v>
      </c>
      <c r="Q710" s="22">
        <v>2560</v>
      </c>
      <c r="R710" s="22">
        <v>0</v>
      </c>
      <c r="S710" s="22">
        <v>0</v>
      </c>
      <c r="T710" s="22">
        <v>0</v>
      </c>
      <c r="U710" s="22">
        <v>0</v>
      </c>
      <c r="V710" s="22">
        <v>1280</v>
      </c>
      <c r="W710" s="22">
        <v>1920</v>
      </c>
      <c r="X710" s="22">
        <v>2560</v>
      </c>
      <c r="Y710" s="22">
        <v>5120</v>
      </c>
      <c r="Z710" s="22">
        <v>0</v>
      </c>
      <c r="AA710" s="22">
        <v>4480</v>
      </c>
      <c r="AB710" s="22">
        <v>3200</v>
      </c>
      <c r="AC710" s="22">
        <v>0</v>
      </c>
    </row>
    <row r="711" spans="1:29">
      <c r="A711" s="1" t="s">
        <v>68</v>
      </c>
      <c r="B711" s="21" t="s">
        <v>257</v>
      </c>
      <c r="C711" s="21"/>
      <c r="D711" s="21" t="s">
        <v>279</v>
      </c>
      <c r="E711" s="21" t="s">
        <v>37</v>
      </c>
      <c r="F711" s="21" t="s">
        <v>70</v>
      </c>
      <c r="G711" s="21" t="s">
        <v>68</v>
      </c>
      <c r="H711" s="21" t="str">
        <f t="shared" si="20"/>
        <v>RL2-1120Packing</v>
      </c>
      <c r="I711" s="21" t="str">
        <f t="shared" si="21"/>
        <v>RL2-1120Packingc-QUEVO</v>
      </c>
      <c r="J711" s="21" t="s">
        <v>39</v>
      </c>
      <c r="K711" s="22" t="str">
        <f>VLOOKUP($D711,'● Inspection plan (master)'!$I$8:$L$316,4,0)</f>
        <v>SP</v>
      </c>
      <c r="L711" s="23"/>
      <c r="M711" s="23"/>
      <c r="N711" s="23"/>
      <c r="O711" s="22">
        <v>0</v>
      </c>
      <c r="P711" s="22">
        <v>5000</v>
      </c>
      <c r="Q711" s="22">
        <v>40</v>
      </c>
      <c r="R711" s="22">
        <v>0</v>
      </c>
      <c r="S711" s="22">
        <v>0</v>
      </c>
      <c r="T711" s="22">
        <v>0</v>
      </c>
      <c r="U711" s="22">
        <v>0</v>
      </c>
      <c r="V711" s="22">
        <v>0</v>
      </c>
      <c r="W711" s="22">
        <v>0</v>
      </c>
      <c r="X711" s="22">
        <v>70</v>
      </c>
      <c r="Y711" s="22">
        <v>240</v>
      </c>
      <c r="Z711" s="22">
        <v>5000</v>
      </c>
      <c r="AA711" s="22">
        <v>0</v>
      </c>
      <c r="AB711" s="22">
        <v>0</v>
      </c>
      <c r="AC711" s="22">
        <v>0</v>
      </c>
    </row>
    <row r="712" spans="1:29">
      <c r="A712" s="1" t="s">
        <v>68</v>
      </c>
      <c r="B712" s="21" t="s">
        <v>257</v>
      </c>
      <c r="C712" s="21"/>
      <c r="D712" s="21" t="s">
        <v>279</v>
      </c>
      <c r="E712" s="21" t="s">
        <v>37</v>
      </c>
      <c r="F712" s="21" t="s">
        <v>106</v>
      </c>
      <c r="G712" s="21" t="s">
        <v>68</v>
      </c>
      <c r="H712" s="21" t="str">
        <f t="shared" si="20"/>
        <v>RL2-1120Packing</v>
      </c>
      <c r="I712" s="21" t="str">
        <f t="shared" si="21"/>
        <v>RL2-1120Packingc-TENMA</v>
      </c>
      <c r="J712" s="21" t="s">
        <v>39</v>
      </c>
      <c r="K712" s="22" t="str">
        <f>VLOOKUP($D712,'● Inspection plan (master)'!$I$8:$L$316,4,0)</f>
        <v>SP</v>
      </c>
      <c r="L712" s="23"/>
      <c r="M712" s="23"/>
      <c r="N712" s="23"/>
      <c r="O712" s="22">
        <v>45000</v>
      </c>
      <c r="P712" s="22">
        <v>55000</v>
      </c>
      <c r="Q712" s="22">
        <v>65000</v>
      </c>
      <c r="R712" s="22">
        <v>70000</v>
      </c>
      <c r="S712" s="22">
        <v>50000</v>
      </c>
      <c r="T712" s="22">
        <v>45000</v>
      </c>
      <c r="U712" s="22">
        <v>20000</v>
      </c>
      <c r="V712" s="22">
        <v>115000</v>
      </c>
      <c r="W712" s="22">
        <v>120000</v>
      </c>
      <c r="X712" s="22">
        <v>100000</v>
      </c>
      <c r="Y712" s="22">
        <v>80000</v>
      </c>
      <c r="Z712" s="22">
        <v>70000</v>
      </c>
      <c r="AA712" s="22">
        <v>35000</v>
      </c>
      <c r="AB712" s="22">
        <v>15000</v>
      </c>
      <c r="AC712" s="22">
        <v>0</v>
      </c>
    </row>
    <row r="713" spans="1:29">
      <c r="A713" s="1" t="s">
        <v>97</v>
      </c>
      <c r="B713" s="21" t="s">
        <v>257</v>
      </c>
      <c r="C713" s="21"/>
      <c r="D713" s="21" t="s">
        <v>280</v>
      </c>
      <c r="E713" s="21" t="s">
        <v>37</v>
      </c>
      <c r="F713" s="21" t="s">
        <v>97</v>
      </c>
      <c r="G713" s="21" t="s">
        <v>97</v>
      </c>
      <c r="H713" s="21" t="str">
        <f t="shared" si="20"/>
        <v>RL1-1444Packing</v>
      </c>
      <c r="I713" s="21" t="str">
        <f t="shared" si="21"/>
        <v>RL1-1444PackingCKBS</v>
      </c>
      <c r="J713" s="21" t="s">
        <v>39</v>
      </c>
      <c r="K713" s="22" t="str">
        <f>VLOOKUP($D713,'● Inspection plan (master)'!$I$8:$L$316,4,0)</f>
        <v>SP</v>
      </c>
      <c r="L713" s="23"/>
      <c r="M713" s="23"/>
      <c r="N713" s="23"/>
      <c r="O713" s="22">
        <v>80100</v>
      </c>
      <c r="P713" s="22">
        <v>30600</v>
      </c>
      <c r="Q713" s="22">
        <v>78300</v>
      </c>
      <c r="R713" s="22">
        <v>40200</v>
      </c>
      <c r="S713" s="22">
        <v>32700</v>
      </c>
      <c r="T713" s="22">
        <v>55800</v>
      </c>
      <c r="U713" s="22">
        <v>44100</v>
      </c>
      <c r="V713" s="22">
        <v>19500</v>
      </c>
      <c r="W713" s="22">
        <v>30300</v>
      </c>
      <c r="X713" s="22">
        <v>18000</v>
      </c>
      <c r="Y713" s="22">
        <v>23100</v>
      </c>
      <c r="Z713" s="22">
        <v>45900</v>
      </c>
      <c r="AA713" s="22">
        <v>27000</v>
      </c>
      <c r="AB713" s="22">
        <v>30600</v>
      </c>
      <c r="AC713" s="22">
        <v>0</v>
      </c>
    </row>
    <row r="714" spans="1:29">
      <c r="A714" s="1" t="s">
        <v>97</v>
      </c>
      <c r="B714" s="21" t="s">
        <v>257</v>
      </c>
      <c r="C714" s="21"/>
      <c r="D714" s="21" t="s">
        <v>280</v>
      </c>
      <c r="E714" s="21" t="s">
        <v>37</v>
      </c>
      <c r="F714" s="21" t="s">
        <v>281</v>
      </c>
      <c r="G714" s="21" t="s">
        <v>68</v>
      </c>
      <c r="H714" s="21" t="str">
        <f t="shared" si="20"/>
        <v>RL1-1444Packing</v>
      </c>
      <c r="I714" s="21" t="str">
        <f t="shared" si="21"/>
        <v>RL1-1444Packingc-RHYTHM</v>
      </c>
      <c r="J714" s="21" t="s">
        <v>39</v>
      </c>
      <c r="K714" s="22" t="str">
        <f>VLOOKUP($D714,'● Inspection plan (master)'!$I$8:$L$316,4,0)</f>
        <v>SP</v>
      </c>
      <c r="L714" s="23"/>
      <c r="M714" s="23"/>
      <c r="N714" s="23"/>
      <c r="O714" s="22">
        <v>45360</v>
      </c>
      <c r="P714" s="22">
        <v>46440</v>
      </c>
      <c r="Q714" s="22">
        <v>33840</v>
      </c>
      <c r="R714" s="22">
        <v>63360</v>
      </c>
      <c r="S714" s="22">
        <v>59760</v>
      </c>
      <c r="T714" s="22">
        <v>46800</v>
      </c>
      <c r="U714" s="22">
        <v>23400</v>
      </c>
      <c r="V714" s="22">
        <v>55440</v>
      </c>
      <c r="W714" s="22">
        <v>60480</v>
      </c>
      <c r="X714" s="22">
        <v>63720</v>
      </c>
      <c r="Y714" s="22">
        <v>50400</v>
      </c>
      <c r="Z714" s="22">
        <v>35640</v>
      </c>
      <c r="AA714" s="22">
        <v>37440</v>
      </c>
      <c r="AB714" s="22">
        <v>18720</v>
      </c>
      <c r="AC714" s="22">
        <v>0</v>
      </c>
    </row>
    <row r="715" spans="1:29">
      <c r="A715" s="1" t="s">
        <v>97</v>
      </c>
      <c r="B715" s="21" t="s">
        <v>257</v>
      </c>
      <c r="C715" s="21"/>
      <c r="D715" s="21" t="s">
        <v>280</v>
      </c>
      <c r="E715" s="21" t="s">
        <v>171</v>
      </c>
      <c r="F715" s="21"/>
      <c r="G715" s="21"/>
      <c r="H715" s="21" t="str">
        <f t="shared" ref="H715:H778" si="22">D715&amp;E715</f>
        <v>RL1-1444Punching</v>
      </c>
      <c r="I715" s="21" t="str">
        <f t="shared" ref="I715:I778" si="23">D715&amp;E715&amp;F715</f>
        <v>RL1-1444Punching</v>
      </c>
      <c r="J715" s="21" t="s">
        <v>172</v>
      </c>
      <c r="K715" s="22" t="str">
        <f>VLOOKUP($D715,'● Inspection plan (master)'!$I$8:$L$316,4,0)</f>
        <v>SP</v>
      </c>
      <c r="L715" s="23"/>
      <c r="M715" s="23"/>
      <c r="N715" s="23"/>
      <c r="O715" s="22">
        <v>176358</v>
      </c>
      <c r="P715" s="22">
        <v>170478</v>
      </c>
      <c r="Q715" s="22">
        <v>246666</v>
      </c>
      <c r="R715" s="22">
        <v>175980</v>
      </c>
      <c r="S715" s="22">
        <v>186564</v>
      </c>
      <c r="T715" s="22">
        <v>154560</v>
      </c>
      <c r="U715" s="22">
        <v>94080</v>
      </c>
      <c r="V715" s="22">
        <v>188118</v>
      </c>
      <c r="W715" s="22">
        <v>276360</v>
      </c>
      <c r="X715" s="22">
        <v>211680</v>
      </c>
      <c r="Y715" s="22">
        <v>247002</v>
      </c>
      <c r="Z715" s="22">
        <v>181463.71096774194</v>
      </c>
      <c r="AA715" s="22">
        <v>122367.69868743049</v>
      </c>
      <c r="AB715" s="22">
        <v>76823.310344827565</v>
      </c>
      <c r="AC715" s="22">
        <v>0</v>
      </c>
    </row>
    <row r="716" spans="1:29">
      <c r="A716" s="1" t="s">
        <v>97</v>
      </c>
      <c r="B716" s="21" t="s">
        <v>257</v>
      </c>
      <c r="C716" s="21"/>
      <c r="D716" s="21" t="s">
        <v>280</v>
      </c>
      <c r="E716" s="21" t="s">
        <v>263</v>
      </c>
      <c r="F716" s="21"/>
      <c r="G716" s="21"/>
      <c r="H716" s="21" t="str">
        <f t="shared" si="22"/>
        <v>RL1-1444Tape</v>
      </c>
      <c r="I716" s="21" t="str">
        <f t="shared" si="23"/>
        <v>RL1-1444Tape</v>
      </c>
      <c r="J716" s="21" t="s">
        <v>264</v>
      </c>
      <c r="K716" s="22" t="str">
        <f>VLOOKUP($D716,'● Inspection plan (master)'!$I$8:$L$316,4,0)</f>
        <v>SP</v>
      </c>
      <c r="L716" s="23"/>
      <c r="M716" s="23"/>
      <c r="N716" s="23"/>
      <c r="O716" s="22">
        <v>176400</v>
      </c>
      <c r="P716" s="22">
        <v>194040</v>
      </c>
      <c r="Q716" s="22">
        <v>223440</v>
      </c>
      <c r="R716" s="22">
        <v>211260</v>
      </c>
      <c r="S716" s="22">
        <v>175140</v>
      </c>
      <c r="T716" s="22">
        <v>142800</v>
      </c>
      <c r="U716" s="22">
        <v>105840</v>
      </c>
      <c r="V716" s="22">
        <v>176400</v>
      </c>
      <c r="W716" s="22">
        <v>299880</v>
      </c>
      <c r="X716" s="22">
        <v>211680</v>
      </c>
      <c r="Y716" s="22">
        <v>223482</v>
      </c>
      <c r="Z716" s="22">
        <v>175638.40120564066</v>
      </c>
      <c r="AA716" s="22">
        <v>119771.1677836578</v>
      </c>
      <c r="AB716" s="22">
        <v>71525.15101070152</v>
      </c>
      <c r="AC716" s="22">
        <v>0</v>
      </c>
    </row>
    <row r="717" spans="1:29">
      <c r="A717" s="1" t="s">
        <v>97</v>
      </c>
      <c r="B717" s="21" t="s">
        <v>257</v>
      </c>
      <c r="C717" s="21"/>
      <c r="D717" s="21" t="s">
        <v>280</v>
      </c>
      <c r="E717" s="21" t="s">
        <v>265</v>
      </c>
      <c r="F717" s="21"/>
      <c r="G717" s="21"/>
      <c r="H717" s="21" t="str">
        <f t="shared" si="22"/>
        <v>RL1-1444PAD Grinding</v>
      </c>
      <c r="I717" s="21" t="str">
        <f t="shared" si="23"/>
        <v>RL1-1444PAD Grinding</v>
      </c>
      <c r="J717" s="21" t="s">
        <v>266</v>
      </c>
      <c r="K717" s="22" t="str">
        <f>VLOOKUP($D717,'● Inspection plan (master)'!$I$8:$L$316,4,0)</f>
        <v>SP</v>
      </c>
      <c r="L717" s="23"/>
      <c r="M717" s="23"/>
      <c r="N717" s="23"/>
      <c r="O717" s="22">
        <v>188160</v>
      </c>
      <c r="P717" s="22">
        <v>182280</v>
      </c>
      <c r="Q717" s="22">
        <v>223440</v>
      </c>
      <c r="R717" s="22">
        <v>211260</v>
      </c>
      <c r="S717" s="22">
        <v>175140</v>
      </c>
      <c r="T717" s="22">
        <v>142800</v>
      </c>
      <c r="U717" s="22">
        <v>105840</v>
      </c>
      <c r="V717" s="22">
        <v>188160</v>
      </c>
      <c r="W717" s="22">
        <v>288120</v>
      </c>
      <c r="X717" s="22">
        <v>211680</v>
      </c>
      <c r="Y717" s="22">
        <v>223482</v>
      </c>
      <c r="Z717" s="22">
        <v>183365.57332071537</v>
      </c>
      <c r="AA717" s="22">
        <v>116976.7647038039</v>
      </c>
      <c r="AB717" s="22">
        <v>66592.381975480719</v>
      </c>
      <c r="AC717" s="22">
        <v>0</v>
      </c>
    </row>
    <row r="718" spans="1:29">
      <c r="A718" s="1" t="s">
        <v>97</v>
      </c>
      <c r="B718" s="21" t="s">
        <v>257</v>
      </c>
      <c r="C718" s="21"/>
      <c r="D718" s="21" t="s">
        <v>282</v>
      </c>
      <c r="E718" s="21" t="s">
        <v>37</v>
      </c>
      <c r="F718" s="21" t="s">
        <v>97</v>
      </c>
      <c r="G718" s="21" t="s">
        <v>97</v>
      </c>
      <c r="H718" s="21" t="str">
        <f t="shared" si="22"/>
        <v>RL1-1504Packing</v>
      </c>
      <c r="I718" s="21" t="str">
        <f t="shared" si="23"/>
        <v>RL1-1504PackingCKBS</v>
      </c>
      <c r="J718" s="21" t="s">
        <v>39</v>
      </c>
      <c r="K718" s="22" t="str">
        <f>VLOOKUP($D718,'● Inspection plan (master)'!$I$8:$L$316,4,0)</f>
        <v>SP</v>
      </c>
      <c r="L718" s="23"/>
      <c r="M718" s="23"/>
      <c r="N718" s="23"/>
      <c r="O718" s="22">
        <v>0</v>
      </c>
      <c r="P718" s="22">
        <v>300</v>
      </c>
      <c r="Q718" s="22">
        <v>0</v>
      </c>
      <c r="R718" s="22">
        <v>0</v>
      </c>
      <c r="S718" s="22">
        <v>0</v>
      </c>
      <c r="T718" s="22">
        <v>8700</v>
      </c>
      <c r="U718" s="22">
        <v>3300</v>
      </c>
      <c r="V718" s="22">
        <v>5700</v>
      </c>
      <c r="W718" s="22">
        <v>0</v>
      </c>
      <c r="X718" s="22">
        <v>0</v>
      </c>
      <c r="Y718" s="22">
        <v>0</v>
      </c>
      <c r="Z718" s="22">
        <v>5400</v>
      </c>
      <c r="AA718" s="22">
        <v>9000</v>
      </c>
      <c r="AB718" s="22">
        <v>6900</v>
      </c>
      <c r="AC718" s="22">
        <v>0</v>
      </c>
    </row>
    <row r="719" spans="1:29">
      <c r="A719" s="1" t="s">
        <v>97</v>
      </c>
      <c r="B719" s="21" t="s">
        <v>257</v>
      </c>
      <c r="C719" s="21"/>
      <c r="D719" s="21" t="s">
        <v>282</v>
      </c>
      <c r="E719" s="21" t="s">
        <v>37</v>
      </c>
      <c r="F719" s="21" t="s">
        <v>70</v>
      </c>
      <c r="G719" s="21" t="s">
        <v>68</v>
      </c>
      <c r="H719" s="21" t="str">
        <f t="shared" si="22"/>
        <v>RL1-1504Packing</v>
      </c>
      <c r="I719" s="21" t="str">
        <f t="shared" si="23"/>
        <v>RL1-1504Packingc-QUEVO</v>
      </c>
      <c r="J719" s="21" t="s">
        <v>39</v>
      </c>
      <c r="K719" s="22" t="str">
        <f>VLOOKUP($D719,'● Inspection plan (master)'!$I$8:$L$316,4,0)</f>
        <v>SP</v>
      </c>
      <c r="L719" s="23"/>
      <c r="M719" s="23"/>
      <c r="N719" s="23"/>
      <c r="O719" s="22">
        <v>18000</v>
      </c>
      <c r="P719" s="22">
        <v>13800</v>
      </c>
      <c r="Q719" s="22">
        <v>18600</v>
      </c>
      <c r="R719" s="22">
        <v>14400</v>
      </c>
      <c r="S719" s="22">
        <v>10200</v>
      </c>
      <c r="T719" s="22">
        <v>17400</v>
      </c>
      <c r="U719" s="22">
        <v>4800</v>
      </c>
      <c r="V719" s="22">
        <v>0</v>
      </c>
      <c r="W719" s="22">
        <v>11400</v>
      </c>
      <c r="X719" s="22">
        <v>13800</v>
      </c>
      <c r="Y719" s="22">
        <v>8400</v>
      </c>
      <c r="Z719" s="22">
        <v>0</v>
      </c>
      <c r="AA719" s="22">
        <v>7800</v>
      </c>
      <c r="AB719" s="22">
        <v>12000</v>
      </c>
      <c r="AC719" s="22">
        <v>0</v>
      </c>
    </row>
    <row r="720" spans="1:29">
      <c r="A720" s="1" t="s">
        <v>97</v>
      </c>
      <c r="B720" s="21" t="s">
        <v>257</v>
      </c>
      <c r="C720" s="21"/>
      <c r="D720" s="21" t="s">
        <v>282</v>
      </c>
      <c r="E720" s="21" t="s">
        <v>171</v>
      </c>
      <c r="F720" s="21"/>
      <c r="G720" s="21"/>
      <c r="H720" s="21" t="str">
        <f t="shared" si="22"/>
        <v>RL1-1504Punching</v>
      </c>
      <c r="I720" s="21" t="str">
        <f t="shared" si="23"/>
        <v>RL1-1504Punching</v>
      </c>
      <c r="J720" s="21" t="s">
        <v>172</v>
      </c>
      <c r="K720" s="22" t="str">
        <f>VLOOKUP($D720,'● Inspection plan (master)'!$I$8:$L$316,4,0)</f>
        <v>SP</v>
      </c>
      <c r="L720" s="23"/>
      <c r="M720" s="23"/>
      <c r="N720" s="23"/>
      <c r="O720" s="22">
        <v>11718</v>
      </c>
      <c r="P720" s="22">
        <v>11760</v>
      </c>
      <c r="Q720" s="22">
        <v>23520</v>
      </c>
      <c r="R720" s="22">
        <v>11760</v>
      </c>
      <c r="S720" s="22">
        <v>11760</v>
      </c>
      <c r="T720" s="22">
        <v>24780</v>
      </c>
      <c r="U720" s="22">
        <v>17640</v>
      </c>
      <c r="V720" s="22">
        <v>0</v>
      </c>
      <c r="W720" s="22">
        <v>9240</v>
      </c>
      <c r="X720" s="22">
        <v>14490</v>
      </c>
      <c r="Y720" s="22">
        <v>15120</v>
      </c>
      <c r="Z720" s="22">
        <v>0</v>
      </c>
      <c r="AA720" s="22">
        <v>15266.124137931036</v>
      </c>
      <c r="AB720" s="22">
        <v>16358.275862068966</v>
      </c>
      <c r="AC720" s="22">
        <v>0</v>
      </c>
    </row>
    <row r="721" spans="1:29">
      <c r="A721" s="1" t="s">
        <v>97</v>
      </c>
      <c r="B721" s="21" t="s">
        <v>257</v>
      </c>
      <c r="C721" s="21"/>
      <c r="D721" s="21" t="s">
        <v>282</v>
      </c>
      <c r="E721" s="21" t="s">
        <v>263</v>
      </c>
      <c r="F721" s="21"/>
      <c r="G721" s="21"/>
      <c r="H721" s="21" t="str">
        <f t="shared" si="22"/>
        <v>RL1-1504Tape</v>
      </c>
      <c r="I721" s="21" t="str">
        <f t="shared" si="23"/>
        <v>RL1-1504Tape</v>
      </c>
      <c r="J721" s="21" t="s">
        <v>264</v>
      </c>
      <c r="K721" s="22" t="str">
        <f>VLOOKUP($D721,'● Inspection plan (master)'!$I$8:$L$316,4,0)</f>
        <v>SP</v>
      </c>
      <c r="L721" s="23"/>
      <c r="M721" s="23"/>
      <c r="N721" s="23"/>
      <c r="O721" s="22">
        <v>11760</v>
      </c>
      <c r="P721" s="22">
        <v>11760</v>
      </c>
      <c r="Q721" s="22">
        <v>23520</v>
      </c>
      <c r="R721" s="22">
        <v>11760</v>
      </c>
      <c r="S721" s="22">
        <v>11760</v>
      </c>
      <c r="T721" s="22">
        <v>24780</v>
      </c>
      <c r="U721" s="22">
        <v>17640</v>
      </c>
      <c r="V721" s="22">
        <v>0</v>
      </c>
      <c r="W721" s="22">
        <v>9240</v>
      </c>
      <c r="X721" s="22">
        <v>14490</v>
      </c>
      <c r="Y721" s="22">
        <v>15120</v>
      </c>
      <c r="Z721" s="22">
        <v>984.91123470522814</v>
      </c>
      <c r="AA721" s="22">
        <v>15409.369859230563</v>
      </c>
      <c r="AB721" s="22">
        <v>15230.11890606421</v>
      </c>
      <c r="AC721" s="22">
        <v>0</v>
      </c>
    </row>
    <row r="722" spans="1:29">
      <c r="A722" s="1" t="s">
        <v>97</v>
      </c>
      <c r="B722" s="21" t="s">
        <v>257</v>
      </c>
      <c r="C722" s="21"/>
      <c r="D722" s="21" t="s">
        <v>282</v>
      </c>
      <c r="E722" s="21" t="s">
        <v>265</v>
      </c>
      <c r="F722" s="21"/>
      <c r="G722" s="21"/>
      <c r="H722" s="21" t="str">
        <f t="shared" si="22"/>
        <v>RL1-1504PAD Grinding</v>
      </c>
      <c r="I722" s="21" t="str">
        <f t="shared" si="23"/>
        <v>RL1-1504PAD Grinding</v>
      </c>
      <c r="J722" s="21" t="s">
        <v>266</v>
      </c>
      <c r="K722" s="22" t="str">
        <f>VLOOKUP($D722,'● Inspection plan (master)'!$I$8:$L$316,4,0)</f>
        <v>SP</v>
      </c>
      <c r="L722" s="23"/>
      <c r="M722" s="23"/>
      <c r="N722" s="23"/>
      <c r="O722" s="22">
        <v>11760</v>
      </c>
      <c r="P722" s="22">
        <v>11760</v>
      </c>
      <c r="Q722" s="22">
        <v>23520</v>
      </c>
      <c r="R722" s="22">
        <v>11760</v>
      </c>
      <c r="S722" s="22">
        <v>11760</v>
      </c>
      <c r="T722" s="22">
        <v>24780</v>
      </c>
      <c r="U722" s="22">
        <v>17640</v>
      </c>
      <c r="V722" s="22">
        <v>0</v>
      </c>
      <c r="W722" s="22">
        <v>9240</v>
      </c>
      <c r="X722" s="22">
        <v>14490</v>
      </c>
      <c r="Y722" s="22">
        <v>15120</v>
      </c>
      <c r="Z722" s="22">
        <v>1979.0641288491354</v>
      </c>
      <c r="AA722" s="22">
        <v>15465.569993091085</v>
      </c>
      <c r="AB722" s="22">
        <v>14179.765878059781</v>
      </c>
      <c r="AC722" s="22">
        <v>0</v>
      </c>
    </row>
    <row r="723" spans="1:29">
      <c r="A723" s="1" t="s">
        <v>68</v>
      </c>
      <c r="B723" s="21" t="s">
        <v>257</v>
      </c>
      <c r="C723" s="21"/>
      <c r="D723" s="21" t="s">
        <v>283</v>
      </c>
      <c r="E723" s="21" t="s">
        <v>37</v>
      </c>
      <c r="F723" s="21" t="s">
        <v>105</v>
      </c>
      <c r="G723" s="21" t="s">
        <v>68</v>
      </c>
      <c r="H723" s="21" t="str">
        <f t="shared" si="22"/>
        <v>RL1-2110Packing</v>
      </c>
      <c r="I723" s="21" t="str">
        <f t="shared" si="23"/>
        <v>RL1-2110Packingc-MUTO</v>
      </c>
      <c r="J723" s="21" t="s">
        <v>39</v>
      </c>
      <c r="K723" s="22" t="str">
        <f>VLOOKUP($D723,'● Inspection plan (master)'!$I$8:$L$316,4,0)</f>
        <v>SP</v>
      </c>
      <c r="L723" s="23"/>
      <c r="M723" s="23"/>
      <c r="N723" s="23"/>
      <c r="O723" s="22">
        <v>793</v>
      </c>
      <c r="P723" s="22">
        <v>0</v>
      </c>
      <c r="Q723" s="22">
        <v>0</v>
      </c>
      <c r="R723" s="22">
        <v>0</v>
      </c>
      <c r="S723" s="22">
        <v>0</v>
      </c>
      <c r="T723" s="22">
        <v>0</v>
      </c>
      <c r="U723" s="22">
        <v>0</v>
      </c>
      <c r="V723" s="22">
        <v>0</v>
      </c>
      <c r="W723" s="22">
        <v>0</v>
      </c>
      <c r="X723" s="22">
        <v>0</v>
      </c>
      <c r="Y723" s="22">
        <v>0</v>
      </c>
      <c r="Z723" s="22">
        <v>0</v>
      </c>
      <c r="AA723" s="22">
        <v>0</v>
      </c>
      <c r="AB723" s="22">
        <v>0</v>
      </c>
      <c r="AC723" s="22">
        <v>0</v>
      </c>
    </row>
    <row r="724" spans="1:29">
      <c r="A724" s="1" t="s">
        <v>68</v>
      </c>
      <c r="B724" s="21" t="s">
        <v>257</v>
      </c>
      <c r="C724" s="21"/>
      <c r="D724" s="21" t="s">
        <v>283</v>
      </c>
      <c r="E724" s="21" t="s">
        <v>37</v>
      </c>
      <c r="F724" s="21" t="s">
        <v>70</v>
      </c>
      <c r="G724" s="21" t="s">
        <v>68</v>
      </c>
      <c r="H724" s="21" t="str">
        <f t="shared" si="22"/>
        <v>RL1-2110Packing</v>
      </c>
      <c r="I724" s="21" t="str">
        <f t="shared" si="23"/>
        <v>RL1-2110Packingc-QUEVO</v>
      </c>
      <c r="J724" s="21" t="s">
        <v>39</v>
      </c>
      <c r="K724" s="22" t="str">
        <f>VLOOKUP($D724,'● Inspection plan (master)'!$I$8:$L$316,4,0)</f>
        <v>SP</v>
      </c>
      <c r="L724" s="23"/>
      <c r="M724" s="23"/>
      <c r="N724" s="23"/>
      <c r="O724" s="22">
        <v>579</v>
      </c>
      <c r="P724" s="22">
        <v>2823</v>
      </c>
      <c r="Q724" s="22">
        <v>500</v>
      </c>
      <c r="R724" s="22">
        <v>0</v>
      </c>
      <c r="S724" s="22">
        <v>0</v>
      </c>
      <c r="T724" s="22">
        <v>4180</v>
      </c>
      <c r="U724" s="22">
        <v>3080</v>
      </c>
      <c r="V724" s="22">
        <v>886</v>
      </c>
      <c r="W724" s="22">
        <v>1273</v>
      </c>
      <c r="X724" s="22">
        <v>979</v>
      </c>
      <c r="Y724" s="22">
        <v>609</v>
      </c>
      <c r="Z724" s="22">
        <v>560</v>
      </c>
      <c r="AA724" s="22">
        <v>0</v>
      </c>
      <c r="AB724" s="22">
        <v>0</v>
      </c>
      <c r="AC724" s="22">
        <v>0</v>
      </c>
    </row>
    <row r="725" spans="1:29">
      <c r="A725" s="1" t="s">
        <v>68</v>
      </c>
      <c r="B725" s="21" t="s">
        <v>257</v>
      </c>
      <c r="C725" s="21"/>
      <c r="D725" s="21" t="s">
        <v>283</v>
      </c>
      <c r="E725" s="21" t="s">
        <v>171</v>
      </c>
      <c r="F725" s="21"/>
      <c r="G725" s="21"/>
      <c r="H725" s="21" t="str">
        <f t="shared" si="22"/>
        <v>RL1-2110Punching</v>
      </c>
      <c r="I725" s="21" t="str">
        <f t="shared" si="23"/>
        <v>RL1-2110Punching</v>
      </c>
      <c r="J725" s="21" t="s">
        <v>172</v>
      </c>
      <c r="K725" s="22" t="str">
        <f>VLOOKUP($D725,'● Inspection plan (master)'!$I$8:$L$316,4,0)</f>
        <v>SP</v>
      </c>
      <c r="L725" s="23"/>
      <c r="M725" s="23"/>
      <c r="N725" s="23"/>
      <c r="O725" s="22">
        <v>7560</v>
      </c>
      <c r="P725" s="22">
        <v>0</v>
      </c>
      <c r="Q725" s="22">
        <v>0</v>
      </c>
      <c r="R725" s="22">
        <v>0</v>
      </c>
      <c r="S725" s="22">
        <v>0</v>
      </c>
      <c r="T725" s="22">
        <v>13020</v>
      </c>
      <c r="U725" s="22">
        <v>1680</v>
      </c>
      <c r="V725" s="22">
        <v>1428</v>
      </c>
      <c r="W725" s="22">
        <v>2836</v>
      </c>
      <c r="X725" s="22">
        <v>2100</v>
      </c>
      <c r="Y725" s="22">
        <v>1176</v>
      </c>
      <c r="Z725" s="22">
        <v>788.48</v>
      </c>
      <c r="AA725" s="22">
        <v>0</v>
      </c>
      <c r="AB725" s="22">
        <v>0</v>
      </c>
      <c r="AC725" s="22">
        <v>0</v>
      </c>
    </row>
    <row r="726" spans="1:29">
      <c r="A726" s="1" t="s">
        <v>68</v>
      </c>
      <c r="B726" s="21" t="s">
        <v>257</v>
      </c>
      <c r="C726" s="21"/>
      <c r="D726" s="21" t="s">
        <v>283</v>
      </c>
      <c r="E726" s="21" t="s">
        <v>263</v>
      </c>
      <c r="F726" s="21"/>
      <c r="G726" s="21"/>
      <c r="H726" s="21" t="str">
        <f t="shared" si="22"/>
        <v>RL1-2110Tape</v>
      </c>
      <c r="I726" s="21" t="str">
        <f t="shared" si="23"/>
        <v>RL1-2110Tape</v>
      </c>
      <c r="J726" s="21" t="s">
        <v>264</v>
      </c>
      <c r="K726" s="22" t="str">
        <f>VLOOKUP($D726,'● Inspection plan (master)'!$I$8:$L$316,4,0)</f>
        <v>SP</v>
      </c>
      <c r="L726" s="23"/>
      <c r="M726" s="23"/>
      <c r="N726" s="23"/>
      <c r="O726" s="22">
        <v>7560</v>
      </c>
      <c r="P726" s="22">
        <v>0</v>
      </c>
      <c r="Q726" s="22">
        <v>0</v>
      </c>
      <c r="R726" s="22">
        <v>0</v>
      </c>
      <c r="S726" s="22">
        <v>0</v>
      </c>
      <c r="T726" s="22">
        <v>13104</v>
      </c>
      <c r="U726" s="22">
        <v>1680</v>
      </c>
      <c r="V726" s="22">
        <v>1428</v>
      </c>
      <c r="W726" s="22">
        <v>2856</v>
      </c>
      <c r="X726" s="22">
        <v>2100</v>
      </c>
      <c r="Y726" s="22">
        <v>1176</v>
      </c>
      <c r="Z726" s="22">
        <v>788.48</v>
      </c>
      <c r="AA726" s="22">
        <v>0</v>
      </c>
      <c r="AB726" s="22">
        <v>0</v>
      </c>
      <c r="AC726" s="22">
        <v>0</v>
      </c>
    </row>
    <row r="727" spans="1:29">
      <c r="A727" s="1" t="s">
        <v>68</v>
      </c>
      <c r="B727" s="21" t="s">
        <v>257</v>
      </c>
      <c r="C727" s="21"/>
      <c r="D727" s="21" t="s">
        <v>283</v>
      </c>
      <c r="E727" s="21" t="s">
        <v>265</v>
      </c>
      <c r="F727" s="21"/>
      <c r="G727" s="21"/>
      <c r="H727" s="21" t="str">
        <f t="shared" si="22"/>
        <v>RL1-2110PAD Grinding</v>
      </c>
      <c r="I727" s="21" t="str">
        <f t="shared" si="23"/>
        <v>RL1-2110PAD Grinding</v>
      </c>
      <c r="J727" s="21" t="s">
        <v>266</v>
      </c>
      <c r="K727" s="22" t="str">
        <f>VLOOKUP($D727,'● Inspection plan (master)'!$I$8:$L$316,4,0)</f>
        <v>SP</v>
      </c>
      <c r="L727" s="23"/>
      <c r="M727" s="23"/>
      <c r="N727" s="23"/>
      <c r="O727" s="22">
        <v>7560</v>
      </c>
      <c r="P727" s="22">
        <v>0</v>
      </c>
      <c r="Q727" s="22">
        <v>0</v>
      </c>
      <c r="R727" s="22">
        <v>0</v>
      </c>
      <c r="S727" s="22">
        <v>0</v>
      </c>
      <c r="T727" s="22">
        <v>13104</v>
      </c>
      <c r="U727" s="22">
        <v>1680</v>
      </c>
      <c r="V727" s="22">
        <v>1428</v>
      </c>
      <c r="W727" s="22">
        <v>2856</v>
      </c>
      <c r="X727" s="22">
        <v>2100</v>
      </c>
      <c r="Y727" s="22">
        <v>1176</v>
      </c>
      <c r="Z727" s="22">
        <v>788.48</v>
      </c>
      <c r="AA727" s="22">
        <v>0</v>
      </c>
      <c r="AB727" s="22">
        <v>0</v>
      </c>
      <c r="AC727" s="22">
        <v>0</v>
      </c>
    </row>
    <row r="728" spans="1:29">
      <c r="A728" s="1" t="s">
        <v>100</v>
      </c>
      <c r="B728" s="21" t="s">
        <v>257</v>
      </c>
      <c r="C728" s="21"/>
      <c r="D728" s="21" t="s">
        <v>284</v>
      </c>
      <c r="E728" s="21" t="s">
        <v>37</v>
      </c>
      <c r="F728" s="21" t="s">
        <v>100</v>
      </c>
      <c r="G728" s="21" t="s">
        <v>100</v>
      </c>
      <c r="H728" s="21" t="str">
        <f t="shared" si="22"/>
        <v>RL2-0657Packing</v>
      </c>
      <c r="I728" s="21" t="str">
        <f t="shared" si="23"/>
        <v>RL2-0657PackingCBMP</v>
      </c>
      <c r="J728" s="21" t="s">
        <v>39</v>
      </c>
      <c r="K728" s="22" t="str">
        <f>VLOOKUP($D728,'● Inspection plan (master)'!$I$8:$L$316,4,0)</f>
        <v>SP</v>
      </c>
      <c r="L728" s="23"/>
      <c r="M728" s="23"/>
      <c r="N728" s="23"/>
      <c r="O728" s="22">
        <v>322000</v>
      </c>
      <c r="P728" s="22">
        <v>153000</v>
      </c>
      <c r="Q728" s="22">
        <v>281000</v>
      </c>
      <c r="R728" s="22">
        <v>194000</v>
      </c>
      <c r="S728" s="22">
        <v>133000</v>
      </c>
      <c r="T728" s="22">
        <v>132000</v>
      </c>
      <c r="U728" s="22">
        <v>190000</v>
      </c>
      <c r="V728" s="22">
        <v>240000</v>
      </c>
      <c r="W728" s="22">
        <v>53000</v>
      </c>
      <c r="X728" s="22">
        <v>38000</v>
      </c>
      <c r="Y728" s="22">
        <v>68000</v>
      </c>
      <c r="Z728" s="22">
        <v>113000</v>
      </c>
      <c r="AA728" s="22">
        <v>126000</v>
      </c>
      <c r="AB728" s="22">
        <v>110000</v>
      </c>
      <c r="AC728" s="22">
        <v>0</v>
      </c>
    </row>
    <row r="729" spans="1:29">
      <c r="A729" s="1" t="s">
        <v>100</v>
      </c>
      <c r="B729" s="21" t="s">
        <v>257</v>
      </c>
      <c r="C729" s="21"/>
      <c r="D729" s="21" t="s">
        <v>284</v>
      </c>
      <c r="E729" s="21" t="s">
        <v>171</v>
      </c>
      <c r="F729" s="21"/>
      <c r="G729" s="21"/>
      <c r="H729" s="21" t="str">
        <f t="shared" si="22"/>
        <v>RL2-0657Punching</v>
      </c>
      <c r="I729" s="21" t="str">
        <f t="shared" si="23"/>
        <v>RL2-0657Punching</v>
      </c>
      <c r="J729" s="21" t="s">
        <v>172</v>
      </c>
      <c r="K729" s="22" t="str">
        <f>VLOOKUP($D729,'● Inspection plan (master)'!$I$8:$L$316,4,0)</f>
        <v>SP</v>
      </c>
      <c r="L729" s="23"/>
      <c r="M729" s="23"/>
      <c r="N729" s="23"/>
      <c r="O729" s="22">
        <v>372036</v>
      </c>
      <c r="P729" s="22">
        <v>228060</v>
      </c>
      <c r="Q729" s="22">
        <v>387120</v>
      </c>
      <c r="R729" s="22">
        <v>222440</v>
      </c>
      <c r="S729" s="22">
        <v>220920</v>
      </c>
      <c r="T729" s="22">
        <v>149940</v>
      </c>
      <c r="U729" s="22">
        <v>246858</v>
      </c>
      <c r="V729" s="22">
        <v>329280</v>
      </c>
      <c r="W729" s="22">
        <v>141540</v>
      </c>
      <c r="X729" s="22">
        <v>58800</v>
      </c>
      <c r="Y729" s="22">
        <v>91140</v>
      </c>
      <c r="Z729" s="22">
        <v>165733.32258064515</v>
      </c>
      <c r="AA729" s="22">
        <v>183261.47052280314</v>
      </c>
      <c r="AB729" s="22">
        <v>167211.20689655171</v>
      </c>
      <c r="AC729" s="22">
        <v>0</v>
      </c>
    </row>
    <row r="730" spans="1:29">
      <c r="A730" s="1" t="s">
        <v>100</v>
      </c>
      <c r="B730" s="21" t="s">
        <v>257</v>
      </c>
      <c r="C730" s="21"/>
      <c r="D730" s="21" t="s">
        <v>284</v>
      </c>
      <c r="E730" s="21" t="s">
        <v>263</v>
      </c>
      <c r="F730" s="21"/>
      <c r="G730" s="21"/>
      <c r="H730" s="21" t="str">
        <f t="shared" si="22"/>
        <v>RL2-0657Tape</v>
      </c>
      <c r="I730" s="21" t="str">
        <f t="shared" si="23"/>
        <v>RL2-0657Tape</v>
      </c>
      <c r="J730" s="21" t="s">
        <v>264</v>
      </c>
      <c r="K730" s="22" t="str">
        <f>VLOOKUP($D730,'● Inspection plan (master)'!$I$8:$L$316,4,0)</f>
        <v>SP</v>
      </c>
      <c r="L730" s="23"/>
      <c r="M730" s="23"/>
      <c r="N730" s="23"/>
      <c r="O730" s="22">
        <v>383880</v>
      </c>
      <c r="P730" s="22">
        <v>239820</v>
      </c>
      <c r="Q730" s="22">
        <v>363846</v>
      </c>
      <c r="R730" s="22">
        <v>258720</v>
      </c>
      <c r="S730" s="22">
        <v>220920</v>
      </c>
      <c r="T730" s="22">
        <v>149940</v>
      </c>
      <c r="U730" s="22">
        <v>246960</v>
      </c>
      <c r="V730" s="22">
        <v>305760</v>
      </c>
      <c r="W730" s="22">
        <v>129780</v>
      </c>
      <c r="X730" s="22">
        <v>79380</v>
      </c>
      <c r="Y730" s="22">
        <v>94080</v>
      </c>
      <c r="Z730" s="22">
        <v>150116.64325953569</v>
      </c>
      <c r="AA730" s="22">
        <v>182969.95721608857</v>
      </c>
      <c r="AB730" s="22">
        <v>155679.39952437574</v>
      </c>
      <c r="AC730" s="22">
        <v>0</v>
      </c>
    </row>
    <row r="731" spans="1:29">
      <c r="A731" s="1" t="s">
        <v>100</v>
      </c>
      <c r="B731" s="21" t="s">
        <v>257</v>
      </c>
      <c r="C731" s="21"/>
      <c r="D731" s="21" t="s">
        <v>284</v>
      </c>
      <c r="E731" s="21" t="s">
        <v>265</v>
      </c>
      <c r="F731" s="21"/>
      <c r="G731" s="21"/>
      <c r="H731" s="21" t="str">
        <f t="shared" si="22"/>
        <v>RL2-0657PAD Grinding</v>
      </c>
      <c r="I731" s="21" t="str">
        <f t="shared" si="23"/>
        <v>RL2-0657PAD Grinding</v>
      </c>
      <c r="J731" s="21" t="s">
        <v>266</v>
      </c>
      <c r="K731" s="22" t="str">
        <f>VLOOKUP($D731,'● Inspection plan (master)'!$I$8:$L$316,4,0)</f>
        <v>SP</v>
      </c>
      <c r="L731" s="23"/>
      <c r="M731" s="23"/>
      <c r="N731" s="23"/>
      <c r="O731" s="22">
        <v>395640</v>
      </c>
      <c r="P731" s="22">
        <v>255360</v>
      </c>
      <c r="Q731" s="22">
        <v>336546</v>
      </c>
      <c r="R731" s="22">
        <v>258720</v>
      </c>
      <c r="S731" s="22">
        <v>220800</v>
      </c>
      <c r="T731" s="22">
        <v>149940</v>
      </c>
      <c r="U731" s="22">
        <v>246960</v>
      </c>
      <c r="V731" s="22">
        <v>317520</v>
      </c>
      <c r="W731" s="22">
        <v>118020</v>
      </c>
      <c r="X731" s="22">
        <v>79380</v>
      </c>
      <c r="Y731" s="22">
        <v>94080</v>
      </c>
      <c r="Z731" s="22">
        <v>161921.1566283156</v>
      </c>
      <c r="AA731" s="22">
        <v>181901.95415933456</v>
      </c>
      <c r="AB731" s="22">
        <v>144942.88921234984</v>
      </c>
      <c r="AC731" s="22">
        <v>0</v>
      </c>
    </row>
    <row r="732" spans="1:29">
      <c r="A732" s="1" t="s">
        <v>68</v>
      </c>
      <c r="B732" s="21" t="s">
        <v>257</v>
      </c>
      <c r="C732" s="21"/>
      <c r="D732" s="21" t="s">
        <v>285</v>
      </c>
      <c r="E732" s="21" t="s">
        <v>37</v>
      </c>
      <c r="F732" s="21" t="s">
        <v>70</v>
      </c>
      <c r="G732" s="21" t="s">
        <v>68</v>
      </c>
      <c r="H732" s="21" t="str">
        <f t="shared" si="22"/>
        <v>RC2-8575Packing</v>
      </c>
      <c r="I732" s="21" t="str">
        <f t="shared" si="23"/>
        <v>RC2-8575Packingc-QUEVO</v>
      </c>
      <c r="J732" s="21" t="s">
        <v>39</v>
      </c>
      <c r="K732" s="22" t="str">
        <f>VLOOKUP($D732,'● Inspection plan (master)'!$I$8:$L$316,4,0)</f>
        <v>SP</v>
      </c>
      <c r="L732" s="23"/>
      <c r="M732" s="23"/>
      <c r="N732" s="23"/>
      <c r="O732" s="22">
        <v>300</v>
      </c>
      <c r="P732" s="22">
        <v>0</v>
      </c>
      <c r="Q732" s="22">
        <v>0</v>
      </c>
      <c r="R732" s="22">
        <v>0</v>
      </c>
      <c r="S732" s="22">
        <v>900</v>
      </c>
      <c r="T732" s="22">
        <v>2700</v>
      </c>
      <c r="U732" s="22">
        <v>600</v>
      </c>
      <c r="V732" s="22">
        <v>300</v>
      </c>
      <c r="W732" s="22">
        <v>0</v>
      </c>
      <c r="X732" s="22">
        <v>1200</v>
      </c>
      <c r="Y732" s="22">
        <v>0</v>
      </c>
      <c r="Z732" s="22">
        <v>300</v>
      </c>
      <c r="AA732" s="22">
        <v>0</v>
      </c>
      <c r="AB732" s="22">
        <v>0</v>
      </c>
      <c r="AC732" s="22">
        <v>0</v>
      </c>
    </row>
    <row r="733" spans="1:29">
      <c r="A733" s="1" t="s">
        <v>68</v>
      </c>
      <c r="B733" s="21" t="s">
        <v>257</v>
      </c>
      <c r="C733" s="21"/>
      <c r="D733" s="21" t="s">
        <v>285</v>
      </c>
      <c r="E733" s="21" t="s">
        <v>171</v>
      </c>
      <c r="F733" s="21"/>
      <c r="G733" s="21"/>
      <c r="H733" s="21" t="str">
        <f t="shared" si="22"/>
        <v>RC2-8575Punching</v>
      </c>
      <c r="I733" s="21" t="str">
        <f t="shared" si="23"/>
        <v>RC2-8575Punching</v>
      </c>
      <c r="J733" s="21" t="s">
        <v>172</v>
      </c>
      <c r="K733" s="22" t="str">
        <f>VLOOKUP($D733,'● Inspection plan (master)'!$I$8:$L$316,4,0)</f>
        <v>SP</v>
      </c>
      <c r="L733" s="23"/>
      <c r="M733" s="23"/>
      <c r="N733" s="23"/>
      <c r="O733" s="22">
        <v>0</v>
      </c>
      <c r="P733" s="22">
        <v>0</v>
      </c>
      <c r="Q733" s="22">
        <v>0</v>
      </c>
      <c r="R733" s="22">
        <v>0</v>
      </c>
      <c r="S733" s="22">
        <v>0</v>
      </c>
      <c r="T733" s="22">
        <v>450</v>
      </c>
      <c r="U733" s="22">
        <v>840</v>
      </c>
      <c r="V733" s="22">
        <v>0</v>
      </c>
      <c r="W733" s="22">
        <v>0</v>
      </c>
      <c r="X733" s="22">
        <v>1500</v>
      </c>
      <c r="Y733" s="22">
        <v>0</v>
      </c>
      <c r="Z733" s="22">
        <v>1.2</v>
      </c>
      <c r="AA733" s="22">
        <v>1.1324274851176597E-14</v>
      </c>
      <c r="AB733" s="22">
        <v>0</v>
      </c>
      <c r="AC733" s="22">
        <v>0</v>
      </c>
    </row>
    <row r="734" spans="1:29">
      <c r="A734" s="1" t="s">
        <v>68</v>
      </c>
      <c r="B734" s="21" t="s">
        <v>257</v>
      </c>
      <c r="C734" s="21"/>
      <c r="D734" s="21" t="s">
        <v>285</v>
      </c>
      <c r="E734" s="21" t="s">
        <v>263</v>
      </c>
      <c r="F734" s="21"/>
      <c r="G734" s="21"/>
      <c r="H734" s="21" t="str">
        <f t="shared" si="22"/>
        <v>RC2-8575Tape</v>
      </c>
      <c r="I734" s="21" t="str">
        <f t="shared" si="23"/>
        <v>RC2-8575Tape</v>
      </c>
      <c r="J734" s="21" t="s">
        <v>264</v>
      </c>
      <c r="K734" s="22" t="str">
        <f>VLOOKUP($D734,'● Inspection plan (master)'!$I$8:$L$316,4,0)</f>
        <v>SP</v>
      </c>
      <c r="L734" s="23"/>
      <c r="M734" s="23"/>
      <c r="N734" s="23"/>
      <c r="O734" s="22">
        <v>0</v>
      </c>
      <c r="P734" s="22">
        <v>0</v>
      </c>
      <c r="Q734" s="22">
        <v>0</v>
      </c>
      <c r="R734" s="22">
        <v>0</v>
      </c>
      <c r="S734" s="22">
        <v>0</v>
      </c>
      <c r="T734" s="22">
        <v>450</v>
      </c>
      <c r="U734" s="22">
        <v>840</v>
      </c>
      <c r="V734" s="22">
        <v>0</v>
      </c>
      <c r="W734" s="22">
        <v>0</v>
      </c>
      <c r="X734" s="22">
        <v>1500</v>
      </c>
      <c r="Y734" s="22">
        <v>0</v>
      </c>
      <c r="Z734" s="22">
        <v>1.2000000000000006</v>
      </c>
      <c r="AA734" s="22">
        <v>1.1324274851176597E-14</v>
      </c>
      <c r="AB734" s="22">
        <v>0</v>
      </c>
      <c r="AC734" s="22">
        <v>0</v>
      </c>
    </row>
    <row r="735" spans="1:29">
      <c r="A735" s="1" t="s">
        <v>68</v>
      </c>
      <c r="B735" s="21" t="s">
        <v>257</v>
      </c>
      <c r="C735" s="21"/>
      <c r="D735" s="21" t="s">
        <v>285</v>
      </c>
      <c r="E735" s="21" t="s">
        <v>265</v>
      </c>
      <c r="F735" s="21"/>
      <c r="G735" s="21"/>
      <c r="H735" s="21" t="str">
        <f t="shared" si="22"/>
        <v>RC2-8575PAD Grinding</v>
      </c>
      <c r="I735" s="21" t="str">
        <f t="shared" si="23"/>
        <v>RC2-8575PAD Grinding</v>
      </c>
      <c r="J735" s="21" t="s">
        <v>266</v>
      </c>
      <c r="K735" s="22" t="str">
        <f>VLOOKUP($D735,'● Inspection plan (master)'!$I$8:$L$316,4,0)</f>
        <v>SP</v>
      </c>
      <c r="L735" s="23"/>
      <c r="M735" s="23"/>
      <c r="N735" s="23"/>
      <c r="O735" s="22">
        <v>0</v>
      </c>
      <c r="P735" s="22">
        <v>0</v>
      </c>
      <c r="Q735" s="22">
        <v>0</v>
      </c>
      <c r="R735" s="22">
        <v>0</v>
      </c>
      <c r="S735" s="22">
        <v>0</v>
      </c>
      <c r="T735" s="22">
        <v>450</v>
      </c>
      <c r="U735" s="22">
        <v>840</v>
      </c>
      <c r="V735" s="22">
        <v>0</v>
      </c>
      <c r="W735" s="22">
        <v>0</v>
      </c>
      <c r="X735" s="22">
        <v>1500</v>
      </c>
      <c r="Y735" s="22">
        <v>0</v>
      </c>
      <c r="Z735" s="22">
        <v>1.2000000000000013</v>
      </c>
      <c r="AA735" s="22">
        <v>1.1324274851176597E-14</v>
      </c>
      <c r="AB735" s="22">
        <v>0</v>
      </c>
      <c r="AC735" s="22">
        <v>0</v>
      </c>
    </row>
    <row r="736" spans="1:29">
      <c r="A736" s="1" t="s">
        <v>68</v>
      </c>
      <c r="B736" s="21" t="s">
        <v>257</v>
      </c>
      <c r="C736" s="21"/>
      <c r="D736" s="21" t="s">
        <v>286</v>
      </c>
      <c r="E736" s="21" t="s">
        <v>37</v>
      </c>
      <c r="F736" s="21" t="s">
        <v>70</v>
      </c>
      <c r="G736" s="21" t="s">
        <v>68</v>
      </c>
      <c r="H736" s="21" t="str">
        <f t="shared" si="22"/>
        <v>RL1-2115Packing</v>
      </c>
      <c r="I736" s="21" t="str">
        <f t="shared" si="23"/>
        <v>RL1-2115Packingc-QUEVO</v>
      </c>
      <c r="J736" s="21" t="s">
        <v>39</v>
      </c>
      <c r="K736" s="22" t="str">
        <f>VLOOKUP($D736,'● Inspection plan (master)'!$I$8:$L$316,4,0)</f>
        <v>SP</v>
      </c>
      <c r="L736" s="23"/>
      <c r="M736" s="23"/>
      <c r="N736" s="23"/>
      <c r="O736" s="22">
        <v>0</v>
      </c>
      <c r="P736" s="22">
        <v>0</v>
      </c>
      <c r="Q736" s="22">
        <v>0</v>
      </c>
      <c r="R736" s="22">
        <v>0</v>
      </c>
      <c r="S736" s="22">
        <v>0</v>
      </c>
      <c r="T736" s="22">
        <v>0</v>
      </c>
      <c r="U736" s="22">
        <v>0</v>
      </c>
      <c r="V736" s="22">
        <v>0</v>
      </c>
      <c r="W736" s="22">
        <v>0</v>
      </c>
      <c r="X736" s="22">
        <v>0</v>
      </c>
      <c r="Y736" s="22">
        <v>0</v>
      </c>
      <c r="Z736" s="22">
        <v>0</v>
      </c>
      <c r="AA736" s="22">
        <v>0</v>
      </c>
      <c r="AB736" s="22">
        <v>0</v>
      </c>
      <c r="AC736" s="22">
        <v>0</v>
      </c>
    </row>
    <row r="737" spans="1:29">
      <c r="A737" s="1" t="s">
        <v>68</v>
      </c>
      <c r="B737" s="21" t="s">
        <v>257</v>
      </c>
      <c r="C737" s="21"/>
      <c r="D737" s="21" t="s">
        <v>286</v>
      </c>
      <c r="E737" s="21" t="s">
        <v>171</v>
      </c>
      <c r="F737" s="21"/>
      <c r="G737" s="21"/>
      <c r="H737" s="21" t="str">
        <f t="shared" si="22"/>
        <v>RL1-2115Punching</v>
      </c>
      <c r="I737" s="21" t="str">
        <f t="shared" si="23"/>
        <v>RL1-2115Punching</v>
      </c>
      <c r="J737" s="21" t="s">
        <v>172</v>
      </c>
      <c r="K737" s="22" t="str">
        <f>VLOOKUP($D737,'● Inspection plan (master)'!$I$8:$L$316,4,0)</f>
        <v>SP</v>
      </c>
      <c r="L737" s="23"/>
      <c r="M737" s="23"/>
      <c r="N737" s="23"/>
      <c r="O737" s="22">
        <v>0</v>
      </c>
      <c r="P737" s="22">
        <v>0</v>
      </c>
      <c r="Q737" s="22">
        <v>0</v>
      </c>
      <c r="R737" s="22">
        <v>0</v>
      </c>
      <c r="S737" s="22">
        <v>0</v>
      </c>
      <c r="T737" s="22">
        <v>0</v>
      </c>
      <c r="U737" s="22">
        <v>0</v>
      </c>
      <c r="V737" s="22">
        <v>0</v>
      </c>
      <c r="W737" s="22">
        <v>0</v>
      </c>
      <c r="X737" s="22">
        <v>0</v>
      </c>
      <c r="Y737" s="22">
        <v>0</v>
      </c>
      <c r="Z737" s="22">
        <v>0</v>
      </c>
      <c r="AA737" s="22">
        <v>0</v>
      </c>
      <c r="AB737" s="22">
        <v>0</v>
      </c>
      <c r="AC737" s="22">
        <v>0</v>
      </c>
    </row>
    <row r="738" spans="1:29">
      <c r="A738" s="1" t="s">
        <v>68</v>
      </c>
      <c r="B738" s="21" t="s">
        <v>257</v>
      </c>
      <c r="C738" s="21"/>
      <c r="D738" s="21" t="s">
        <v>286</v>
      </c>
      <c r="E738" s="21" t="s">
        <v>263</v>
      </c>
      <c r="F738" s="21"/>
      <c r="G738" s="21"/>
      <c r="H738" s="21" t="str">
        <f t="shared" si="22"/>
        <v>RL1-2115Tape</v>
      </c>
      <c r="I738" s="21" t="str">
        <f t="shared" si="23"/>
        <v>RL1-2115Tape</v>
      </c>
      <c r="J738" s="21" t="s">
        <v>264</v>
      </c>
      <c r="K738" s="22" t="str">
        <f>VLOOKUP($D738,'● Inspection plan (master)'!$I$8:$L$316,4,0)</f>
        <v>SP</v>
      </c>
      <c r="L738" s="23"/>
      <c r="M738" s="23"/>
      <c r="N738" s="23"/>
      <c r="O738" s="22">
        <v>0</v>
      </c>
      <c r="P738" s="22">
        <v>0</v>
      </c>
      <c r="Q738" s="22">
        <v>0</v>
      </c>
      <c r="R738" s="22">
        <v>0</v>
      </c>
      <c r="S738" s="22">
        <v>0</v>
      </c>
      <c r="T738" s="22">
        <v>0</v>
      </c>
      <c r="U738" s="22">
        <v>0</v>
      </c>
      <c r="V738" s="22">
        <v>0</v>
      </c>
      <c r="W738" s="22">
        <v>0</v>
      </c>
      <c r="X738" s="22">
        <v>0</v>
      </c>
      <c r="Y738" s="22">
        <v>0</v>
      </c>
      <c r="Z738" s="22">
        <v>0</v>
      </c>
      <c r="AA738" s="22">
        <v>0</v>
      </c>
      <c r="AB738" s="22">
        <v>0</v>
      </c>
      <c r="AC738" s="22">
        <v>0</v>
      </c>
    </row>
    <row r="739" spans="1:29">
      <c r="A739" s="1" t="s">
        <v>68</v>
      </c>
      <c r="B739" s="21" t="s">
        <v>257</v>
      </c>
      <c r="C739" s="21"/>
      <c r="D739" s="21" t="s">
        <v>286</v>
      </c>
      <c r="E739" s="21" t="s">
        <v>265</v>
      </c>
      <c r="F739" s="21"/>
      <c r="G739" s="21"/>
      <c r="H739" s="21" t="str">
        <f t="shared" si="22"/>
        <v>RL1-2115PAD Grinding</v>
      </c>
      <c r="I739" s="21" t="str">
        <f t="shared" si="23"/>
        <v>RL1-2115PAD Grinding</v>
      </c>
      <c r="J739" s="21" t="s">
        <v>266</v>
      </c>
      <c r="K739" s="22" t="str">
        <f>VLOOKUP($D739,'● Inspection plan (master)'!$I$8:$L$316,4,0)</f>
        <v>SP</v>
      </c>
      <c r="L739" s="23"/>
      <c r="M739" s="23"/>
      <c r="N739" s="23"/>
      <c r="O739" s="22">
        <v>0</v>
      </c>
      <c r="P739" s="22">
        <v>0</v>
      </c>
      <c r="Q739" s="22">
        <v>0</v>
      </c>
      <c r="R739" s="22">
        <v>0</v>
      </c>
      <c r="S739" s="22">
        <v>0</v>
      </c>
      <c r="T739" s="22">
        <v>0</v>
      </c>
      <c r="U739" s="22">
        <v>0</v>
      </c>
      <c r="V739" s="22">
        <v>0</v>
      </c>
      <c r="W739" s="22">
        <v>0</v>
      </c>
      <c r="X739" s="22">
        <v>0</v>
      </c>
      <c r="Y739" s="22">
        <v>0</v>
      </c>
      <c r="Z739" s="22">
        <v>0</v>
      </c>
      <c r="AA739" s="22">
        <v>0</v>
      </c>
      <c r="AB739" s="22">
        <v>0</v>
      </c>
      <c r="AC739" s="22">
        <v>0</v>
      </c>
    </row>
    <row r="740" spans="1:29">
      <c r="A740" s="1" t="s">
        <v>87</v>
      </c>
      <c r="B740" s="21" t="s">
        <v>257</v>
      </c>
      <c r="C740" s="21"/>
      <c r="D740" s="21" t="s">
        <v>287</v>
      </c>
      <c r="E740" s="21" t="s">
        <v>37</v>
      </c>
      <c r="F740" s="21" t="s">
        <v>87</v>
      </c>
      <c r="G740" s="21" t="s">
        <v>87</v>
      </c>
      <c r="H740" s="21" t="str">
        <f t="shared" si="22"/>
        <v>LY4764-001Packing</v>
      </c>
      <c r="I740" s="21" t="str">
        <f t="shared" si="23"/>
        <v>LY4764-001PackingBIVN</v>
      </c>
      <c r="J740" s="21" t="s">
        <v>39</v>
      </c>
      <c r="K740" s="22" t="str">
        <f>VLOOKUP($D740,'● Inspection plan (master)'!$I$8:$L$316,4,0)</f>
        <v>SP</v>
      </c>
      <c r="L740" s="23"/>
      <c r="M740" s="23"/>
      <c r="N740" s="23"/>
      <c r="O740" s="22">
        <v>72000</v>
      </c>
      <c r="P740" s="22">
        <v>168000</v>
      </c>
      <c r="Q740" s="22">
        <v>72000</v>
      </c>
      <c r="R740" s="22">
        <v>264000</v>
      </c>
      <c r="S740" s="22">
        <v>240000</v>
      </c>
      <c r="T740" s="22">
        <v>360000</v>
      </c>
      <c r="U740" s="22">
        <v>288000</v>
      </c>
      <c r="V740" s="22">
        <v>312000</v>
      </c>
      <c r="W740" s="22">
        <v>288000</v>
      </c>
      <c r="X740" s="22">
        <v>336000</v>
      </c>
      <c r="Y740" s="22">
        <v>240000</v>
      </c>
      <c r="Z740" s="22">
        <v>48000</v>
      </c>
      <c r="AA740" s="22">
        <v>72000</v>
      </c>
      <c r="AB740" s="22">
        <v>96000</v>
      </c>
      <c r="AC740" s="22">
        <v>0</v>
      </c>
    </row>
    <row r="741" spans="1:29">
      <c r="A741" s="1" t="s">
        <v>87</v>
      </c>
      <c r="B741" s="21" t="s">
        <v>257</v>
      </c>
      <c r="C741" s="21"/>
      <c r="D741" s="21" t="s">
        <v>287</v>
      </c>
      <c r="E741" s="21" t="s">
        <v>37</v>
      </c>
      <c r="F741" s="21" t="s">
        <v>288</v>
      </c>
      <c r="G741" s="21" t="s">
        <v>87</v>
      </c>
      <c r="H741" s="21" t="str">
        <f t="shared" si="22"/>
        <v>LY4764-001Packing</v>
      </c>
      <c r="I741" s="21" t="str">
        <f t="shared" si="23"/>
        <v>LY4764-001Packingb-CHANGHONG</v>
      </c>
      <c r="J741" s="21" t="s">
        <v>39</v>
      </c>
      <c r="K741" s="22" t="str">
        <f>VLOOKUP($D741,'● Inspection plan (master)'!$I$8:$L$316,4,0)</f>
        <v>SP</v>
      </c>
      <c r="L741" s="23"/>
      <c r="M741" s="23"/>
      <c r="N741" s="23"/>
      <c r="O741" s="22">
        <v>168000</v>
      </c>
      <c r="P741" s="22">
        <v>0</v>
      </c>
      <c r="Q741" s="22">
        <v>48000</v>
      </c>
      <c r="R741" s="22">
        <v>336000</v>
      </c>
      <c r="S741" s="22">
        <v>192000</v>
      </c>
      <c r="T741" s="22">
        <v>48000</v>
      </c>
      <c r="U741" s="22">
        <v>144000</v>
      </c>
      <c r="V741" s="22">
        <v>288000</v>
      </c>
      <c r="W741" s="22">
        <v>288000</v>
      </c>
      <c r="X741" s="22">
        <v>48000</v>
      </c>
      <c r="Y741" s="22">
        <v>336000</v>
      </c>
      <c r="Z741" s="22">
        <v>264000</v>
      </c>
      <c r="AA741" s="22">
        <v>288000</v>
      </c>
      <c r="AB741" s="22">
        <v>264000</v>
      </c>
      <c r="AC741" s="22">
        <v>0</v>
      </c>
    </row>
    <row r="742" spans="1:29">
      <c r="A742" s="1" t="s">
        <v>87</v>
      </c>
      <c r="B742" s="21" t="s">
        <v>257</v>
      </c>
      <c r="C742" s="21"/>
      <c r="D742" s="21" t="s">
        <v>287</v>
      </c>
      <c r="E742" s="21" t="s">
        <v>171</v>
      </c>
      <c r="F742" s="21"/>
      <c r="G742" s="21"/>
      <c r="H742" s="21" t="str">
        <f t="shared" si="22"/>
        <v>LY4764-001Punching</v>
      </c>
      <c r="I742" s="21" t="str">
        <f t="shared" si="23"/>
        <v>LY4764-001Punching</v>
      </c>
      <c r="J742" s="21" t="s">
        <v>172</v>
      </c>
      <c r="K742" s="22" t="str">
        <f>VLOOKUP($D742,'● Inspection plan (master)'!$I$8:$L$316,4,0)</f>
        <v>SP</v>
      </c>
      <c r="L742" s="23"/>
      <c r="M742" s="23"/>
      <c r="N742" s="23"/>
      <c r="O742" s="22">
        <v>210240</v>
      </c>
      <c r="P742" s="22">
        <v>233760</v>
      </c>
      <c r="Q742" s="22">
        <v>247710</v>
      </c>
      <c r="R742" s="22">
        <v>450510</v>
      </c>
      <c r="S742" s="22">
        <v>534350</v>
      </c>
      <c r="T742" s="22">
        <v>327900</v>
      </c>
      <c r="U742" s="22">
        <v>450000</v>
      </c>
      <c r="V742" s="22">
        <v>604772</v>
      </c>
      <c r="W742" s="22">
        <v>557640</v>
      </c>
      <c r="X742" s="22">
        <v>404040</v>
      </c>
      <c r="Y742" s="22">
        <v>525900</v>
      </c>
      <c r="Z742" s="22">
        <v>341443.41935483873</v>
      </c>
      <c r="AA742" s="22">
        <v>364656.37374860956</v>
      </c>
      <c r="AB742" s="22">
        <v>311586.20689655171</v>
      </c>
      <c r="AC742" s="22">
        <v>0</v>
      </c>
    </row>
    <row r="743" spans="1:29">
      <c r="A743" s="1" t="s">
        <v>87</v>
      </c>
      <c r="B743" s="21" t="s">
        <v>257</v>
      </c>
      <c r="C743" s="21"/>
      <c r="D743" s="21" t="s">
        <v>287</v>
      </c>
      <c r="E743" s="21" t="s">
        <v>263</v>
      </c>
      <c r="F743" s="21"/>
      <c r="G743" s="21"/>
      <c r="H743" s="21" t="str">
        <f t="shared" si="22"/>
        <v>LY4764-001Tape</v>
      </c>
      <c r="I743" s="21" t="str">
        <f t="shared" si="23"/>
        <v>LY4764-001Tape</v>
      </c>
      <c r="J743" s="21" t="s">
        <v>264</v>
      </c>
      <c r="K743" s="22" t="str">
        <f>VLOOKUP($D743,'● Inspection plan (master)'!$I$8:$L$316,4,0)</f>
        <v>SP</v>
      </c>
      <c r="L743" s="23"/>
      <c r="M743" s="23"/>
      <c r="N743" s="23"/>
      <c r="O743" s="22">
        <v>227100</v>
      </c>
      <c r="P743" s="22">
        <v>276000</v>
      </c>
      <c r="Q743" s="22">
        <v>189000</v>
      </c>
      <c r="R743" s="22">
        <v>500400</v>
      </c>
      <c r="S743" s="22">
        <v>484020</v>
      </c>
      <c r="T743" s="22">
        <v>378300</v>
      </c>
      <c r="U743" s="22">
        <v>458400</v>
      </c>
      <c r="V743" s="22">
        <v>546000</v>
      </c>
      <c r="W743" s="22">
        <v>623940</v>
      </c>
      <c r="X743" s="22">
        <v>400140</v>
      </c>
      <c r="Y743" s="22">
        <v>511800</v>
      </c>
      <c r="Z743" s="22">
        <v>314569.63701603934</v>
      </c>
      <c r="AA743" s="22">
        <v>362618.86001130909</v>
      </c>
      <c r="AB743" s="22">
        <v>290097.50297265156</v>
      </c>
      <c r="AC743" s="22">
        <v>0</v>
      </c>
    </row>
    <row r="744" spans="1:29">
      <c r="A744" s="1" t="s">
        <v>87</v>
      </c>
      <c r="B744" s="21" t="s">
        <v>257</v>
      </c>
      <c r="C744" s="21"/>
      <c r="D744" s="21" t="s">
        <v>287</v>
      </c>
      <c r="E744" s="21" t="s">
        <v>265</v>
      </c>
      <c r="F744" s="21"/>
      <c r="G744" s="21"/>
      <c r="H744" s="21" t="str">
        <f t="shared" si="22"/>
        <v>LY4764-001PAD Grinding</v>
      </c>
      <c r="I744" s="21" t="str">
        <f t="shared" si="23"/>
        <v>LY4764-001PAD Grinding</v>
      </c>
      <c r="J744" s="21" t="s">
        <v>266</v>
      </c>
      <c r="K744" s="22" t="str">
        <f>VLOOKUP($D744,'● Inspection plan (master)'!$I$8:$L$316,4,0)</f>
        <v>SP</v>
      </c>
      <c r="L744" s="23"/>
      <c r="M744" s="23"/>
      <c r="N744" s="23"/>
      <c r="O744" s="22">
        <v>243900</v>
      </c>
      <c r="P744" s="22">
        <v>280200</v>
      </c>
      <c r="Q744" s="22">
        <v>168000</v>
      </c>
      <c r="R744" s="22">
        <v>500400</v>
      </c>
      <c r="S744" s="22">
        <v>484020</v>
      </c>
      <c r="T744" s="22">
        <v>378300</v>
      </c>
      <c r="U744" s="22">
        <v>458400</v>
      </c>
      <c r="V744" s="22">
        <v>571200</v>
      </c>
      <c r="W744" s="22">
        <v>615900</v>
      </c>
      <c r="X744" s="22">
        <v>383720</v>
      </c>
      <c r="Y744" s="22">
        <v>511800</v>
      </c>
      <c r="Z744" s="22">
        <v>337964.40217805927</v>
      </c>
      <c r="AA744" s="22">
        <v>359230.81919223064</v>
      </c>
      <c r="AB744" s="22">
        <v>270090.77862971008</v>
      </c>
      <c r="AC744" s="22">
        <v>0</v>
      </c>
    </row>
    <row r="745" spans="1:29">
      <c r="A745" s="1" t="s">
        <v>87</v>
      </c>
      <c r="B745" s="21" t="s">
        <v>257</v>
      </c>
      <c r="C745" s="21"/>
      <c r="D745" s="21" t="s">
        <v>289</v>
      </c>
      <c r="E745" s="21" t="s">
        <v>37</v>
      </c>
      <c r="F745" s="21" t="s">
        <v>87</v>
      </c>
      <c r="G745" s="21" t="s">
        <v>87</v>
      </c>
      <c r="H745" s="21" t="str">
        <f t="shared" si="22"/>
        <v>LY8597-001Packing</v>
      </c>
      <c r="I745" s="21" t="str">
        <f t="shared" si="23"/>
        <v>LY8597-001PackingBIVN</v>
      </c>
      <c r="J745" s="21" t="s">
        <v>39</v>
      </c>
      <c r="K745" s="22" t="str">
        <f>VLOOKUP($D745,'● Inspection plan (master)'!$I$8:$L$316,4,0)</f>
        <v>SP</v>
      </c>
      <c r="L745" s="23"/>
      <c r="M745" s="23"/>
      <c r="N745" s="23"/>
      <c r="O745" s="22">
        <v>24000</v>
      </c>
      <c r="P745" s="22">
        <v>0</v>
      </c>
      <c r="Q745" s="22">
        <v>72000</v>
      </c>
      <c r="R745" s="22">
        <v>24000</v>
      </c>
      <c r="S745" s="22">
        <v>72000</v>
      </c>
      <c r="T745" s="22">
        <v>48000</v>
      </c>
      <c r="U745" s="22">
        <v>72000</v>
      </c>
      <c r="V745" s="22">
        <v>96000</v>
      </c>
      <c r="W745" s="22">
        <v>96000</v>
      </c>
      <c r="X745" s="22">
        <v>96000</v>
      </c>
      <c r="Y745" s="22">
        <v>48000</v>
      </c>
      <c r="Z745" s="22">
        <v>72000</v>
      </c>
      <c r="AA745" s="22">
        <v>24000</v>
      </c>
      <c r="AB745" s="22">
        <v>72000</v>
      </c>
      <c r="AC745" s="22">
        <v>0</v>
      </c>
    </row>
    <row r="746" spans="1:29">
      <c r="A746" s="1" t="s">
        <v>87</v>
      </c>
      <c r="B746" s="21" t="s">
        <v>257</v>
      </c>
      <c r="C746" s="21"/>
      <c r="D746" s="21" t="s">
        <v>289</v>
      </c>
      <c r="E746" s="21" t="s">
        <v>171</v>
      </c>
      <c r="F746" s="21"/>
      <c r="G746" s="21"/>
      <c r="H746" s="21" t="str">
        <f t="shared" si="22"/>
        <v>LY8597-001Punching</v>
      </c>
      <c r="I746" s="21" t="str">
        <f t="shared" si="23"/>
        <v>LY8597-001Punching</v>
      </c>
      <c r="J746" s="21" t="s">
        <v>172</v>
      </c>
      <c r="K746" s="22" t="str">
        <f>VLOOKUP($D746,'● Inspection plan (master)'!$I$8:$L$316,4,0)</f>
        <v>SP</v>
      </c>
      <c r="L746" s="23"/>
      <c r="M746" s="23"/>
      <c r="N746" s="23"/>
      <c r="O746" s="22">
        <v>33600</v>
      </c>
      <c r="P746" s="22">
        <v>0</v>
      </c>
      <c r="Q746" s="22">
        <v>92100</v>
      </c>
      <c r="R746" s="22">
        <v>0</v>
      </c>
      <c r="S746" s="22">
        <v>67200</v>
      </c>
      <c r="T746" s="22">
        <v>57600</v>
      </c>
      <c r="U746" s="22">
        <v>67140</v>
      </c>
      <c r="V746" s="22">
        <v>100740</v>
      </c>
      <c r="W746" s="22">
        <v>99900</v>
      </c>
      <c r="X746" s="22">
        <v>100800</v>
      </c>
      <c r="Y746" s="22">
        <v>49080</v>
      </c>
      <c r="Z746" s="22">
        <v>56379.612903225803</v>
      </c>
      <c r="AA746" s="22">
        <v>30942.180200222472</v>
      </c>
      <c r="AB746" s="22">
        <v>62286.206896551725</v>
      </c>
      <c r="AC746" s="22">
        <v>0</v>
      </c>
    </row>
    <row r="747" spans="1:29">
      <c r="A747" s="1" t="s">
        <v>87</v>
      </c>
      <c r="B747" s="21" t="s">
        <v>257</v>
      </c>
      <c r="C747" s="21"/>
      <c r="D747" s="21" t="s">
        <v>289</v>
      </c>
      <c r="E747" s="21" t="s">
        <v>263</v>
      </c>
      <c r="F747" s="21"/>
      <c r="G747" s="21"/>
      <c r="H747" s="21" t="str">
        <f t="shared" si="22"/>
        <v>LY8597-001Tape</v>
      </c>
      <c r="I747" s="21" t="str">
        <f t="shared" si="23"/>
        <v>LY8597-001Tape</v>
      </c>
      <c r="J747" s="21" t="s">
        <v>264</v>
      </c>
      <c r="K747" s="22" t="str">
        <f>VLOOKUP($D747,'● Inspection plan (master)'!$I$8:$L$316,4,0)</f>
        <v>SP</v>
      </c>
      <c r="L747" s="23"/>
      <c r="M747" s="23"/>
      <c r="N747" s="23"/>
      <c r="O747" s="22">
        <v>33600</v>
      </c>
      <c r="P747" s="22">
        <v>0</v>
      </c>
      <c r="Q747" s="22">
        <v>92160</v>
      </c>
      <c r="R747" s="22">
        <v>33600</v>
      </c>
      <c r="S747" s="22">
        <v>33600</v>
      </c>
      <c r="T747" s="22">
        <v>57600</v>
      </c>
      <c r="U747" s="22">
        <v>67200</v>
      </c>
      <c r="V747" s="22">
        <v>100800</v>
      </c>
      <c r="W747" s="22">
        <v>116700</v>
      </c>
      <c r="X747" s="22">
        <v>84000</v>
      </c>
      <c r="Y747" s="22">
        <v>49080</v>
      </c>
      <c r="Z747" s="22">
        <v>58375.882593562739</v>
      </c>
      <c r="AA747" s="22">
        <v>33241.510985509791</v>
      </c>
      <c r="AB747" s="22">
        <v>57990.60642092747</v>
      </c>
      <c r="AC747" s="22">
        <v>0</v>
      </c>
    </row>
    <row r="748" spans="1:29">
      <c r="A748" s="1" t="s">
        <v>87</v>
      </c>
      <c r="B748" s="21" t="s">
        <v>257</v>
      </c>
      <c r="C748" s="21"/>
      <c r="D748" s="21" t="s">
        <v>289</v>
      </c>
      <c r="E748" s="21" t="s">
        <v>265</v>
      </c>
      <c r="F748" s="21"/>
      <c r="G748" s="21"/>
      <c r="H748" s="21" t="str">
        <f t="shared" si="22"/>
        <v>LY8597-001PAD Grinding</v>
      </c>
      <c r="I748" s="21" t="str">
        <f t="shared" si="23"/>
        <v>LY8597-001PAD Grinding</v>
      </c>
      <c r="J748" s="21" t="s">
        <v>266</v>
      </c>
      <c r="K748" s="22" t="str">
        <f>VLOOKUP($D748,'● Inspection plan (master)'!$I$8:$L$316,4,0)</f>
        <v>SP</v>
      </c>
      <c r="L748" s="23"/>
      <c r="M748" s="23"/>
      <c r="N748" s="23"/>
      <c r="O748" s="22">
        <v>33600</v>
      </c>
      <c r="P748" s="22">
        <v>0</v>
      </c>
      <c r="Q748" s="22">
        <v>92160</v>
      </c>
      <c r="R748" s="22">
        <v>33600</v>
      </c>
      <c r="S748" s="22">
        <v>33600</v>
      </c>
      <c r="T748" s="22">
        <v>57600</v>
      </c>
      <c r="U748" s="22">
        <v>67200</v>
      </c>
      <c r="V748" s="22">
        <v>100800</v>
      </c>
      <c r="W748" s="22">
        <v>116700</v>
      </c>
      <c r="X748" s="22">
        <v>84000</v>
      </c>
      <c r="Y748" s="22">
        <v>49080</v>
      </c>
      <c r="Z748" s="22">
        <v>60520.496205531112</v>
      </c>
      <c r="AA748" s="22">
        <v>35096.249540501936</v>
      </c>
      <c r="AB748" s="22">
        <v>53991.254253966952</v>
      </c>
      <c r="AC748" s="22">
        <v>0</v>
      </c>
    </row>
    <row r="749" spans="1:29">
      <c r="A749" s="1" t="s">
        <v>111</v>
      </c>
      <c r="B749" s="21" t="s">
        <v>257</v>
      </c>
      <c r="C749" s="21"/>
      <c r="D749" s="21" t="s">
        <v>290</v>
      </c>
      <c r="E749" s="21" t="s">
        <v>37</v>
      </c>
      <c r="F749" s="21" t="s">
        <v>111</v>
      </c>
      <c r="G749" s="21" t="s">
        <v>111</v>
      </c>
      <c r="H749" s="21" t="str">
        <f t="shared" si="22"/>
        <v>302S018420Packing</v>
      </c>
      <c r="I749" s="21" t="str">
        <f t="shared" si="23"/>
        <v>302S018420PackingKDTVN</v>
      </c>
      <c r="J749" s="21" t="s">
        <v>39</v>
      </c>
      <c r="K749" s="22" t="str">
        <f>VLOOKUP($D749,'● Inspection plan (master)'!$I$8:$L$316,4,0)</f>
        <v>SP</v>
      </c>
      <c r="L749" s="23"/>
      <c r="M749" s="23"/>
      <c r="N749" s="23"/>
      <c r="O749" s="22">
        <v>0</v>
      </c>
      <c r="P749" s="22">
        <v>0</v>
      </c>
      <c r="Q749" s="22">
        <v>0</v>
      </c>
      <c r="R749" s="22">
        <v>0</v>
      </c>
      <c r="S749" s="22">
        <v>0</v>
      </c>
      <c r="T749" s="22">
        <v>0</v>
      </c>
      <c r="U749" s="22">
        <v>0</v>
      </c>
      <c r="V749" s="22">
        <v>0</v>
      </c>
      <c r="W749" s="22">
        <v>0</v>
      </c>
      <c r="X749" s="22">
        <v>0</v>
      </c>
      <c r="Y749" s="22">
        <v>0</v>
      </c>
      <c r="Z749" s="22">
        <v>0</v>
      </c>
      <c r="AA749" s="22">
        <v>0</v>
      </c>
      <c r="AB749" s="22">
        <v>0</v>
      </c>
      <c r="AC749" s="22">
        <v>0</v>
      </c>
    </row>
    <row r="750" spans="1:29">
      <c r="A750" s="1" t="s">
        <v>111</v>
      </c>
      <c r="B750" s="21" t="s">
        <v>257</v>
      </c>
      <c r="C750" s="21"/>
      <c r="D750" s="21" t="s">
        <v>290</v>
      </c>
      <c r="E750" s="21" t="s">
        <v>37</v>
      </c>
      <c r="F750" s="21" t="s">
        <v>106</v>
      </c>
      <c r="G750" s="21" t="s">
        <v>111</v>
      </c>
      <c r="H750" s="21" t="str">
        <f t="shared" si="22"/>
        <v>302S018420Packing</v>
      </c>
      <c r="I750" s="21" t="str">
        <f t="shared" si="23"/>
        <v>302S018420Packingc-TENMA</v>
      </c>
      <c r="J750" s="21" t="s">
        <v>39</v>
      </c>
      <c r="K750" s="22" t="str">
        <f>VLOOKUP($D750,'● Inspection plan (master)'!$I$8:$L$316,4,0)</f>
        <v>SP</v>
      </c>
      <c r="L750" s="23"/>
      <c r="M750" s="23"/>
      <c r="N750" s="23"/>
      <c r="O750" s="22">
        <v>9600</v>
      </c>
      <c r="P750" s="22">
        <v>16000</v>
      </c>
      <c r="Q750" s="22">
        <v>24000</v>
      </c>
      <c r="R750" s="22">
        <v>24000</v>
      </c>
      <c r="S750" s="22">
        <v>16000</v>
      </c>
      <c r="T750" s="22">
        <v>36800</v>
      </c>
      <c r="U750" s="22">
        <v>0</v>
      </c>
      <c r="V750" s="22">
        <v>3200</v>
      </c>
      <c r="W750" s="22">
        <v>17600</v>
      </c>
      <c r="X750" s="22">
        <v>14400</v>
      </c>
      <c r="Y750" s="22">
        <v>19200</v>
      </c>
      <c r="Z750" s="22">
        <v>16000</v>
      </c>
      <c r="AA750" s="22">
        <v>14400</v>
      </c>
      <c r="AB750" s="22">
        <v>14400</v>
      </c>
      <c r="AC750" s="22">
        <v>0</v>
      </c>
    </row>
    <row r="751" spans="1:29">
      <c r="A751" s="1" t="s">
        <v>111</v>
      </c>
      <c r="B751" s="21" t="s">
        <v>257</v>
      </c>
      <c r="C751" s="21"/>
      <c r="D751" s="21" t="s">
        <v>290</v>
      </c>
      <c r="E751" s="21" t="s">
        <v>37</v>
      </c>
      <c r="F751" s="21" t="s">
        <v>291</v>
      </c>
      <c r="G751" s="21" t="s">
        <v>111</v>
      </c>
      <c r="H751" s="21" t="str">
        <f t="shared" si="22"/>
        <v>302S018420Packing</v>
      </c>
      <c r="I751" s="21" t="str">
        <f t="shared" si="23"/>
        <v>302S018420PackingEVA</v>
      </c>
      <c r="J751" s="21" t="s">
        <v>39</v>
      </c>
      <c r="K751" s="22" t="str">
        <f>VLOOKUP($D751,'● Inspection plan (master)'!$I$8:$L$316,4,0)</f>
        <v>SP</v>
      </c>
      <c r="L751" s="23"/>
      <c r="M751" s="23"/>
      <c r="N751" s="23"/>
      <c r="O751" s="22">
        <v>38400</v>
      </c>
      <c r="P751" s="22">
        <v>0</v>
      </c>
      <c r="Q751" s="22">
        <v>17600</v>
      </c>
      <c r="R751" s="22">
        <v>25600</v>
      </c>
      <c r="S751" s="22">
        <v>11200</v>
      </c>
      <c r="T751" s="22">
        <v>17600</v>
      </c>
      <c r="U751" s="22">
        <v>14800</v>
      </c>
      <c r="V751" s="22">
        <v>23600</v>
      </c>
      <c r="W751" s="22">
        <v>27200</v>
      </c>
      <c r="X751" s="22">
        <v>38400</v>
      </c>
      <c r="Y751" s="22">
        <v>40000</v>
      </c>
      <c r="Z751" s="22">
        <v>25600</v>
      </c>
      <c r="AA751" s="22">
        <v>24000</v>
      </c>
      <c r="AB751" s="22">
        <v>24000</v>
      </c>
      <c r="AC751" s="22">
        <v>0</v>
      </c>
    </row>
    <row r="752" spans="1:29">
      <c r="A752" s="1" t="s">
        <v>111</v>
      </c>
      <c r="B752" s="21" t="s">
        <v>257</v>
      </c>
      <c r="C752" s="21"/>
      <c r="D752" s="21" t="s">
        <v>290</v>
      </c>
      <c r="E752" s="21" t="s">
        <v>171</v>
      </c>
      <c r="F752" s="21"/>
      <c r="G752" s="21"/>
      <c r="H752" s="21" t="str">
        <f t="shared" si="22"/>
        <v>302S018420Punching</v>
      </c>
      <c r="I752" s="21" t="str">
        <f t="shared" si="23"/>
        <v>302S018420Punching</v>
      </c>
      <c r="J752" s="21" t="s">
        <v>172</v>
      </c>
      <c r="K752" s="22" t="str">
        <f>VLOOKUP($D752,'● Inspection plan (master)'!$I$8:$L$316,4,0)</f>
        <v>SP</v>
      </c>
      <c r="L752" s="23"/>
      <c r="M752" s="23"/>
      <c r="N752" s="23"/>
      <c r="O752" s="22">
        <v>38390</v>
      </c>
      <c r="P752" s="22">
        <v>19056</v>
      </c>
      <c r="Q752" s="22">
        <v>53854</v>
      </c>
      <c r="R752" s="22">
        <v>45216</v>
      </c>
      <c r="S752" s="22">
        <v>24060</v>
      </c>
      <c r="T752" s="22">
        <v>52292</v>
      </c>
      <c r="U752" s="22">
        <v>16307</v>
      </c>
      <c r="V752" s="22">
        <v>25646</v>
      </c>
      <c r="W752" s="22">
        <v>51962</v>
      </c>
      <c r="X752" s="22">
        <v>53420</v>
      </c>
      <c r="Y752" s="22">
        <v>67448</v>
      </c>
      <c r="Z752" s="22">
        <v>37681.032258064515</v>
      </c>
      <c r="AA752" s="22">
        <v>40291.381535038934</v>
      </c>
      <c r="AB752" s="22">
        <v>34427.586206896551</v>
      </c>
      <c r="AC752" s="22">
        <v>0</v>
      </c>
    </row>
    <row r="753" spans="1:29">
      <c r="A753" s="1" t="s">
        <v>111</v>
      </c>
      <c r="B753" s="21" t="s">
        <v>257</v>
      </c>
      <c r="C753" s="21"/>
      <c r="D753" s="21" t="s">
        <v>290</v>
      </c>
      <c r="E753" s="21" t="s">
        <v>263</v>
      </c>
      <c r="F753" s="21"/>
      <c r="G753" s="21"/>
      <c r="H753" s="21" t="str">
        <f t="shared" si="22"/>
        <v>302S018420Tape</v>
      </c>
      <c r="I753" s="21" t="str">
        <f t="shared" si="23"/>
        <v>302S018420Tape</v>
      </c>
      <c r="J753" s="21" t="s">
        <v>264</v>
      </c>
      <c r="K753" s="22" t="str">
        <f>VLOOKUP($D753,'● Inspection plan (master)'!$I$8:$L$316,4,0)</f>
        <v>SP</v>
      </c>
      <c r="L753" s="23"/>
      <c r="M753" s="23"/>
      <c r="N753" s="23"/>
      <c r="O753" s="22">
        <v>39168</v>
      </c>
      <c r="P753" s="22">
        <v>20664</v>
      </c>
      <c r="Q753" s="22">
        <v>57456</v>
      </c>
      <c r="R753" s="22">
        <v>47088</v>
      </c>
      <c r="S753" s="22">
        <v>24408</v>
      </c>
      <c r="T753" s="22">
        <v>59256</v>
      </c>
      <c r="U753" s="22">
        <v>12024</v>
      </c>
      <c r="V753" s="22">
        <v>18648</v>
      </c>
      <c r="W753" s="22">
        <v>52956</v>
      </c>
      <c r="X753" s="22">
        <v>58968</v>
      </c>
      <c r="Y753" s="22">
        <v>62280</v>
      </c>
      <c r="Z753" s="22">
        <v>40280.476228067026</v>
      </c>
      <c r="AA753" s="22">
        <v>40066.253855167219</v>
      </c>
      <c r="AB753" s="22">
        <v>32053.269916765756</v>
      </c>
      <c r="AC753" s="22">
        <v>0</v>
      </c>
    </row>
    <row r="754" spans="1:29">
      <c r="A754" s="1" t="s">
        <v>34</v>
      </c>
      <c r="B754" s="21" t="s">
        <v>257</v>
      </c>
      <c r="C754" s="21"/>
      <c r="D754" s="21" t="s">
        <v>292</v>
      </c>
      <c r="E754" s="21" t="s">
        <v>37</v>
      </c>
      <c r="F754" s="21" t="s">
        <v>38</v>
      </c>
      <c r="G754" s="21" t="s">
        <v>34</v>
      </c>
      <c r="H754" s="21" t="str">
        <f t="shared" si="22"/>
        <v>YS405697Packing</v>
      </c>
      <c r="I754" s="21" t="str">
        <f t="shared" si="23"/>
        <v>YS405697PackingSRI(CANON)</v>
      </c>
      <c r="J754" s="21" t="s">
        <v>39</v>
      </c>
      <c r="K754" s="22" t="str">
        <f>VLOOKUP($D754,'● Inspection plan (master)'!$I$8:$L$316,4,0)</f>
        <v>SP</v>
      </c>
      <c r="L754" s="23"/>
      <c r="M754" s="23"/>
      <c r="N754" s="23"/>
      <c r="O754" s="22">
        <v>0</v>
      </c>
      <c r="P754" s="22">
        <v>0</v>
      </c>
      <c r="Q754" s="22">
        <v>0</v>
      </c>
      <c r="R754" s="22">
        <v>0</v>
      </c>
      <c r="S754" s="22">
        <v>0</v>
      </c>
      <c r="T754" s="22">
        <v>0</v>
      </c>
      <c r="U754" s="22">
        <v>0</v>
      </c>
      <c r="V754" s="22">
        <v>0</v>
      </c>
      <c r="W754" s="22">
        <v>0</v>
      </c>
      <c r="X754" s="22">
        <v>0</v>
      </c>
      <c r="Y754" s="22">
        <v>0</v>
      </c>
      <c r="Z754" s="22">
        <v>0</v>
      </c>
      <c r="AA754" s="22">
        <v>0</v>
      </c>
      <c r="AB754" s="22">
        <v>0</v>
      </c>
      <c r="AC754" s="22">
        <v>0</v>
      </c>
    </row>
    <row r="755" spans="1:29">
      <c r="A755" s="1" t="s">
        <v>34</v>
      </c>
      <c r="B755" s="21" t="s">
        <v>257</v>
      </c>
      <c r="C755" s="21"/>
      <c r="D755" s="21" t="s">
        <v>292</v>
      </c>
      <c r="E755" s="21" t="s">
        <v>171</v>
      </c>
      <c r="F755" s="21"/>
      <c r="G755" s="21"/>
      <c r="H755" s="21" t="str">
        <f t="shared" si="22"/>
        <v>YS405697Punching</v>
      </c>
      <c r="I755" s="21" t="str">
        <f t="shared" si="23"/>
        <v>YS405697Punching</v>
      </c>
      <c r="J755" s="21" t="s">
        <v>172</v>
      </c>
      <c r="K755" s="22" t="str">
        <f>VLOOKUP($D755,'● Inspection plan (master)'!$I$8:$L$316,4,0)</f>
        <v>SP</v>
      </c>
      <c r="L755" s="23"/>
      <c r="M755" s="23"/>
      <c r="N755" s="23"/>
      <c r="O755" s="22">
        <v>0</v>
      </c>
      <c r="P755" s="22">
        <v>0</v>
      </c>
      <c r="Q755" s="22">
        <v>0</v>
      </c>
      <c r="R755" s="22">
        <v>0</v>
      </c>
      <c r="S755" s="22">
        <v>0</v>
      </c>
      <c r="T755" s="22">
        <v>0</v>
      </c>
      <c r="U755" s="22">
        <v>0</v>
      </c>
      <c r="V755" s="22">
        <v>0</v>
      </c>
      <c r="W755" s="22">
        <v>0</v>
      </c>
      <c r="X755" s="22">
        <v>0</v>
      </c>
      <c r="Y755" s="22">
        <v>0</v>
      </c>
      <c r="Z755" s="22">
        <v>0</v>
      </c>
      <c r="AA755" s="22">
        <v>0</v>
      </c>
      <c r="AB755" s="22">
        <v>0</v>
      </c>
      <c r="AC755" s="22">
        <v>0</v>
      </c>
    </row>
    <row r="756" spans="1:29">
      <c r="A756" s="1" t="s">
        <v>34</v>
      </c>
      <c r="B756" s="21" t="s">
        <v>257</v>
      </c>
      <c r="C756" s="21"/>
      <c r="D756" s="21" t="s">
        <v>292</v>
      </c>
      <c r="E756" s="21" t="s">
        <v>263</v>
      </c>
      <c r="F756" s="21"/>
      <c r="G756" s="21"/>
      <c r="H756" s="21" t="str">
        <f t="shared" si="22"/>
        <v>YS405697Tape</v>
      </c>
      <c r="I756" s="21" t="str">
        <f t="shared" si="23"/>
        <v>YS405697Tape</v>
      </c>
      <c r="J756" s="21" t="s">
        <v>264</v>
      </c>
      <c r="K756" s="22" t="str">
        <f>VLOOKUP($D756,'● Inspection plan (master)'!$I$8:$L$316,4,0)</f>
        <v>SP</v>
      </c>
      <c r="L756" s="23"/>
      <c r="M756" s="23"/>
      <c r="N756" s="23"/>
      <c r="O756" s="22">
        <v>0</v>
      </c>
      <c r="P756" s="22">
        <v>0</v>
      </c>
      <c r="Q756" s="22">
        <v>0</v>
      </c>
      <c r="R756" s="22">
        <v>0</v>
      </c>
      <c r="S756" s="22">
        <v>0</v>
      </c>
      <c r="T756" s="22">
        <v>0</v>
      </c>
      <c r="U756" s="22">
        <v>0</v>
      </c>
      <c r="V756" s="22">
        <v>0</v>
      </c>
      <c r="W756" s="22">
        <v>0</v>
      </c>
      <c r="X756" s="22">
        <v>0</v>
      </c>
      <c r="Y756" s="22">
        <v>0</v>
      </c>
      <c r="Z756" s="22">
        <v>0</v>
      </c>
      <c r="AA756" s="22">
        <v>0</v>
      </c>
      <c r="AB756" s="22">
        <v>0</v>
      </c>
      <c r="AC756" s="22">
        <v>0</v>
      </c>
    </row>
    <row r="757" spans="1:29">
      <c r="A757" s="1" t="s">
        <v>34</v>
      </c>
      <c r="B757" s="21" t="s">
        <v>257</v>
      </c>
      <c r="C757" s="21"/>
      <c r="D757" s="21" t="s">
        <v>292</v>
      </c>
      <c r="E757" s="21" t="s">
        <v>265</v>
      </c>
      <c r="F757" s="21"/>
      <c r="G757" s="21"/>
      <c r="H757" s="21" t="str">
        <f t="shared" si="22"/>
        <v>YS405697PAD Grinding</v>
      </c>
      <c r="I757" s="21" t="str">
        <f t="shared" si="23"/>
        <v>YS405697PAD Grinding</v>
      </c>
      <c r="J757" s="21" t="s">
        <v>266</v>
      </c>
      <c r="K757" s="22" t="str">
        <f>VLOOKUP($D757,'● Inspection plan (master)'!$I$8:$L$316,4,0)</f>
        <v>SP</v>
      </c>
      <c r="L757" s="23"/>
      <c r="M757" s="23"/>
      <c r="N757" s="23"/>
      <c r="O757" s="22">
        <v>0</v>
      </c>
      <c r="P757" s="22">
        <v>0</v>
      </c>
      <c r="Q757" s="22">
        <v>0</v>
      </c>
      <c r="R757" s="22">
        <v>0</v>
      </c>
      <c r="S757" s="22">
        <v>0</v>
      </c>
      <c r="T757" s="22">
        <v>0</v>
      </c>
      <c r="U757" s="22">
        <v>0</v>
      </c>
      <c r="V757" s="22">
        <v>0</v>
      </c>
      <c r="W757" s="22">
        <v>0</v>
      </c>
      <c r="X757" s="22">
        <v>0</v>
      </c>
      <c r="Y757" s="22">
        <v>0</v>
      </c>
      <c r="Z757" s="22">
        <v>0</v>
      </c>
      <c r="AA757" s="22">
        <v>0</v>
      </c>
      <c r="AB757" s="22">
        <v>0</v>
      </c>
      <c r="AC757" s="22">
        <v>0</v>
      </c>
    </row>
    <row r="758" spans="1:29">
      <c r="A758" s="1" t="e">
        <v>#N/A</v>
      </c>
      <c r="B758" s="21" t="s">
        <v>35</v>
      </c>
      <c r="C758" s="21"/>
      <c r="D758" s="21" t="s">
        <v>293</v>
      </c>
      <c r="E758" s="21" t="s">
        <v>37</v>
      </c>
      <c r="F758" s="21" t="s">
        <v>61</v>
      </c>
      <c r="G758" s="21" t="s">
        <v>61</v>
      </c>
      <c r="H758" s="21" t="str">
        <f t="shared" si="22"/>
        <v>QC7-3221Packing</v>
      </c>
      <c r="I758" s="21" t="str">
        <f t="shared" si="23"/>
        <v>QC7-3221PackingCVN1</v>
      </c>
      <c r="J758" s="21" t="s">
        <v>39</v>
      </c>
      <c r="K758" s="22"/>
      <c r="L758" s="23"/>
      <c r="M758" s="23"/>
      <c r="N758" s="23"/>
      <c r="O758" s="22">
        <v>0</v>
      </c>
      <c r="P758" s="22">
        <v>0</v>
      </c>
      <c r="Q758" s="22">
        <v>0</v>
      </c>
      <c r="R758" s="22">
        <v>0</v>
      </c>
      <c r="S758" s="22">
        <v>0</v>
      </c>
      <c r="T758" s="22">
        <v>0</v>
      </c>
      <c r="U758" s="22">
        <v>0</v>
      </c>
      <c r="V758" s="22">
        <v>0</v>
      </c>
      <c r="W758" s="22">
        <v>0</v>
      </c>
      <c r="X758" s="22">
        <v>0</v>
      </c>
      <c r="Y758" s="22">
        <v>0</v>
      </c>
      <c r="Z758" s="22">
        <v>0</v>
      </c>
      <c r="AA758" s="22">
        <v>0</v>
      </c>
      <c r="AB758" s="22">
        <v>0</v>
      </c>
      <c r="AC758" s="22">
        <v>0</v>
      </c>
    </row>
    <row r="759" spans="1:29">
      <c r="A759" s="1" t="e">
        <v>#N/A</v>
      </c>
      <c r="B759" s="21" t="s">
        <v>35</v>
      </c>
      <c r="C759" s="21"/>
      <c r="D759" s="21" t="s">
        <v>293</v>
      </c>
      <c r="E759" s="21" t="s">
        <v>62</v>
      </c>
      <c r="F759" s="21"/>
      <c r="G759" s="21"/>
      <c r="H759" s="21" t="str">
        <f t="shared" si="22"/>
        <v>QC7-3221TUBE Extruding</v>
      </c>
      <c r="I759" s="21" t="str">
        <f t="shared" si="23"/>
        <v>QC7-3221TUBE Extruding</v>
      </c>
      <c r="J759" s="21" t="s">
        <v>63</v>
      </c>
      <c r="K759" s="22"/>
      <c r="L759" s="23"/>
      <c r="M759" s="23"/>
      <c r="N759" s="23"/>
      <c r="O759" s="22">
        <v>0</v>
      </c>
      <c r="P759" s="22">
        <v>0</v>
      </c>
      <c r="Q759" s="22">
        <v>0</v>
      </c>
      <c r="R759" s="22">
        <v>0</v>
      </c>
      <c r="S759" s="22">
        <v>0</v>
      </c>
      <c r="T759" s="22">
        <v>0</v>
      </c>
      <c r="U759" s="22">
        <v>0</v>
      </c>
      <c r="V759" s="22">
        <v>0</v>
      </c>
      <c r="W759" s="22">
        <v>0</v>
      </c>
      <c r="X759" s="22">
        <v>0</v>
      </c>
      <c r="Y759" s="22">
        <v>0</v>
      </c>
      <c r="Z759" s="22">
        <v>0</v>
      </c>
      <c r="AA759" s="22">
        <v>0</v>
      </c>
      <c r="AB759" s="22">
        <v>0</v>
      </c>
      <c r="AC759" s="22">
        <v>0</v>
      </c>
    </row>
    <row r="760" spans="1:29">
      <c r="A760" s="1" t="e">
        <v>#N/A</v>
      </c>
      <c r="B760" s="21" t="s">
        <v>35</v>
      </c>
      <c r="C760" s="21"/>
      <c r="D760" s="21" t="s">
        <v>294</v>
      </c>
      <c r="E760" s="21" t="s">
        <v>37</v>
      </c>
      <c r="F760" s="21" t="s">
        <v>61</v>
      </c>
      <c r="G760" s="21" t="s">
        <v>61</v>
      </c>
      <c r="H760" s="21" t="str">
        <f t="shared" si="22"/>
        <v>QC7-3222Packing</v>
      </c>
      <c r="I760" s="21" t="str">
        <f t="shared" si="23"/>
        <v>QC7-3222PackingCVN1</v>
      </c>
      <c r="J760" s="21" t="s">
        <v>39</v>
      </c>
      <c r="K760" s="22"/>
      <c r="L760" s="23"/>
      <c r="M760" s="23"/>
      <c r="N760" s="23"/>
      <c r="O760" s="22">
        <v>0</v>
      </c>
      <c r="P760" s="22">
        <v>0</v>
      </c>
      <c r="Q760" s="22">
        <v>0</v>
      </c>
      <c r="R760" s="22">
        <v>0</v>
      </c>
      <c r="S760" s="22">
        <v>0</v>
      </c>
      <c r="T760" s="22">
        <v>0</v>
      </c>
      <c r="U760" s="22">
        <v>0</v>
      </c>
      <c r="V760" s="22">
        <v>0</v>
      </c>
      <c r="W760" s="22">
        <v>0</v>
      </c>
      <c r="X760" s="22">
        <v>0</v>
      </c>
      <c r="Y760" s="22">
        <v>0</v>
      </c>
      <c r="Z760" s="22">
        <v>0</v>
      </c>
      <c r="AA760" s="22">
        <v>0</v>
      </c>
      <c r="AB760" s="22">
        <v>0</v>
      </c>
      <c r="AC760" s="22">
        <v>0</v>
      </c>
    </row>
    <row r="761" spans="1:29">
      <c r="A761" s="1" t="e">
        <v>#N/A</v>
      </c>
      <c r="B761" s="21" t="s">
        <v>35</v>
      </c>
      <c r="C761" s="21"/>
      <c r="D761" s="21" t="s">
        <v>294</v>
      </c>
      <c r="E761" s="21" t="s">
        <v>62</v>
      </c>
      <c r="F761" s="21"/>
      <c r="G761" s="21"/>
      <c r="H761" s="21" t="str">
        <f t="shared" si="22"/>
        <v>QC7-3222TUBE Extruding</v>
      </c>
      <c r="I761" s="21" t="str">
        <f t="shared" si="23"/>
        <v>QC7-3222TUBE Extruding</v>
      </c>
      <c r="J761" s="21" t="s">
        <v>63</v>
      </c>
      <c r="K761" s="22"/>
      <c r="L761" s="23"/>
      <c r="M761" s="23"/>
      <c r="N761" s="23"/>
      <c r="O761" s="22">
        <v>0</v>
      </c>
      <c r="P761" s="22">
        <v>0</v>
      </c>
      <c r="Q761" s="22">
        <v>0</v>
      </c>
      <c r="R761" s="22">
        <v>0</v>
      </c>
      <c r="S761" s="22">
        <v>0</v>
      </c>
      <c r="T761" s="22">
        <v>0</v>
      </c>
      <c r="U761" s="22">
        <v>0</v>
      </c>
      <c r="V761" s="22">
        <v>0</v>
      </c>
      <c r="W761" s="22">
        <v>0</v>
      </c>
      <c r="X761" s="22">
        <v>0</v>
      </c>
      <c r="Y761" s="22">
        <v>0</v>
      </c>
      <c r="Z761" s="22">
        <v>0</v>
      </c>
      <c r="AA761" s="22">
        <v>0</v>
      </c>
      <c r="AB761" s="22">
        <v>0</v>
      </c>
      <c r="AC761" s="22">
        <v>0</v>
      </c>
    </row>
    <row r="762" spans="1:29">
      <c r="A762" s="1" t="e">
        <v>#N/A</v>
      </c>
      <c r="B762" s="21" t="s">
        <v>35</v>
      </c>
      <c r="C762" s="21"/>
      <c r="D762" s="21" t="s">
        <v>295</v>
      </c>
      <c r="E762" s="21" t="s">
        <v>37</v>
      </c>
      <c r="F762" s="21" t="s">
        <v>61</v>
      </c>
      <c r="G762" s="21" t="s">
        <v>61</v>
      </c>
      <c r="H762" s="21" t="str">
        <f t="shared" si="22"/>
        <v>QC7-3223Packing</v>
      </c>
      <c r="I762" s="21" t="str">
        <f t="shared" si="23"/>
        <v>QC7-3223PackingCVN1</v>
      </c>
      <c r="J762" s="21" t="s">
        <v>39</v>
      </c>
      <c r="K762" s="22"/>
      <c r="L762" s="23"/>
      <c r="M762" s="23"/>
      <c r="N762" s="23"/>
      <c r="O762" s="22">
        <v>0</v>
      </c>
      <c r="P762" s="22">
        <v>0</v>
      </c>
      <c r="Q762" s="22">
        <v>0</v>
      </c>
      <c r="R762" s="22">
        <v>0</v>
      </c>
      <c r="S762" s="22">
        <v>0</v>
      </c>
      <c r="T762" s="22">
        <v>0</v>
      </c>
      <c r="U762" s="22">
        <v>0</v>
      </c>
      <c r="V762" s="22">
        <v>0</v>
      </c>
      <c r="W762" s="22">
        <v>0</v>
      </c>
      <c r="X762" s="22">
        <v>0</v>
      </c>
      <c r="Y762" s="22">
        <v>0</v>
      </c>
      <c r="Z762" s="22">
        <v>0</v>
      </c>
      <c r="AA762" s="22">
        <v>0</v>
      </c>
      <c r="AB762" s="22">
        <v>0</v>
      </c>
      <c r="AC762" s="22">
        <v>0</v>
      </c>
    </row>
    <row r="763" spans="1:29">
      <c r="A763" s="1" t="e">
        <v>#N/A</v>
      </c>
      <c r="B763" s="21" t="s">
        <v>35</v>
      </c>
      <c r="C763" s="21"/>
      <c r="D763" s="21" t="s">
        <v>295</v>
      </c>
      <c r="E763" s="21" t="s">
        <v>62</v>
      </c>
      <c r="F763" s="21"/>
      <c r="G763" s="21"/>
      <c r="H763" s="21" t="str">
        <f t="shared" si="22"/>
        <v>QC7-3223TUBE Extruding</v>
      </c>
      <c r="I763" s="21" t="str">
        <f t="shared" si="23"/>
        <v>QC7-3223TUBE Extruding</v>
      </c>
      <c r="J763" s="21" t="s">
        <v>63</v>
      </c>
      <c r="K763" s="22"/>
      <c r="L763" s="23"/>
      <c r="M763" s="23"/>
      <c r="N763" s="23"/>
      <c r="O763" s="22">
        <v>0</v>
      </c>
      <c r="P763" s="22">
        <v>0</v>
      </c>
      <c r="Q763" s="22">
        <v>0</v>
      </c>
      <c r="R763" s="22">
        <v>0</v>
      </c>
      <c r="S763" s="22">
        <v>0</v>
      </c>
      <c r="T763" s="22">
        <v>0</v>
      </c>
      <c r="U763" s="22">
        <v>0</v>
      </c>
      <c r="V763" s="22">
        <v>0</v>
      </c>
      <c r="W763" s="22">
        <v>0</v>
      </c>
      <c r="X763" s="22">
        <v>0</v>
      </c>
      <c r="Y763" s="22">
        <v>0</v>
      </c>
      <c r="Z763" s="22">
        <v>0</v>
      </c>
      <c r="AA763" s="22">
        <v>0</v>
      </c>
      <c r="AB763" s="22">
        <v>0</v>
      </c>
      <c r="AC763" s="22">
        <v>0</v>
      </c>
    </row>
    <row r="764" spans="1:29">
      <c r="A764" s="1" t="e">
        <v>#N/A</v>
      </c>
      <c r="B764" s="21" t="s">
        <v>35</v>
      </c>
      <c r="C764" s="21"/>
      <c r="D764" s="21" t="s">
        <v>296</v>
      </c>
      <c r="E764" s="21" t="s">
        <v>37</v>
      </c>
      <c r="F764" s="21" t="s">
        <v>61</v>
      </c>
      <c r="G764" s="21" t="s">
        <v>61</v>
      </c>
      <c r="H764" s="21" t="str">
        <f t="shared" si="22"/>
        <v>QC7-3224Packing</v>
      </c>
      <c r="I764" s="21" t="str">
        <f t="shared" si="23"/>
        <v>QC7-3224PackingCVN1</v>
      </c>
      <c r="J764" s="21" t="s">
        <v>39</v>
      </c>
      <c r="K764" s="22"/>
      <c r="L764" s="23"/>
      <c r="M764" s="23"/>
      <c r="N764" s="23"/>
      <c r="O764" s="22">
        <v>0</v>
      </c>
      <c r="P764" s="22">
        <v>0</v>
      </c>
      <c r="Q764" s="22">
        <v>0</v>
      </c>
      <c r="R764" s="22">
        <v>0</v>
      </c>
      <c r="S764" s="22">
        <v>0</v>
      </c>
      <c r="T764" s="22">
        <v>0</v>
      </c>
      <c r="U764" s="22">
        <v>0</v>
      </c>
      <c r="V764" s="22">
        <v>0</v>
      </c>
      <c r="W764" s="22">
        <v>0</v>
      </c>
      <c r="X764" s="22">
        <v>0</v>
      </c>
      <c r="Y764" s="22">
        <v>0</v>
      </c>
      <c r="Z764" s="22">
        <v>0</v>
      </c>
      <c r="AA764" s="22">
        <v>0</v>
      </c>
      <c r="AB764" s="22">
        <v>0</v>
      </c>
      <c r="AC764" s="22">
        <v>0</v>
      </c>
    </row>
    <row r="765" spans="1:29">
      <c r="A765" s="1" t="e">
        <v>#N/A</v>
      </c>
      <c r="B765" s="21" t="s">
        <v>35</v>
      </c>
      <c r="C765" s="21"/>
      <c r="D765" s="21" t="s">
        <v>296</v>
      </c>
      <c r="E765" s="21" t="s">
        <v>62</v>
      </c>
      <c r="F765" s="21"/>
      <c r="G765" s="21"/>
      <c r="H765" s="21" t="str">
        <f t="shared" si="22"/>
        <v>QC7-3224TUBE Extruding</v>
      </c>
      <c r="I765" s="21" t="str">
        <f t="shared" si="23"/>
        <v>QC7-3224TUBE Extruding</v>
      </c>
      <c r="J765" s="21" t="s">
        <v>63</v>
      </c>
      <c r="K765" s="22"/>
      <c r="L765" s="23"/>
      <c r="M765" s="23"/>
      <c r="N765" s="23"/>
      <c r="O765" s="22">
        <v>0</v>
      </c>
      <c r="P765" s="22">
        <v>0</v>
      </c>
      <c r="Q765" s="22">
        <v>0</v>
      </c>
      <c r="R765" s="22">
        <v>0</v>
      </c>
      <c r="S765" s="22">
        <v>0</v>
      </c>
      <c r="T765" s="22">
        <v>0</v>
      </c>
      <c r="U765" s="22">
        <v>0</v>
      </c>
      <c r="V765" s="22">
        <v>0</v>
      </c>
      <c r="W765" s="22">
        <v>0</v>
      </c>
      <c r="X765" s="22">
        <v>0</v>
      </c>
      <c r="Y765" s="22">
        <v>0</v>
      </c>
      <c r="Z765" s="22">
        <v>0</v>
      </c>
      <c r="AA765" s="22">
        <v>0</v>
      </c>
      <c r="AB765" s="22">
        <v>0</v>
      </c>
      <c r="AC765" s="22">
        <v>0</v>
      </c>
    </row>
    <row r="766" spans="1:29">
      <c r="A766" s="1" t="s">
        <v>61</v>
      </c>
      <c r="B766" s="21" t="s">
        <v>35</v>
      </c>
      <c r="C766" s="21"/>
      <c r="D766" s="21" t="s">
        <v>297</v>
      </c>
      <c r="E766" s="21" t="s">
        <v>37</v>
      </c>
      <c r="F766" s="21" t="s">
        <v>298</v>
      </c>
      <c r="G766" s="21" t="s">
        <v>68</v>
      </c>
      <c r="H766" s="21" t="str">
        <f t="shared" si="22"/>
        <v>4A8-2396Packing</v>
      </c>
      <c r="I766" s="21" t="str">
        <f t="shared" si="23"/>
        <v>4A8-2396Packingc-CEV</v>
      </c>
      <c r="J766" s="21" t="s">
        <v>39</v>
      </c>
      <c r="K766" s="22" t="str">
        <f>VLOOKUP($D766,'● Inspection plan (master)'!$I$8:$L$316,4,0)</f>
        <v>Tube</v>
      </c>
      <c r="L766" s="23"/>
      <c r="M766" s="23"/>
      <c r="N766" s="23"/>
      <c r="O766" s="22">
        <v>9000</v>
      </c>
      <c r="P766" s="22">
        <v>3000</v>
      </c>
      <c r="Q766" s="22">
        <v>10000</v>
      </c>
      <c r="R766" s="22">
        <v>0</v>
      </c>
      <c r="S766" s="22">
        <v>0</v>
      </c>
      <c r="T766" s="22">
        <v>2000</v>
      </c>
      <c r="U766" s="22">
        <v>0</v>
      </c>
      <c r="V766" s="22">
        <v>0</v>
      </c>
      <c r="W766" s="22">
        <v>0</v>
      </c>
      <c r="X766" s="22">
        <v>0</v>
      </c>
      <c r="Y766" s="22">
        <v>0</v>
      </c>
      <c r="Z766" s="22">
        <v>10000</v>
      </c>
      <c r="AA766" s="22">
        <v>0</v>
      </c>
      <c r="AB766" s="22">
        <v>0</v>
      </c>
      <c r="AC766" s="22">
        <v>0</v>
      </c>
    </row>
    <row r="767" spans="1:29">
      <c r="A767" s="1" t="s">
        <v>61</v>
      </c>
      <c r="B767" s="21" t="s">
        <v>35</v>
      </c>
      <c r="C767" s="21"/>
      <c r="D767" s="21" t="s">
        <v>297</v>
      </c>
      <c r="E767" s="21" t="s">
        <v>62</v>
      </c>
      <c r="F767" s="21"/>
      <c r="G767" s="21"/>
      <c r="H767" s="21" t="str">
        <f t="shared" si="22"/>
        <v>4A8-2396TUBE Extruding</v>
      </c>
      <c r="I767" s="21" t="str">
        <f t="shared" si="23"/>
        <v>4A8-2396TUBE Extruding</v>
      </c>
      <c r="J767" s="21" t="s">
        <v>63</v>
      </c>
      <c r="K767" s="22" t="str">
        <f>VLOOKUP($D767,'● Inspection plan (master)'!$I$8:$L$316,4,0)</f>
        <v>Tube</v>
      </c>
      <c r="L767" s="23"/>
      <c r="M767" s="23"/>
      <c r="N767" s="23"/>
      <c r="O767" s="22">
        <v>25350</v>
      </c>
      <c r="P767" s="22">
        <v>0</v>
      </c>
      <c r="Q767" s="22">
        <v>0</v>
      </c>
      <c r="R767" s="22">
        <v>0</v>
      </c>
      <c r="S767" s="22">
        <v>0</v>
      </c>
      <c r="T767" s="22">
        <v>32950</v>
      </c>
      <c r="U767" s="22">
        <v>0</v>
      </c>
      <c r="V767" s="22">
        <v>0</v>
      </c>
      <c r="W767" s="22">
        <v>0</v>
      </c>
      <c r="X767" s="22">
        <v>0</v>
      </c>
      <c r="Y767" s="22">
        <v>0</v>
      </c>
      <c r="Z767" s="22">
        <v>0</v>
      </c>
      <c r="AA767" s="22">
        <v>0</v>
      </c>
      <c r="AB767" s="22">
        <v>0</v>
      </c>
      <c r="AC767" s="22">
        <v>0</v>
      </c>
    </row>
    <row r="768" spans="1:29">
      <c r="A768" s="1" t="s">
        <v>111</v>
      </c>
      <c r="B768" s="21" t="s">
        <v>141</v>
      </c>
      <c r="C768" s="21"/>
      <c r="D768" s="21" t="s">
        <v>299</v>
      </c>
      <c r="E768" s="21" t="s">
        <v>37</v>
      </c>
      <c r="F768" s="21" t="s">
        <v>111</v>
      </c>
      <c r="G768" s="21" t="s">
        <v>111</v>
      </c>
      <c r="H768" s="21" t="str">
        <f t="shared" si="22"/>
        <v>302Y325040Packing</v>
      </c>
      <c r="I768" s="21" t="str">
        <f t="shared" si="23"/>
        <v>302Y325040PackingKDTVN</v>
      </c>
      <c r="J768" s="21" t="s">
        <v>39</v>
      </c>
      <c r="K768" s="22" t="str">
        <f>VLOOKUP($D768,'● Inspection plan (master)'!$I$8:$L$316,4,0)</f>
        <v>PF</v>
      </c>
      <c r="L768" s="23"/>
      <c r="M768" s="23"/>
      <c r="N768" s="23"/>
      <c r="O768" s="22">
        <v>1400</v>
      </c>
      <c r="P768" s="22">
        <v>2400</v>
      </c>
      <c r="Q768" s="22">
        <v>6900</v>
      </c>
      <c r="R768" s="22">
        <v>0</v>
      </c>
      <c r="S768" s="22">
        <v>2500</v>
      </c>
      <c r="T768" s="22">
        <v>4000</v>
      </c>
      <c r="U768" s="22">
        <v>800</v>
      </c>
      <c r="V768" s="22">
        <v>2200</v>
      </c>
      <c r="W768" s="22">
        <v>2400</v>
      </c>
      <c r="X768" s="22">
        <v>3000</v>
      </c>
      <c r="Y768" s="22">
        <v>3800</v>
      </c>
      <c r="Z768" s="22">
        <v>4480</v>
      </c>
      <c r="AA768" s="22">
        <v>2170</v>
      </c>
      <c r="AB768" s="22">
        <v>2310</v>
      </c>
      <c r="AC768" s="22">
        <v>0</v>
      </c>
    </row>
    <row r="769" spans="1:29">
      <c r="A769" s="1" t="s">
        <v>111</v>
      </c>
      <c r="B769" s="21" t="s">
        <v>141</v>
      </c>
      <c r="C769" s="21"/>
      <c r="D769" s="21" t="s">
        <v>299</v>
      </c>
      <c r="E769" s="21" t="s">
        <v>57</v>
      </c>
      <c r="F769" s="21"/>
      <c r="G769" s="21"/>
      <c r="H769" s="21" t="str">
        <f t="shared" si="22"/>
        <v>302Y3250402nd Heatting</v>
      </c>
      <c r="I769" s="21" t="str">
        <f t="shared" si="23"/>
        <v>302Y3250402nd Heatting</v>
      </c>
      <c r="J769" s="21" t="s">
        <v>300</v>
      </c>
      <c r="K769" s="22" t="str">
        <f>VLOOKUP($D769,'● Inspection plan (master)'!$I$8:$L$316,4,0)</f>
        <v>PF</v>
      </c>
      <c r="L769" s="23"/>
      <c r="M769" s="23"/>
      <c r="N769" s="23"/>
      <c r="O769" s="22">
        <v>0</v>
      </c>
      <c r="P769" s="22">
        <v>3600</v>
      </c>
      <c r="Q769" s="22">
        <v>4500</v>
      </c>
      <c r="R769" s="22">
        <v>900</v>
      </c>
      <c r="S769" s="22">
        <v>2700</v>
      </c>
      <c r="T769" s="22">
        <v>3530</v>
      </c>
      <c r="U769" s="22">
        <v>1800</v>
      </c>
      <c r="V769" s="22">
        <v>1800</v>
      </c>
      <c r="W769" s="22">
        <v>2700</v>
      </c>
      <c r="X769" s="22">
        <v>4500</v>
      </c>
      <c r="Y769" s="22">
        <v>3600</v>
      </c>
      <c r="Z769" s="22">
        <v>2520</v>
      </c>
      <c r="AA769" s="22">
        <v>2241.1448275862067</v>
      </c>
      <c r="AB769" s="22">
        <v>2420.4551724137932</v>
      </c>
      <c r="AC769" s="22">
        <v>0</v>
      </c>
    </row>
    <row r="770" spans="1:29">
      <c r="A770" s="1" t="s">
        <v>111</v>
      </c>
      <c r="B770" s="21" t="s">
        <v>141</v>
      </c>
      <c r="C770" s="21"/>
      <c r="D770" s="21" t="s">
        <v>299</v>
      </c>
      <c r="E770" s="21" t="s">
        <v>143</v>
      </c>
      <c r="F770" s="21"/>
      <c r="G770" s="21"/>
      <c r="H770" s="21" t="str">
        <f t="shared" si="22"/>
        <v>302Y3250401st Assembly</v>
      </c>
      <c r="I770" s="21" t="str">
        <f t="shared" si="23"/>
        <v>302Y3250401st Assembly</v>
      </c>
      <c r="J770" s="21" t="s">
        <v>144</v>
      </c>
      <c r="K770" s="22" t="str">
        <f>VLOOKUP($D770,'● Inspection plan (master)'!$I$8:$L$316,4,0)</f>
        <v>PF</v>
      </c>
      <c r="L770" s="23"/>
      <c r="M770" s="23"/>
      <c r="N770" s="23"/>
      <c r="O770" s="22">
        <v>0</v>
      </c>
      <c r="P770" s="22">
        <v>3054</v>
      </c>
      <c r="Q770" s="22">
        <v>5300</v>
      </c>
      <c r="R770" s="22">
        <v>109</v>
      </c>
      <c r="S770" s="22">
        <v>3600</v>
      </c>
      <c r="T770" s="22">
        <v>3530</v>
      </c>
      <c r="U770" s="22">
        <v>1799</v>
      </c>
      <c r="V770" s="22">
        <v>1810</v>
      </c>
      <c r="W770" s="22">
        <v>2700</v>
      </c>
      <c r="X770" s="22">
        <v>4500</v>
      </c>
      <c r="Y770" s="22">
        <v>3585</v>
      </c>
      <c r="Z770" s="22">
        <v>2824.4653882091211</v>
      </c>
      <c r="AA770" s="22">
        <v>2399.2917485328526</v>
      </c>
      <c r="AB770" s="22">
        <v>2388.738863258026</v>
      </c>
      <c r="AC770" s="22">
        <v>0</v>
      </c>
    </row>
    <row r="771" spans="1:29" s="35" customFormat="1">
      <c r="A771" s="1" t="s">
        <v>111</v>
      </c>
      <c r="B771" s="21" t="s">
        <v>141</v>
      </c>
      <c r="C771" s="21"/>
      <c r="D771" s="21" t="s">
        <v>301</v>
      </c>
      <c r="E771" s="21" t="s">
        <v>37</v>
      </c>
      <c r="F771" s="21" t="s">
        <v>113</v>
      </c>
      <c r="G771" s="21" t="s">
        <v>113</v>
      </c>
      <c r="H771" s="21" t="str">
        <f t="shared" si="22"/>
        <v>302Y328030Packing</v>
      </c>
      <c r="I771" s="21" t="str">
        <f t="shared" si="23"/>
        <v>302Y328030PackingKDTHK</v>
      </c>
      <c r="J771" s="21" t="s">
        <v>39</v>
      </c>
      <c r="K771" s="22" t="str">
        <f>VLOOKUP($D771,'● Inspection plan (master)'!$I$8:$L$316,4,0)</f>
        <v>PF</v>
      </c>
      <c r="L771" s="23"/>
      <c r="M771" s="23"/>
      <c r="N771" s="23"/>
      <c r="O771" s="22">
        <v>0</v>
      </c>
      <c r="P771" s="22">
        <v>0</v>
      </c>
      <c r="Q771" s="22">
        <v>0</v>
      </c>
      <c r="R771" s="22">
        <v>0</v>
      </c>
      <c r="S771" s="22">
        <v>0</v>
      </c>
      <c r="T771" s="22">
        <v>0</v>
      </c>
      <c r="U771" s="22">
        <v>0</v>
      </c>
      <c r="V771" s="22">
        <v>0</v>
      </c>
      <c r="W771" s="22">
        <v>0</v>
      </c>
      <c r="X771" s="22">
        <v>0</v>
      </c>
      <c r="Y771" s="22">
        <v>0</v>
      </c>
      <c r="Z771" s="22">
        <v>0</v>
      </c>
      <c r="AA771" s="22">
        <v>0</v>
      </c>
      <c r="AB771" s="22">
        <v>0</v>
      </c>
      <c r="AC771" s="22">
        <v>0</v>
      </c>
    </row>
    <row r="772" spans="1:29">
      <c r="A772" s="1" t="s">
        <v>111</v>
      </c>
      <c r="B772" s="21" t="s">
        <v>141</v>
      </c>
      <c r="C772" s="21"/>
      <c r="D772" s="21" t="s">
        <v>301</v>
      </c>
      <c r="E772" s="21" t="s">
        <v>37</v>
      </c>
      <c r="F772" s="21" t="s">
        <v>111</v>
      </c>
      <c r="G772" s="21" t="s">
        <v>111</v>
      </c>
      <c r="H772" s="21" t="str">
        <f t="shared" si="22"/>
        <v>302Y328030Packing</v>
      </c>
      <c r="I772" s="21" t="str">
        <f t="shared" si="23"/>
        <v>302Y328030PackingKDTVN</v>
      </c>
      <c r="J772" s="21" t="s">
        <v>39</v>
      </c>
      <c r="K772" s="22" t="str">
        <f>VLOOKUP($D772,'● Inspection plan (master)'!$I$8:$L$316,4,0)</f>
        <v>PF</v>
      </c>
      <c r="L772" s="23"/>
      <c r="M772" s="23"/>
      <c r="N772" s="23"/>
      <c r="O772" s="22">
        <v>6400</v>
      </c>
      <c r="P772" s="22">
        <v>2600</v>
      </c>
      <c r="Q772" s="22">
        <v>10100</v>
      </c>
      <c r="R772" s="22">
        <v>1900</v>
      </c>
      <c r="S772" s="22">
        <v>4500</v>
      </c>
      <c r="T772" s="22">
        <v>6400</v>
      </c>
      <c r="U772" s="22">
        <v>5600</v>
      </c>
      <c r="V772" s="22">
        <v>2000</v>
      </c>
      <c r="W772" s="22">
        <v>4200</v>
      </c>
      <c r="X772" s="22">
        <v>5800</v>
      </c>
      <c r="Y772" s="22">
        <v>7300</v>
      </c>
      <c r="Z772" s="22">
        <v>8470</v>
      </c>
      <c r="AA772" s="22">
        <v>3850</v>
      </c>
      <c r="AB772" s="22">
        <v>4690</v>
      </c>
      <c r="AC772" s="22">
        <v>0</v>
      </c>
    </row>
    <row r="773" spans="1:29">
      <c r="A773" s="1" t="s">
        <v>111</v>
      </c>
      <c r="B773" s="21" t="s">
        <v>141</v>
      </c>
      <c r="C773" s="21"/>
      <c r="D773" s="21" t="s">
        <v>301</v>
      </c>
      <c r="E773" s="21" t="s">
        <v>45</v>
      </c>
      <c r="F773" s="21"/>
      <c r="G773" s="21"/>
      <c r="H773" s="21" t="str">
        <f t="shared" si="22"/>
        <v>302Y328030Traverse Grinding</v>
      </c>
      <c r="I773" s="21" t="str">
        <f t="shared" si="23"/>
        <v>302Y328030Traverse Grinding</v>
      </c>
      <c r="J773" s="21" t="s">
        <v>46</v>
      </c>
      <c r="K773" s="22" t="str">
        <f>VLOOKUP($D773,'● Inspection plan (master)'!$I$8:$L$316,4,0)</f>
        <v>PF</v>
      </c>
      <c r="L773" s="23"/>
      <c r="M773" s="23"/>
      <c r="N773" s="23"/>
      <c r="O773" s="22">
        <v>0</v>
      </c>
      <c r="P773" s="22">
        <v>5632</v>
      </c>
      <c r="Q773" s="22">
        <v>9564</v>
      </c>
      <c r="R773" s="22">
        <v>342</v>
      </c>
      <c r="S773" s="22">
        <v>9348</v>
      </c>
      <c r="T773" s="22">
        <v>6292</v>
      </c>
      <c r="U773" s="22">
        <v>3474</v>
      </c>
      <c r="V773" s="22">
        <v>2715</v>
      </c>
      <c r="W773" s="22">
        <v>4465</v>
      </c>
      <c r="X773" s="22">
        <v>6223</v>
      </c>
      <c r="Y773" s="22">
        <v>7165</v>
      </c>
      <c r="Z773" s="22">
        <v>6010.0817204301065</v>
      </c>
      <c r="AA773" s="22">
        <v>4094.2608083055266</v>
      </c>
      <c r="AB773" s="22">
        <v>4914.2574712643673</v>
      </c>
      <c r="AC773" s="22">
        <v>0</v>
      </c>
    </row>
    <row r="774" spans="1:29">
      <c r="A774" s="1" t="s">
        <v>111</v>
      </c>
      <c r="B774" s="21" t="s">
        <v>141</v>
      </c>
      <c r="C774" s="21"/>
      <c r="D774" s="21" t="s">
        <v>301</v>
      </c>
      <c r="E774" s="21" t="s">
        <v>57</v>
      </c>
      <c r="F774" s="21"/>
      <c r="G774" s="21"/>
      <c r="H774" s="21" t="str">
        <f t="shared" si="22"/>
        <v>302Y3280302nd Heatting</v>
      </c>
      <c r="I774" s="21" t="str">
        <f t="shared" si="23"/>
        <v>302Y3280302nd Heatting</v>
      </c>
      <c r="J774" s="21" t="s">
        <v>300</v>
      </c>
      <c r="K774" s="22" t="str">
        <f>VLOOKUP($D774,'● Inspection plan (master)'!$I$8:$L$316,4,0)</f>
        <v>PF</v>
      </c>
      <c r="L774" s="23"/>
      <c r="M774" s="23"/>
      <c r="N774" s="23"/>
      <c r="O774" s="22">
        <v>0</v>
      </c>
      <c r="P774" s="22">
        <v>6300</v>
      </c>
      <c r="Q774" s="22">
        <v>7200</v>
      </c>
      <c r="R774" s="22">
        <v>900</v>
      </c>
      <c r="S774" s="22">
        <v>8105</v>
      </c>
      <c r="T774" s="22">
        <v>5400</v>
      </c>
      <c r="U774" s="22">
        <v>4500</v>
      </c>
      <c r="V774" s="22">
        <v>1800</v>
      </c>
      <c r="W774" s="22">
        <v>4500</v>
      </c>
      <c r="X774" s="22">
        <v>6300</v>
      </c>
      <c r="Y774" s="22">
        <v>7200</v>
      </c>
      <c r="Z774" s="22">
        <v>6210</v>
      </c>
      <c r="AA774" s="22">
        <v>4054.7996829171634</v>
      </c>
      <c r="AB774" s="22">
        <v>4744.800317082837</v>
      </c>
      <c r="AC774" s="22">
        <v>0</v>
      </c>
    </row>
    <row r="775" spans="1:29">
      <c r="A775" s="1" t="s">
        <v>111</v>
      </c>
      <c r="B775" s="21" t="s">
        <v>141</v>
      </c>
      <c r="C775" s="21"/>
      <c r="D775" s="21" t="s">
        <v>301</v>
      </c>
      <c r="E775" s="21" t="s">
        <v>143</v>
      </c>
      <c r="F775" s="21"/>
      <c r="G775" s="21"/>
      <c r="H775" s="21" t="str">
        <f t="shared" si="22"/>
        <v>302Y3280301st Assembly</v>
      </c>
      <c r="I775" s="21" t="str">
        <f t="shared" si="23"/>
        <v>302Y3280301st Assembly</v>
      </c>
      <c r="J775" s="21" t="s">
        <v>144</v>
      </c>
      <c r="K775" s="22" t="str">
        <f>VLOOKUP($D775,'● Inspection plan (master)'!$I$8:$L$316,4,0)</f>
        <v>PF</v>
      </c>
      <c r="L775" s="23"/>
      <c r="M775" s="23"/>
      <c r="N775" s="23"/>
      <c r="O775" s="22">
        <v>0</v>
      </c>
      <c r="P775" s="22">
        <v>9018</v>
      </c>
      <c r="Q775" s="22">
        <v>6283</v>
      </c>
      <c r="R775" s="22">
        <v>900</v>
      </c>
      <c r="S775" s="22">
        <v>9005</v>
      </c>
      <c r="T775" s="22">
        <v>7240</v>
      </c>
      <c r="U775" s="22">
        <v>3604</v>
      </c>
      <c r="V775" s="22">
        <v>1800</v>
      </c>
      <c r="W775" s="22">
        <v>4832</v>
      </c>
      <c r="X775" s="22">
        <v>5945</v>
      </c>
      <c r="Y775" s="22">
        <v>7198</v>
      </c>
      <c r="Z775" s="22">
        <v>6340.7999897715217</v>
      </c>
      <c r="AA775" s="22">
        <v>4087.6134971829806</v>
      </c>
      <c r="AB775" s="22">
        <v>4581.186513045498</v>
      </c>
      <c r="AC775" s="22">
        <v>0</v>
      </c>
    </row>
    <row r="776" spans="1:29">
      <c r="A776" s="1" t="s">
        <v>68</v>
      </c>
      <c r="B776" s="21" t="s">
        <v>141</v>
      </c>
      <c r="C776" s="21"/>
      <c r="D776" s="21" t="s">
        <v>302</v>
      </c>
      <c r="E776" s="21" t="s">
        <v>37</v>
      </c>
      <c r="F776" s="21" t="s">
        <v>70</v>
      </c>
      <c r="G776" s="21" t="s">
        <v>68</v>
      </c>
      <c r="H776" s="21" t="str">
        <f t="shared" si="22"/>
        <v>RL2-2428Packing</v>
      </c>
      <c r="I776" s="21" t="str">
        <f t="shared" si="23"/>
        <v>RL2-2428Packingc-QUEVO</v>
      </c>
      <c r="J776" s="21" t="s">
        <v>300</v>
      </c>
      <c r="K776" s="22" t="str">
        <f>VLOOKUP($D776,'● Inspection plan (master)'!$I$8:$L$316,4,0)</f>
        <v>PF</v>
      </c>
      <c r="L776" s="23"/>
      <c r="M776" s="23"/>
      <c r="N776" s="23"/>
      <c r="O776" s="22">
        <v>0</v>
      </c>
      <c r="P776" s="22">
        <v>0</v>
      </c>
      <c r="Q776" s="22">
        <v>0</v>
      </c>
      <c r="R776" s="22">
        <v>0</v>
      </c>
      <c r="S776" s="22">
        <v>2400</v>
      </c>
      <c r="T776" s="22">
        <v>0</v>
      </c>
      <c r="U776" s="22">
        <v>0</v>
      </c>
      <c r="V776" s="22">
        <v>1200</v>
      </c>
      <c r="W776" s="22">
        <v>0</v>
      </c>
      <c r="X776" s="22">
        <v>1600</v>
      </c>
      <c r="Y776" s="22">
        <v>2000</v>
      </c>
      <c r="Z776" s="22">
        <v>800.00000000000023</v>
      </c>
      <c r="AA776" s="22">
        <v>9200</v>
      </c>
      <c r="AB776" s="22">
        <v>1200</v>
      </c>
      <c r="AC776" s="22">
        <v>0</v>
      </c>
    </row>
    <row r="777" spans="1:29">
      <c r="A777" s="1" t="s">
        <v>68</v>
      </c>
      <c r="B777" s="21" t="s">
        <v>141</v>
      </c>
      <c r="C777" s="21"/>
      <c r="D777" s="21" t="s">
        <v>302</v>
      </c>
      <c r="E777" s="21" t="s">
        <v>143</v>
      </c>
      <c r="F777" s="21"/>
      <c r="G777" s="21"/>
      <c r="H777" s="21" t="str">
        <f t="shared" si="22"/>
        <v>RL2-24281st Assembly</v>
      </c>
      <c r="I777" s="21" t="str">
        <f t="shared" si="23"/>
        <v>RL2-24281st Assembly</v>
      </c>
      <c r="J777" s="21" t="s">
        <v>144</v>
      </c>
      <c r="K777" s="22" t="str">
        <f>VLOOKUP($D777,'● Inspection plan (master)'!$I$8:$L$316,4,0)</f>
        <v>PF</v>
      </c>
      <c r="L777" s="23"/>
      <c r="M777" s="23"/>
      <c r="N777" s="23"/>
      <c r="O777" s="22">
        <v>0</v>
      </c>
      <c r="P777" s="22">
        <v>0</v>
      </c>
      <c r="Q777" s="22">
        <v>0</v>
      </c>
      <c r="R777" s="22">
        <v>0</v>
      </c>
      <c r="S777" s="22">
        <v>2400</v>
      </c>
      <c r="T777" s="22">
        <v>0</v>
      </c>
      <c r="U777" s="22">
        <v>0</v>
      </c>
      <c r="V777" s="22">
        <v>900</v>
      </c>
      <c r="W777" s="22">
        <v>0</v>
      </c>
      <c r="X777" s="22">
        <v>2496</v>
      </c>
      <c r="Y777" s="22">
        <v>1525</v>
      </c>
      <c r="Z777" s="22">
        <v>432.90322580645181</v>
      </c>
      <c r="AA777" s="22">
        <v>9297.1657397107901</v>
      </c>
      <c r="AB777" s="22">
        <v>1209.9310344827591</v>
      </c>
      <c r="AC777" s="22">
        <v>0</v>
      </c>
    </row>
    <row r="778" spans="1:29">
      <c r="A778" s="1" t="s">
        <v>61</v>
      </c>
      <c r="B778" s="21" t="s">
        <v>35</v>
      </c>
      <c r="C778" s="21"/>
      <c r="D778" s="21" t="s">
        <v>303</v>
      </c>
      <c r="E778" s="21" t="s">
        <v>37</v>
      </c>
      <c r="F778" s="21" t="s">
        <v>61</v>
      </c>
      <c r="G778" s="21" t="s">
        <v>61</v>
      </c>
      <c r="H778" s="21" t="str">
        <f t="shared" si="22"/>
        <v>QC7-4482Packing</v>
      </c>
      <c r="I778" s="21" t="str">
        <f t="shared" si="23"/>
        <v>QC7-4482PackingCVN1</v>
      </c>
      <c r="J778" s="21" t="s">
        <v>39</v>
      </c>
      <c r="K778" s="22" t="str">
        <f>VLOOKUP($D778,'● Inspection plan (master)'!$I$8:$L$316,4,0)</f>
        <v>Tube</v>
      </c>
      <c r="L778" s="23"/>
      <c r="M778" s="23"/>
      <c r="N778" s="23"/>
      <c r="O778" s="22">
        <v>280000</v>
      </c>
      <c r="P778" s="22">
        <v>160000</v>
      </c>
      <c r="Q778" s="22">
        <v>280000</v>
      </c>
      <c r="R778" s="22">
        <v>295500</v>
      </c>
      <c r="S778" s="22">
        <v>190000</v>
      </c>
      <c r="T778" s="22">
        <v>100000</v>
      </c>
      <c r="U778" s="22">
        <v>190000</v>
      </c>
      <c r="V778" s="22">
        <v>400000</v>
      </c>
      <c r="W778" s="22">
        <v>290000</v>
      </c>
      <c r="X778" s="22">
        <v>420000</v>
      </c>
      <c r="Y778" s="22">
        <v>360000</v>
      </c>
      <c r="Z778" s="22">
        <v>300000</v>
      </c>
      <c r="AA778" s="22">
        <v>230000</v>
      </c>
      <c r="AB778" s="22">
        <v>280000</v>
      </c>
      <c r="AC778" s="22">
        <v>0</v>
      </c>
    </row>
    <row r="779" spans="1:29">
      <c r="A779" s="1" t="s">
        <v>61</v>
      </c>
      <c r="B779" s="21" t="s">
        <v>35</v>
      </c>
      <c r="C779" s="21"/>
      <c r="D779" s="21" t="s">
        <v>303</v>
      </c>
      <c r="E779" s="21" t="s">
        <v>62</v>
      </c>
      <c r="F779" s="21"/>
      <c r="G779" s="21"/>
      <c r="H779" s="21" t="str">
        <f t="shared" ref="H779:H842" si="24">D779&amp;E779</f>
        <v>QC7-4482TUBE Extruding</v>
      </c>
      <c r="I779" s="21" t="str">
        <f t="shared" ref="I779:I842" si="25">D779&amp;E779&amp;F779</f>
        <v>QC7-4482TUBE Extruding</v>
      </c>
      <c r="J779" s="21" t="s">
        <v>63</v>
      </c>
      <c r="K779" s="22" t="str">
        <f>VLOOKUP($D779,'● Inspection plan (master)'!$I$8:$L$316,4,0)</f>
        <v>Tube</v>
      </c>
      <c r="L779" s="23"/>
      <c r="M779" s="23"/>
      <c r="N779" s="23"/>
      <c r="O779" s="22">
        <v>260462</v>
      </c>
      <c r="P779" s="22">
        <v>158862</v>
      </c>
      <c r="Q779" s="22">
        <v>240644</v>
      </c>
      <c r="R779" s="22">
        <v>269734</v>
      </c>
      <c r="S779" s="22">
        <v>313732</v>
      </c>
      <c r="T779" s="22">
        <v>71928</v>
      </c>
      <c r="U779" s="22">
        <v>269784</v>
      </c>
      <c r="V779" s="22">
        <v>369046</v>
      </c>
      <c r="W779" s="22">
        <v>415968</v>
      </c>
      <c r="X779" s="22">
        <v>371270</v>
      </c>
      <c r="Y779" s="22">
        <v>376604</v>
      </c>
      <c r="Z779" s="22">
        <v>373653.19148936163</v>
      </c>
      <c r="AA779" s="22">
        <v>229940.42553191487</v>
      </c>
      <c r="AB779" s="22">
        <v>258682.97872340423</v>
      </c>
      <c r="AC779" s="22">
        <v>0</v>
      </c>
    </row>
    <row r="780" spans="1:29">
      <c r="A780" s="1" t="s">
        <v>68</v>
      </c>
      <c r="B780" s="21" t="s">
        <v>141</v>
      </c>
      <c r="C780" s="21"/>
      <c r="D780" s="21" t="s">
        <v>304</v>
      </c>
      <c r="E780" s="21" t="s">
        <v>37</v>
      </c>
      <c r="F780" s="21" t="s">
        <v>70</v>
      </c>
      <c r="G780" s="21" t="s">
        <v>68</v>
      </c>
      <c r="H780" s="21" t="str">
        <f t="shared" si="24"/>
        <v>RL2-4101Packing</v>
      </c>
      <c r="I780" s="21" t="str">
        <f t="shared" si="25"/>
        <v>RL2-4101Packingc-QUEVO</v>
      </c>
      <c r="J780" s="21" t="s">
        <v>39</v>
      </c>
      <c r="K780" s="22" t="str">
        <f>VLOOKUP($D780,'● Inspection plan (master)'!$I$8:$L$316,4,0)</f>
        <v>PF</v>
      </c>
      <c r="L780" s="23"/>
      <c r="M780" s="23"/>
      <c r="N780" s="23"/>
      <c r="O780" s="22">
        <v>0</v>
      </c>
      <c r="P780" s="22">
        <v>0</v>
      </c>
      <c r="Q780" s="22">
        <v>0</v>
      </c>
      <c r="R780" s="22">
        <v>0</v>
      </c>
      <c r="S780" s="22">
        <v>0</v>
      </c>
      <c r="T780" s="22">
        <v>0</v>
      </c>
      <c r="U780" s="22">
        <v>0</v>
      </c>
      <c r="V780" s="22">
        <v>0</v>
      </c>
      <c r="W780" s="22">
        <v>0</v>
      </c>
      <c r="X780" s="22">
        <v>0</v>
      </c>
      <c r="Y780" s="22">
        <v>0</v>
      </c>
      <c r="Z780" s="22">
        <v>0</v>
      </c>
      <c r="AA780" s="22">
        <v>0</v>
      </c>
      <c r="AB780" s="22">
        <v>0</v>
      </c>
      <c r="AC780" s="22">
        <v>0</v>
      </c>
    </row>
    <row r="781" spans="1:29">
      <c r="A781" s="1" t="s">
        <v>68</v>
      </c>
      <c r="B781" s="21" t="s">
        <v>141</v>
      </c>
      <c r="C781" s="21"/>
      <c r="D781" s="21" t="s">
        <v>304</v>
      </c>
      <c r="E781" s="21" t="s">
        <v>37</v>
      </c>
      <c r="F781" s="21" t="s">
        <v>106</v>
      </c>
      <c r="G781" s="21" t="s">
        <v>68</v>
      </c>
      <c r="H781" s="21" t="str">
        <f t="shared" si="24"/>
        <v>RL2-4101Packing</v>
      </c>
      <c r="I781" s="21" t="str">
        <f t="shared" si="25"/>
        <v>RL2-4101Packingc-TENMA</v>
      </c>
      <c r="J781" s="21" t="s">
        <v>39</v>
      </c>
      <c r="K781" s="22" t="str">
        <f>VLOOKUP($D781,'● Inspection plan (master)'!$I$8:$L$316,4,0)</f>
        <v>PF</v>
      </c>
      <c r="L781" s="23"/>
      <c r="M781" s="23"/>
      <c r="N781" s="23"/>
      <c r="O781" s="22">
        <v>32100</v>
      </c>
      <c r="P781" s="22">
        <v>29100</v>
      </c>
      <c r="Q781" s="22">
        <v>30000</v>
      </c>
      <c r="R781" s="22">
        <v>13200</v>
      </c>
      <c r="S781" s="22">
        <v>12300</v>
      </c>
      <c r="T781" s="22">
        <v>19200</v>
      </c>
      <c r="U781" s="22">
        <v>0</v>
      </c>
      <c r="V781" s="22">
        <v>9900</v>
      </c>
      <c r="W781" s="22">
        <v>8400</v>
      </c>
      <c r="X781" s="22">
        <v>11700</v>
      </c>
      <c r="Y781" s="22">
        <v>11400</v>
      </c>
      <c r="Z781" s="22">
        <v>7200</v>
      </c>
      <c r="AA781" s="22">
        <v>8400</v>
      </c>
      <c r="AB781" s="22">
        <v>14400</v>
      </c>
      <c r="AC781" s="22">
        <v>0</v>
      </c>
    </row>
    <row r="782" spans="1:29">
      <c r="A782" s="1" t="s">
        <v>68</v>
      </c>
      <c r="B782" s="21" t="s">
        <v>141</v>
      </c>
      <c r="C782" s="21"/>
      <c r="D782" s="21" t="s">
        <v>304</v>
      </c>
      <c r="E782" s="21" t="s">
        <v>45</v>
      </c>
      <c r="F782" s="21"/>
      <c r="G782" s="21"/>
      <c r="H782" s="21" t="str">
        <f t="shared" si="24"/>
        <v>RL2-4101Traverse Grinding</v>
      </c>
      <c r="I782" s="21" t="str">
        <f t="shared" si="25"/>
        <v>RL2-4101Traverse Grinding</v>
      </c>
      <c r="J782" s="21" t="s">
        <v>46</v>
      </c>
      <c r="K782" s="22" t="str">
        <f>VLOOKUP($D782,'● Inspection plan (master)'!$I$8:$L$316,4,0)</f>
        <v>PF</v>
      </c>
      <c r="L782" s="23"/>
      <c r="M782" s="23"/>
      <c r="N782" s="23"/>
      <c r="O782" s="22">
        <v>68824</v>
      </c>
      <c r="P782" s="22">
        <v>54518</v>
      </c>
      <c r="Q782" s="22">
        <v>112234</v>
      </c>
      <c r="R782" s="22">
        <v>64777</v>
      </c>
      <c r="S782" s="22">
        <v>70348</v>
      </c>
      <c r="T782" s="22">
        <v>20740</v>
      </c>
      <c r="U782" s="22">
        <v>0</v>
      </c>
      <c r="V782" s="22">
        <v>22984</v>
      </c>
      <c r="W782" s="22">
        <v>8276</v>
      </c>
      <c r="X782" s="22">
        <v>11372</v>
      </c>
      <c r="Y782" s="22">
        <v>11739</v>
      </c>
      <c r="Z782" s="22">
        <v>7304.9354838709678</v>
      </c>
      <c r="AA782" s="22">
        <v>8814.2024471635141</v>
      </c>
      <c r="AB782" s="22">
        <v>14803.862068965518</v>
      </c>
      <c r="AC782" s="22">
        <v>0</v>
      </c>
    </row>
    <row r="783" spans="1:29">
      <c r="A783" s="1" t="s">
        <v>68</v>
      </c>
      <c r="B783" s="21" t="s">
        <v>141</v>
      </c>
      <c r="C783" s="21"/>
      <c r="D783" s="21" t="s">
        <v>304</v>
      </c>
      <c r="E783" s="21" t="s">
        <v>152</v>
      </c>
      <c r="F783" s="21"/>
      <c r="G783" s="21"/>
      <c r="H783" s="21" t="str">
        <f t="shared" si="24"/>
        <v>RL2-41012nd Assembly</v>
      </c>
      <c r="I783" s="21" t="str">
        <f t="shared" si="25"/>
        <v>RL2-41012nd Assembly</v>
      </c>
      <c r="J783" s="21" t="s">
        <v>153</v>
      </c>
      <c r="K783" s="22" t="str">
        <f>VLOOKUP($D783,'● Inspection plan (master)'!$I$8:$L$316,4,0)</f>
        <v>PF</v>
      </c>
      <c r="L783" s="23"/>
      <c r="M783" s="23"/>
      <c r="N783" s="23"/>
      <c r="O783" s="22">
        <v>72142</v>
      </c>
      <c r="P783" s="22">
        <v>50799</v>
      </c>
      <c r="Q783" s="22">
        <v>115895</v>
      </c>
      <c r="R783" s="22">
        <v>66005</v>
      </c>
      <c r="S783" s="22">
        <v>71009</v>
      </c>
      <c r="T783" s="22">
        <v>20244</v>
      </c>
      <c r="U783" s="22">
        <v>0</v>
      </c>
      <c r="V783" s="22">
        <v>24729</v>
      </c>
      <c r="W783" s="22">
        <v>5339</v>
      </c>
      <c r="X783" s="22">
        <v>13640</v>
      </c>
      <c r="Y783" s="22">
        <v>10570</v>
      </c>
      <c r="Z783" s="22">
        <v>6830.2645950697906</v>
      </c>
      <c r="AA783" s="22">
        <v>9040.3513383428108</v>
      </c>
      <c r="AB783" s="22">
        <v>14293.3840665874</v>
      </c>
      <c r="AC783" s="22">
        <v>0</v>
      </c>
    </row>
    <row r="784" spans="1:29" s="28" customFormat="1">
      <c r="A784" s="1" t="s">
        <v>68</v>
      </c>
      <c r="B784" s="21" t="s">
        <v>141</v>
      </c>
      <c r="C784" s="21"/>
      <c r="D784" s="21" t="s">
        <v>304</v>
      </c>
      <c r="E784" s="21" t="s">
        <v>143</v>
      </c>
      <c r="F784" s="21"/>
      <c r="G784" s="21"/>
      <c r="H784" s="21" t="str">
        <f t="shared" si="24"/>
        <v>RL2-41011st Assembly</v>
      </c>
      <c r="I784" s="21" t="str">
        <f t="shared" si="25"/>
        <v>RL2-41011st Assembly</v>
      </c>
      <c r="J784" s="21" t="s">
        <v>144</v>
      </c>
      <c r="K784" s="22" t="str">
        <f>VLOOKUP($D784,'● Inspection plan (master)'!$I$8:$L$316,4,0)</f>
        <v>PF</v>
      </c>
      <c r="L784" s="23"/>
      <c r="M784" s="23"/>
      <c r="N784" s="23"/>
      <c r="O784" s="22">
        <v>70899</v>
      </c>
      <c r="P784" s="22">
        <v>56807</v>
      </c>
      <c r="Q784" s="22">
        <v>117864</v>
      </c>
      <c r="R784" s="22">
        <v>69000</v>
      </c>
      <c r="S784" s="22">
        <v>73609</v>
      </c>
      <c r="T784" s="22">
        <v>19610</v>
      </c>
      <c r="U784" s="22">
        <v>0</v>
      </c>
      <c r="V784" s="22">
        <v>25716</v>
      </c>
      <c r="W784" s="22">
        <v>4485</v>
      </c>
      <c r="X784" s="22">
        <v>13548</v>
      </c>
      <c r="Y784" s="22">
        <v>9555</v>
      </c>
      <c r="Z784" s="22">
        <v>6341.8888317905266</v>
      </c>
      <c r="AA784" s="22">
        <v>9241.6024142630195</v>
      </c>
      <c r="AB784" s="22">
        <v>13800.508753946455</v>
      </c>
      <c r="AC784" s="22">
        <v>0</v>
      </c>
    </row>
    <row r="785" spans="1:29">
      <c r="A785" s="1" t="s">
        <v>68</v>
      </c>
      <c r="B785" s="21" t="s">
        <v>141</v>
      </c>
      <c r="C785" s="21"/>
      <c r="D785" s="21" t="s">
        <v>304</v>
      </c>
      <c r="E785" s="21" t="s">
        <v>91</v>
      </c>
      <c r="F785" s="21"/>
      <c r="G785" s="21"/>
      <c r="H785" s="21" t="str">
        <f t="shared" si="24"/>
        <v>RL2-41011st ROTARY Cutting</v>
      </c>
      <c r="I785" s="21" t="str">
        <f t="shared" si="25"/>
        <v>RL2-41011st ROTARY Cutting</v>
      </c>
      <c r="J785" s="21" t="s">
        <v>3</v>
      </c>
      <c r="K785" s="22" t="str">
        <f>VLOOKUP($D785,'● Inspection plan (master)'!$I$8:$L$316,4,0)</f>
        <v>PF</v>
      </c>
      <c r="L785" s="23"/>
      <c r="M785" s="23"/>
      <c r="N785" s="23"/>
      <c r="O785" s="22">
        <v>0</v>
      </c>
      <c r="P785" s="22">
        <v>0</v>
      </c>
      <c r="Q785" s="22">
        <v>0</v>
      </c>
      <c r="R785" s="22">
        <v>0</v>
      </c>
      <c r="S785" s="22">
        <v>0</v>
      </c>
      <c r="T785" s="22">
        <v>0</v>
      </c>
      <c r="U785" s="22">
        <v>0</v>
      </c>
      <c r="V785" s="22">
        <v>0</v>
      </c>
      <c r="W785" s="22">
        <v>0</v>
      </c>
      <c r="X785" s="22">
        <v>0</v>
      </c>
      <c r="Y785" s="22">
        <v>0</v>
      </c>
      <c r="Z785" s="22">
        <v>0</v>
      </c>
      <c r="AA785" s="22">
        <v>0</v>
      </c>
      <c r="AB785" s="22">
        <v>0</v>
      </c>
      <c r="AC785" s="22">
        <v>0</v>
      </c>
    </row>
    <row r="786" spans="1:29">
      <c r="A786" s="1" t="s">
        <v>68</v>
      </c>
      <c r="B786" s="21" t="s">
        <v>141</v>
      </c>
      <c r="C786" s="21"/>
      <c r="D786" s="21" t="s">
        <v>304</v>
      </c>
      <c r="E786" s="21" t="s">
        <v>53</v>
      </c>
      <c r="F786" s="21"/>
      <c r="G786" s="21"/>
      <c r="H786" s="21" t="str">
        <f t="shared" si="24"/>
        <v>RL2-4101Heatting</v>
      </c>
      <c r="I786" s="21" t="str">
        <f t="shared" si="25"/>
        <v>RL2-4101Heatting</v>
      </c>
      <c r="J786" s="21" t="s">
        <v>54</v>
      </c>
      <c r="K786" s="22" t="str">
        <f>VLOOKUP($D786,'● Inspection plan (master)'!$I$8:$L$316,4,0)</f>
        <v>PF</v>
      </c>
      <c r="L786" s="23"/>
      <c r="M786" s="23"/>
      <c r="N786" s="23"/>
      <c r="O786" s="22">
        <v>0</v>
      </c>
      <c r="P786" s="22">
        <v>0</v>
      </c>
      <c r="Q786" s="22">
        <v>0</v>
      </c>
      <c r="R786" s="22">
        <v>0</v>
      </c>
      <c r="S786" s="22">
        <v>0</v>
      </c>
      <c r="T786" s="22">
        <v>0</v>
      </c>
      <c r="U786" s="22">
        <v>0</v>
      </c>
      <c r="V786" s="22">
        <v>0</v>
      </c>
      <c r="W786" s="22">
        <v>0</v>
      </c>
      <c r="X786" s="22">
        <v>0</v>
      </c>
      <c r="Y786" s="22">
        <v>0</v>
      </c>
      <c r="Z786" s="22">
        <v>0</v>
      </c>
      <c r="AA786" s="22">
        <v>0</v>
      </c>
      <c r="AB786" s="22">
        <v>0</v>
      </c>
      <c r="AC786" s="22">
        <v>0</v>
      </c>
    </row>
    <row r="787" spans="1:29">
      <c r="A787" s="1" t="s">
        <v>68</v>
      </c>
      <c r="B787" s="21" t="s">
        <v>141</v>
      </c>
      <c r="C787" s="21">
        <v>9</v>
      </c>
      <c r="D787" s="21" t="s">
        <v>304</v>
      </c>
      <c r="E787" s="21" t="s">
        <v>124</v>
      </c>
      <c r="F787" s="21"/>
      <c r="G787" s="21"/>
      <c r="H787" s="21" t="str">
        <f t="shared" si="24"/>
        <v>RL2-4101Pressing</v>
      </c>
      <c r="I787" s="21" t="str">
        <f t="shared" si="25"/>
        <v>RL2-4101Pressing</v>
      </c>
      <c r="J787" s="21" t="s">
        <v>125</v>
      </c>
      <c r="K787" s="22" t="str">
        <f>VLOOKUP($D787,'● Inspection plan (master)'!$I$8:$L$316,4,0)</f>
        <v>PF</v>
      </c>
      <c r="L787" s="23"/>
      <c r="M787" s="23"/>
      <c r="N787" s="23"/>
      <c r="O787" s="22">
        <v>0</v>
      </c>
      <c r="P787" s="22">
        <v>0</v>
      </c>
      <c r="Q787" s="22">
        <v>0</v>
      </c>
      <c r="R787" s="22">
        <v>0</v>
      </c>
      <c r="S787" s="22">
        <v>0</v>
      </c>
      <c r="T787" s="22">
        <v>0</v>
      </c>
      <c r="U787" s="22">
        <v>0</v>
      </c>
      <c r="V787" s="22">
        <v>0</v>
      </c>
      <c r="W787" s="22">
        <v>0</v>
      </c>
      <c r="X787" s="22">
        <v>0</v>
      </c>
      <c r="Y787" s="22">
        <v>0</v>
      </c>
      <c r="Z787" s="22">
        <v>0</v>
      </c>
      <c r="AA787" s="22">
        <v>0</v>
      </c>
      <c r="AB787" s="22">
        <v>0</v>
      </c>
      <c r="AC787" s="22">
        <v>0</v>
      </c>
    </row>
    <row r="788" spans="1:29">
      <c r="A788" s="1" t="s">
        <v>68</v>
      </c>
      <c r="B788" s="21" t="s">
        <v>141</v>
      </c>
      <c r="C788" s="21"/>
      <c r="D788" s="21" t="s">
        <v>305</v>
      </c>
      <c r="E788" s="21" t="s">
        <v>37</v>
      </c>
      <c r="F788" s="21" t="s">
        <v>70</v>
      </c>
      <c r="G788" s="21" t="s">
        <v>68</v>
      </c>
      <c r="H788" s="21" t="str">
        <f t="shared" si="24"/>
        <v>RL2-4102Packing</v>
      </c>
      <c r="I788" s="21" t="str">
        <f t="shared" si="25"/>
        <v>RL2-4102Packingc-QUEVO</v>
      </c>
      <c r="J788" s="21" t="s">
        <v>39</v>
      </c>
      <c r="K788" s="22" t="str">
        <f>VLOOKUP($D788,'● Inspection plan (master)'!$I$8:$L$316,4,0)</f>
        <v>PF</v>
      </c>
      <c r="L788" s="23"/>
      <c r="M788" s="23"/>
      <c r="N788" s="23"/>
      <c r="O788" s="22">
        <v>66240</v>
      </c>
      <c r="P788" s="22">
        <v>44160</v>
      </c>
      <c r="Q788" s="22">
        <v>49680</v>
      </c>
      <c r="R788" s="22">
        <v>38160</v>
      </c>
      <c r="S788" s="22">
        <v>25830</v>
      </c>
      <c r="T788" s="22">
        <v>32640</v>
      </c>
      <c r="U788" s="22">
        <v>21360</v>
      </c>
      <c r="V788" s="22">
        <v>22560</v>
      </c>
      <c r="W788" s="22">
        <v>14640</v>
      </c>
      <c r="X788" s="22">
        <v>11520</v>
      </c>
      <c r="Y788" s="22">
        <v>6480</v>
      </c>
      <c r="Z788" s="22">
        <v>4320</v>
      </c>
      <c r="AA788" s="22">
        <v>7200</v>
      </c>
      <c r="AB788" s="22">
        <v>13440</v>
      </c>
      <c r="AC788" s="22">
        <v>0</v>
      </c>
    </row>
    <row r="789" spans="1:29">
      <c r="A789" s="1" t="s">
        <v>68</v>
      </c>
      <c r="B789" s="21" t="s">
        <v>141</v>
      </c>
      <c r="C789" s="21"/>
      <c r="D789" s="21" t="s">
        <v>305</v>
      </c>
      <c r="E789" s="21" t="s">
        <v>37</v>
      </c>
      <c r="F789" s="21" t="s">
        <v>106</v>
      </c>
      <c r="G789" s="21" t="s">
        <v>68</v>
      </c>
      <c r="H789" s="21" t="str">
        <f t="shared" si="24"/>
        <v>RL2-4102Packing</v>
      </c>
      <c r="I789" s="21" t="str">
        <f t="shared" si="25"/>
        <v>RL2-4102Packingc-TENMA</v>
      </c>
      <c r="J789" s="21" t="s">
        <v>39</v>
      </c>
      <c r="K789" s="22" t="str">
        <f>VLOOKUP($D789,'● Inspection plan (master)'!$I$8:$L$316,4,0)</f>
        <v>PF</v>
      </c>
      <c r="L789" s="23"/>
      <c r="M789" s="23"/>
      <c r="N789" s="23"/>
      <c r="O789" s="22">
        <v>0</v>
      </c>
      <c r="P789" s="22">
        <v>0</v>
      </c>
      <c r="Q789" s="22">
        <v>0</v>
      </c>
      <c r="R789" s="22">
        <v>0</v>
      </c>
      <c r="S789" s="22">
        <v>0</v>
      </c>
      <c r="T789" s="22">
        <v>0</v>
      </c>
      <c r="U789" s="22">
        <v>0</v>
      </c>
      <c r="V789" s="22">
        <v>0</v>
      </c>
      <c r="W789" s="22">
        <v>0</v>
      </c>
      <c r="X789" s="22">
        <v>0</v>
      </c>
      <c r="Y789" s="22">
        <v>0</v>
      </c>
      <c r="Z789" s="22">
        <v>0</v>
      </c>
      <c r="AA789" s="22">
        <v>0</v>
      </c>
      <c r="AB789" s="22">
        <v>0</v>
      </c>
      <c r="AC789" s="22">
        <v>0</v>
      </c>
    </row>
    <row r="790" spans="1:29">
      <c r="A790" s="1" t="s">
        <v>68</v>
      </c>
      <c r="B790" s="21" t="s">
        <v>141</v>
      </c>
      <c r="C790" s="21"/>
      <c r="D790" s="21" t="s">
        <v>305</v>
      </c>
      <c r="E790" s="21" t="s">
        <v>45</v>
      </c>
      <c r="F790" s="21"/>
      <c r="G790" s="21"/>
      <c r="H790" s="21" t="str">
        <f t="shared" si="24"/>
        <v>RL2-4102Traverse Grinding</v>
      </c>
      <c r="I790" s="21" t="str">
        <f t="shared" si="25"/>
        <v>RL2-4102Traverse Grinding</v>
      </c>
      <c r="J790" s="21" t="s">
        <v>46</v>
      </c>
      <c r="K790" s="22" t="str">
        <f>VLOOKUP($D790,'● Inspection plan (master)'!$I$8:$L$316,4,0)</f>
        <v>PF</v>
      </c>
      <c r="L790" s="23"/>
      <c r="M790" s="23"/>
      <c r="N790" s="23"/>
      <c r="O790" s="22">
        <v>78566</v>
      </c>
      <c r="P790" s="22">
        <v>76600</v>
      </c>
      <c r="Q790" s="22">
        <v>97287</v>
      </c>
      <c r="R790" s="22">
        <v>58573</v>
      </c>
      <c r="S790" s="22">
        <v>32691</v>
      </c>
      <c r="T790" s="22">
        <v>53913</v>
      </c>
      <c r="U790" s="22">
        <v>85829</v>
      </c>
      <c r="V790" s="22">
        <v>23249</v>
      </c>
      <c r="W790" s="22">
        <v>16761</v>
      </c>
      <c r="X790" s="22">
        <v>10331</v>
      </c>
      <c r="Y790" s="22">
        <v>6365</v>
      </c>
      <c r="Z790" s="22">
        <v>4473.2903225806449</v>
      </c>
      <c r="AA790" s="22">
        <v>7640.9165739710788</v>
      </c>
      <c r="AB790" s="22">
        <v>13949.793103448275</v>
      </c>
      <c r="AC790" s="22">
        <v>0</v>
      </c>
    </row>
    <row r="791" spans="1:29">
      <c r="A791" s="1" t="s">
        <v>68</v>
      </c>
      <c r="B791" s="21" t="s">
        <v>141</v>
      </c>
      <c r="C791" s="21"/>
      <c r="D791" s="21" t="s">
        <v>305</v>
      </c>
      <c r="E791" s="21" t="s">
        <v>152</v>
      </c>
      <c r="F791" s="21"/>
      <c r="G791" s="21"/>
      <c r="H791" s="21" t="str">
        <f t="shared" si="24"/>
        <v>RL2-41022nd Assembly</v>
      </c>
      <c r="I791" s="21" t="str">
        <f t="shared" si="25"/>
        <v>RL2-41022nd Assembly</v>
      </c>
      <c r="J791" s="21" t="s">
        <v>153</v>
      </c>
      <c r="K791" s="22" t="str">
        <f>VLOOKUP($D791,'● Inspection plan (master)'!$I$8:$L$316,4,0)</f>
        <v>PF</v>
      </c>
      <c r="L791" s="23"/>
      <c r="M791" s="23"/>
      <c r="N791" s="23"/>
      <c r="O791" s="22">
        <v>80451</v>
      </c>
      <c r="P791" s="22">
        <v>79261</v>
      </c>
      <c r="Q791" s="22">
        <v>106929</v>
      </c>
      <c r="R791" s="22">
        <v>56054</v>
      </c>
      <c r="S791" s="22">
        <v>34052</v>
      </c>
      <c r="T791" s="22">
        <v>59092</v>
      </c>
      <c r="U791" s="22">
        <v>84124</v>
      </c>
      <c r="V791" s="22">
        <v>26454</v>
      </c>
      <c r="W791" s="22">
        <v>17710</v>
      </c>
      <c r="X791" s="22">
        <v>8664</v>
      </c>
      <c r="Y791" s="22">
        <v>6859</v>
      </c>
      <c r="Z791" s="22">
        <v>4244.7715023861638</v>
      </c>
      <c r="AA791" s="22">
        <v>7875.4627425603285</v>
      </c>
      <c r="AB791" s="22">
        <v>13468.765755053508</v>
      </c>
      <c r="AC791" s="22">
        <v>0</v>
      </c>
    </row>
    <row r="792" spans="1:29" s="28" customFormat="1">
      <c r="A792" s="1" t="s">
        <v>68</v>
      </c>
      <c r="B792" s="21" t="s">
        <v>141</v>
      </c>
      <c r="C792" s="21"/>
      <c r="D792" s="21" t="s">
        <v>305</v>
      </c>
      <c r="E792" s="21" t="s">
        <v>143</v>
      </c>
      <c r="F792" s="21"/>
      <c r="G792" s="21"/>
      <c r="H792" s="21" t="str">
        <f t="shared" si="24"/>
        <v>RL2-41021st Assembly</v>
      </c>
      <c r="I792" s="21" t="str">
        <f t="shared" si="25"/>
        <v>RL2-41021st Assembly</v>
      </c>
      <c r="J792" s="21" t="s">
        <v>144</v>
      </c>
      <c r="K792" s="22" t="str">
        <f>VLOOKUP($D792,'● Inspection plan (master)'!$I$8:$L$316,4,0)</f>
        <v>PF</v>
      </c>
      <c r="L792" s="23"/>
      <c r="M792" s="23"/>
      <c r="N792" s="23"/>
      <c r="O792" s="22">
        <v>80571</v>
      </c>
      <c r="P792" s="22">
        <v>78232</v>
      </c>
      <c r="Q792" s="22">
        <v>95074</v>
      </c>
      <c r="R792" s="22">
        <v>59541</v>
      </c>
      <c r="S792" s="22">
        <v>34140</v>
      </c>
      <c r="T792" s="22">
        <v>49416</v>
      </c>
      <c r="U792" s="22">
        <v>89511</v>
      </c>
      <c r="V792" s="22">
        <v>21573</v>
      </c>
      <c r="W792" s="22">
        <v>22590</v>
      </c>
      <c r="X792" s="22">
        <v>6553</v>
      </c>
      <c r="Y792" s="22">
        <v>8128</v>
      </c>
      <c r="Z792" s="22">
        <v>3000.8186876300451</v>
      </c>
      <c r="AA792" s="22">
        <v>8085.8557557665672</v>
      </c>
      <c r="AB792" s="22">
        <v>13004.325556603388</v>
      </c>
      <c r="AC792" s="22">
        <v>0</v>
      </c>
    </row>
    <row r="793" spans="1:29">
      <c r="A793" s="1" t="s">
        <v>68</v>
      </c>
      <c r="B793" s="21" t="s">
        <v>141</v>
      </c>
      <c r="C793" s="21"/>
      <c r="D793" s="21" t="s">
        <v>305</v>
      </c>
      <c r="E793" s="21" t="s">
        <v>91</v>
      </c>
      <c r="F793" s="21"/>
      <c r="G793" s="21"/>
      <c r="H793" s="21" t="str">
        <f t="shared" si="24"/>
        <v>RL2-41021st ROTARY Cutting</v>
      </c>
      <c r="I793" s="21" t="str">
        <f t="shared" si="25"/>
        <v>RL2-41021st ROTARY Cutting</v>
      </c>
      <c r="J793" s="21" t="s">
        <v>3</v>
      </c>
      <c r="K793" s="22" t="str">
        <f>VLOOKUP($D793,'● Inspection plan (master)'!$I$8:$L$316,4,0)</f>
        <v>PF</v>
      </c>
      <c r="L793" s="23"/>
      <c r="M793" s="23"/>
      <c r="N793" s="23"/>
      <c r="O793" s="22">
        <v>0</v>
      </c>
      <c r="P793" s="22">
        <v>0</v>
      </c>
      <c r="Q793" s="22">
        <v>0</v>
      </c>
      <c r="R793" s="22">
        <v>0</v>
      </c>
      <c r="S793" s="22">
        <v>0</v>
      </c>
      <c r="T793" s="22">
        <v>0</v>
      </c>
      <c r="U793" s="22">
        <v>0</v>
      </c>
      <c r="V793" s="22">
        <v>0</v>
      </c>
      <c r="W793" s="22">
        <v>0</v>
      </c>
      <c r="X793" s="22">
        <v>0</v>
      </c>
      <c r="Y793" s="22">
        <v>0</v>
      </c>
      <c r="Z793" s="22">
        <v>0</v>
      </c>
      <c r="AA793" s="22">
        <v>0</v>
      </c>
      <c r="AB793" s="22">
        <v>0</v>
      </c>
      <c r="AC793" s="22">
        <v>0</v>
      </c>
    </row>
    <row r="794" spans="1:29">
      <c r="A794" s="1" t="s">
        <v>68</v>
      </c>
      <c r="B794" s="21" t="s">
        <v>141</v>
      </c>
      <c r="C794" s="21"/>
      <c r="D794" s="21" t="s">
        <v>305</v>
      </c>
      <c r="E794" s="21" t="s">
        <v>53</v>
      </c>
      <c r="F794" s="21"/>
      <c r="G794" s="21"/>
      <c r="H794" s="21" t="str">
        <f t="shared" si="24"/>
        <v>RL2-4102Heatting</v>
      </c>
      <c r="I794" s="21" t="str">
        <f t="shared" si="25"/>
        <v>RL2-4102Heatting</v>
      </c>
      <c r="J794" s="21" t="s">
        <v>54</v>
      </c>
      <c r="K794" s="22" t="str">
        <f>VLOOKUP($D794,'● Inspection plan (master)'!$I$8:$L$316,4,0)</f>
        <v>PF</v>
      </c>
      <c r="L794" s="23"/>
      <c r="M794" s="23"/>
      <c r="N794" s="23"/>
      <c r="O794" s="22">
        <v>0</v>
      </c>
      <c r="P794" s="22">
        <v>0</v>
      </c>
      <c r="Q794" s="22">
        <v>0</v>
      </c>
      <c r="R794" s="22">
        <v>0</v>
      </c>
      <c r="S794" s="22">
        <v>0</v>
      </c>
      <c r="T794" s="22">
        <v>0</v>
      </c>
      <c r="U794" s="22">
        <v>0</v>
      </c>
      <c r="V794" s="22">
        <v>0</v>
      </c>
      <c r="W794" s="22">
        <v>0</v>
      </c>
      <c r="X794" s="22">
        <v>0</v>
      </c>
      <c r="Y794" s="22">
        <v>0</v>
      </c>
      <c r="Z794" s="22">
        <v>0</v>
      </c>
      <c r="AA794" s="22">
        <v>0</v>
      </c>
      <c r="AB794" s="22">
        <v>0</v>
      </c>
      <c r="AC794" s="22">
        <v>0</v>
      </c>
    </row>
    <row r="795" spans="1:29">
      <c r="A795" s="1" t="s">
        <v>68</v>
      </c>
      <c r="B795" s="21" t="s">
        <v>141</v>
      </c>
      <c r="C795" s="21">
        <v>9</v>
      </c>
      <c r="D795" s="21" t="s">
        <v>305</v>
      </c>
      <c r="E795" s="21" t="s">
        <v>124</v>
      </c>
      <c r="F795" s="21"/>
      <c r="G795" s="21"/>
      <c r="H795" s="21" t="str">
        <f t="shared" si="24"/>
        <v>RL2-4102Pressing</v>
      </c>
      <c r="I795" s="21" t="str">
        <f t="shared" si="25"/>
        <v>RL2-4102Pressing</v>
      </c>
      <c r="J795" s="21" t="s">
        <v>125</v>
      </c>
      <c r="K795" s="22" t="str">
        <f>VLOOKUP($D795,'● Inspection plan (master)'!$I$8:$L$316,4,0)</f>
        <v>PF</v>
      </c>
      <c r="L795" s="23"/>
      <c r="M795" s="23"/>
      <c r="N795" s="23"/>
      <c r="O795" s="22">
        <v>0</v>
      </c>
      <c r="P795" s="22">
        <v>0</v>
      </c>
      <c r="Q795" s="22">
        <v>0</v>
      </c>
      <c r="R795" s="22">
        <v>0</v>
      </c>
      <c r="S795" s="22">
        <v>0</v>
      </c>
      <c r="T795" s="22">
        <v>0</v>
      </c>
      <c r="U795" s="22">
        <v>0</v>
      </c>
      <c r="V795" s="22">
        <v>0</v>
      </c>
      <c r="W795" s="22">
        <v>0</v>
      </c>
      <c r="X795" s="22">
        <v>0</v>
      </c>
      <c r="Y795" s="22">
        <v>0</v>
      </c>
      <c r="Z795" s="22">
        <v>0</v>
      </c>
      <c r="AA795" s="22">
        <v>0</v>
      </c>
      <c r="AB795" s="22">
        <v>0</v>
      </c>
      <c r="AC795" s="22">
        <v>0</v>
      </c>
    </row>
    <row r="796" spans="1:29">
      <c r="A796" s="1" t="s">
        <v>68</v>
      </c>
      <c r="B796" s="21" t="s">
        <v>35</v>
      </c>
      <c r="C796" s="21"/>
      <c r="D796" s="21" t="s">
        <v>306</v>
      </c>
      <c r="E796" s="21" t="s">
        <v>37</v>
      </c>
      <c r="F796" s="21" t="s">
        <v>70</v>
      </c>
      <c r="G796" s="21" t="s">
        <v>68</v>
      </c>
      <c r="H796" s="21" t="str">
        <f t="shared" si="24"/>
        <v>RM2-2692Packing</v>
      </c>
      <c r="I796" s="21" t="str">
        <f t="shared" si="25"/>
        <v>RM2-2692Packingc-QUEVO</v>
      </c>
      <c r="J796" s="21" t="s">
        <v>39</v>
      </c>
      <c r="K796" s="22" t="str">
        <f>VLOOKUP($D796,'● Inspection plan (master)'!$I$8:$L$316,4,0)</f>
        <v>FRP</v>
      </c>
      <c r="L796" s="23"/>
      <c r="M796" s="23"/>
      <c r="N796" s="23"/>
      <c r="O796" s="22">
        <v>7800</v>
      </c>
      <c r="P796" s="22">
        <v>1200</v>
      </c>
      <c r="Q796" s="22">
        <v>600</v>
      </c>
      <c r="R796" s="22">
        <v>0</v>
      </c>
      <c r="S796" s="22">
        <v>1200</v>
      </c>
      <c r="T796" s="22">
        <v>4800</v>
      </c>
      <c r="U796" s="22">
        <v>1200</v>
      </c>
      <c r="V796" s="22">
        <v>3000</v>
      </c>
      <c r="W796" s="22">
        <v>1800</v>
      </c>
      <c r="X796" s="22">
        <v>0</v>
      </c>
      <c r="Y796" s="22">
        <v>7200</v>
      </c>
      <c r="Z796" s="22">
        <v>9000</v>
      </c>
      <c r="AA796" s="22">
        <v>8400</v>
      </c>
      <c r="AB796" s="22">
        <v>12600</v>
      </c>
      <c r="AC796" s="22">
        <v>0</v>
      </c>
    </row>
    <row r="797" spans="1:29">
      <c r="A797" s="1" t="s">
        <v>68</v>
      </c>
      <c r="B797" s="21" t="s">
        <v>35</v>
      </c>
      <c r="C797" s="21"/>
      <c r="D797" s="21" t="s">
        <v>306</v>
      </c>
      <c r="E797" s="21" t="s">
        <v>37</v>
      </c>
      <c r="F797" s="21" t="s">
        <v>106</v>
      </c>
      <c r="G797" s="21" t="s">
        <v>68</v>
      </c>
      <c r="H797" s="21" t="str">
        <f t="shared" si="24"/>
        <v>RM2-2692Packing</v>
      </c>
      <c r="I797" s="21" t="str">
        <f t="shared" si="25"/>
        <v>RM2-2692Packingc-TENMA</v>
      </c>
      <c r="J797" s="21" t="s">
        <v>39</v>
      </c>
      <c r="K797" s="22" t="str">
        <f>VLOOKUP($D797,'● Inspection plan (master)'!$I$8:$L$316,4,0)</f>
        <v>FRP</v>
      </c>
      <c r="L797" s="23"/>
      <c r="M797" s="23"/>
      <c r="N797" s="23"/>
      <c r="O797" s="22">
        <v>29400</v>
      </c>
      <c r="P797" s="22">
        <v>28200</v>
      </c>
      <c r="Q797" s="22">
        <v>42000</v>
      </c>
      <c r="R797" s="22">
        <v>42000</v>
      </c>
      <c r="S797" s="22">
        <v>0</v>
      </c>
      <c r="T797" s="22">
        <v>63600</v>
      </c>
      <c r="U797" s="22">
        <v>6600</v>
      </c>
      <c r="V797" s="22">
        <v>6600</v>
      </c>
      <c r="W797" s="22">
        <v>45000</v>
      </c>
      <c r="X797" s="22">
        <v>10200</v>
      </c>
      <c r="Y797" s="22">
        <v>21000</v>
      </c>
      <c r="Z797" s="22">
        <v>14400</v>
      </c>
      <c r="AA797" s="22">
        <v>16200</v>
      </c>
      <c r="AB797" s="22">
        <v>49200</v>
      </c>
      <c r="AC797" s="22">
        <v>0</v>
      </c>
    </row>
    <row r="798" spans="1:29">
      <c r="A798" s="1" t="s">
        <v>68</v>
      </c>
      <c r="B798" s="21" t="s">
        <v>35</v>
      </c>
      <c r="C798" s="21"/>
      <c r="D798" s="21" t="s">
        <v>306</v>
      </c>
      <c r="E798" s="21" t="s">
        <v>43</v>
      </c>
      <c r="F798" s="21"/>
      <c r="G798" s="21"/>
      <c r="H798" s="21" t="str">
        <f t="shared" si="24"/>
        <v>RM2-2692FEED Cutting</v>
      </c>
      <c r="I798" s="21" t="str">
        <f t="shared" si="25"/>
        <v>RM2-2692FEED Cutting</v>
      </c>
      <c r="J798" s="21" t="s">
        <v>44</v>
      </c>
      <c r="K798" s="22" t="str">
        <f>VLOOKUP($D798,'● Inspection plan (master)'!$I$8:$L$316,4,0)</f>
        <v>FRP</v>
      </c>
      <c r="L798" s="23"/>
      <c r="M798" s="23"/>
      <c r="N798" s="23"/>
      <c r="O798" s="22">
        <v>31764</v>
      </c>
      <c r="P798" s="22">
        <v>47778</v>
      </c>
      <c r="Q798" s="22">
        <v>76376</v>
      </c>
      <c r="R798" s="22">
        <v>70588</v>
      </c>
      <c r="S798" s="22">
        <v>23616</v>
      </c>
      <c r="T798" s="22">
        <v>54180</v>
      </c>
      <c r="U798" s="22">
        <v>22096</v>
      </c>
      <c r="V798" s="22">
        <v>0</v>
      </c>
      <c r="W798" s="22">
        <v>45604</v>
      </c>
      <c r="X798" s="22">
        <v>21208</v>
      </c>
      <c r="Y798" s="22">
        <v>20936</v>
      </c>
      <c r="Z798" s="22">
        <v>12244.193548387098</v>
      </c>
      <c r="AA798" s="22">
        <v>29184.220244716351</v>
      </c>
      <c r="AB798" s="22">
        <v>61565.586206896551</v>
      </c>
      <c r="AC798" s="22">
        <v>0</v>
      </c>
    </row>
    <row r="799" spans="1:29">
      <c r="A799" s="1" t="s">
        <v>68</v>
      </c>
      <c r="B799" s="21" t="s">
        <v>35</v>
      </c>
      <c r="C799" s="21"/>
      <c r="D799" s="21" t="s">
        <v>306</v>
      </c>
      <c r="E799" s="21" t="s">
        <v>45</v>
      </c>
      <c r="F799" s="21"/>
      <c r="G799" s="21"/>
      <c r="H799" s="21" t="str">
        <f t="shared" si="24"/>
        <v>RM2-2692Traverse Grinding</v>
      </c>
      <c r="I799" s="21" t="str">
        <f t="shared" si="25"/>
        <v>RM2-2692Traverse Grinding</v>
      </c>
      <c r="J799" s="21" t="s">
        <v>46</v>
      </c>
      <c r="K799" s="22" t="str">
        <f>VLOOKUP($D799,'● Inspection plan (master)'!$I$8:$L$316,4,0)</f>
        <v>FRP</v>
      </c>
      <c r="L799" s="23"/>
      <c r="M799" s="23"/>
      <c r="N799" s="23"/>
      <c r="O799" s="22">
        <v>18432</v>
      </c>
      <c r="P799" s="22">
        <v>53724</v>
      </c>
      <c r="Q799" s="22">
        <v>95016</v>
      </c>
      <c r="R799" s="22">
        <v>66372</v>
      </c>
      <c r="S799" s="22">
        <v>27792</v>
      </c>
      <c r="T799" s="22">
        <v>51540</v>
      </c>
      <c r="U799" s="22">
        <v>19812</v>
      </c>
      <c r="V799" s="22">
        <v>0</v>
      </c>
      <c r="W799" s="22">
        <v>64728</v>
      </c>
      <c r="X799" s="22">
        <v>0</v>
      </c>
      <c r="Y799" s="22">
        <v>38280</v>
      </c>
      <c r="Z799" s="22">
        <v>0</v>
      </c>
      <c r="AA799" s="22">
        <v>10527.365041617122</v>
      </c>
      <c r="AB799" s="22">
        <v>59442.634958382878</v>
      </c>
      <c r="AC799" s="22">
        <v>0</v>
      </c>
    </row>
    <row r="800" spans="1:29">
      <c r="A800" s="1" t="s">
        <v>68</v>
      </c>
      <c r="B800" s="21" t="s">
        <v>35</v>
      </c>
      <c r="C800" s="21"/>
      <c r="D800" s="21" t="s">
        <v>306</v>
      </c>
      <c r="E800" s="21" t="s">
        <v>53</v>
      </c>
      <c r="F800" s="21"/>
      <c r="G800" s="21"/>
      <c r="H800" s="21" t="str">
        <f t="shared" si="24"/>
        <v>RM2-2692Heatting</v>
      </c>
      <c r="I800" s="21" t="str">
        <f t="shared" si="25"/>
        <v>RM2-2692Heatting</v>
      </c>
      <c r="J800" s="21" t="s">
        <v>54</v>
      </c>
      <c r="K800" s="22" t="str">
        <f>VLOOKUP($D800,'● Inspection plan (master)'!$I$8:$L$316,4,0)</f>
        <v>FRP</v>
      </c>
      <c r="L800" s="23"/>
      <c r="M800" s="23"/>
      <c r="N800" s="23"/>
      <c r="O800" s="22">
        <v>31560</v>
      </c>
      <c r="P800" s="22">
        <v>57560</v>
      </c>
      <c r="Q800" s="22">
        <v>93500</v>
      </c>
      <c r="R800" s="22">
        <v>55560</v>
      </c>
      <c r="S800" s="22">
        <v>39200</v>
      </c>
      <c r="T800" s="22">
        <v>49980</v>
      </c>
      <c r="U800" s="22">
        <v>15200</v>
      </c>
      <c r="V800" s="22">
        <v>0</v>
      </c>
      <c r="W800" s="22">
        <v>84760</v>
      </c>
      <c r="X800" s="22">
        <v>0</v>
      </c>
      <c r="Y800" s="22">
        <v>24400</v>
      </c>
      <c r="Z800" s="22">
        <v>0</v>
      </c>
      <c r="AA800" s="22">
        <v>4433.1110746648083</v>
      </c>
      <c r="AB800" s="22">
        <v>57392.888925335195</v>
      </c>
      <c r="AC800" s="22">
        <v>0</v>
      </c>
    </row>
    <row r="801" spans="1:29">
      <c r="A801" s="1" t="s">
        <v>68</v>
      </c>
      <c r="B801" s="21" t="s">
        <v>35</v>
      </c>
      <c r="C801" s="21"/>
      <c r="D801" s="21" t="s">
        <v>306</v>
      </c>
      <c r="E801" s="21" t="s">
        <v>124</v>
      </c>
      <c r="F801" s="21"/>
      <c r="G801" s="21"/>
      <c r="H801" s="21" t="str">
        <f t="shared" si="24"/>
        <v>RM2-2692Pressing</v>
      </c>
      <c r="I801" s="21" t="str">
        <f t="shared" si="25"/>
        <v>RM2-2692Pressing</v>
      </c>
      <c r="J801" s="21" t="s">
        <v>125</v>
      </c>
      <c r="K801" s="22" t="str">
        <f>VLOOKUP($D801,'● Inspection plan (master)'!$I$8:$L$316,4,0)</f>
        <v>FRP</v>
      </c>
      <c r="L801" s="23"/>
      <c r="M801" s="23"/>
      <c r="N801" s="23"/>
      <c r="O801" s="22">
        <v>49940</v>
      </c>
      <c r="P801" s="22">
        <v>81880</v>
      </c>
      <c r="Q801" s="22">
        <v>95040</v>
      </c>
      <c r="R801" s="22">
        <v>36340</v>
      </c>
      <c r="S801" s="22">
        <v>13580</v>
      </c>
      <c r="T801" s="22">
        <v>49920</v>
      </c>
      <c r="U801" s="22">
        <v>31980</v>
      </c>
      <c r="V801" s="22">
        <v>67960</v>
      </c>
      <c r="W801" s="22">
        <v>0</v>
      </c>
      <c r="X801" s="22">
        <v>77108</v>
      </c>
      <c r="Y801" s="22">
        <v>0</v>
      </c>
      <c r="Z801" s="22">
        <v>0</v>
      </c>
      <c r="AA801" s="22">
        <v>0</v>
      </c>
      <c r="AB801" s="22">
        <v>14261.063664596273</v>
      </c>
      <c r="AC801" s="22">
        <v>0</v>
      </c>
    </row>
    <row r="802" spans="1:29">
      <c r="A802" s="1" t="s">
        <v>68</v>
      </c>
      <c r="B802" s="21" t="s">
        <v>35</v>
      </c>
      <c r="C802" s="21"/>
      <c r="D802" s="21" t="s">
        <v>307</v>
      </c>
      <c r="E802" s="21" t="s">
        <v>37</v>
      </c>
      <c r="F802" s="21" t="s">
        <v>70</v>
      </c>
      <c r="G802" s="21" t="s">
        <v>68</v>
      </c>
      <c r="H802" s="21" t="str">
        <f t="shared" si="24"/>
        <v>RM2-2695Packing</v>
      </c>
      <c r="I802" s="21" t="str">
        <f t="shared" si="25"/>
        <v>RM2-2695Packingc-QUEVO</v>
      </c>
      <c r="J802" s="21" t="s">
        <v>39</v>
      </c>
      <c r="K802" s="22" t="str">
        <f>VLOOKUP($D802,'● Inspection plan (master)'!$I$8:$L$316,4,0)</f>
        <v>FRP</v>
      </c>
      <c r="L802" s="23"/>
      <c r="M802" s="23"/>
      <c r="N802" s="23"/>
      <c r="O802" s="22">
        <v>80000</v>
      </c>
      <c r="P802" s="22">
        <v>73600</v>
      </c>
      <c r="Q802" s="22">
        <v>73600</v>
      </c>
      <c r="R802" s="22">
        <v>35200</v>
      </c>
      <c r="S802" s="22">
        <v>35200</v>
      </c>
      <c r="T802" s="22">
        <v>64000</v>
      </c>
      <c r="U802" s="22">
        <v>64000</v>
      </c>
      <c r="V802" s="22">
        <v>73600</v>
      </c>
      <c r="W802" s="22">
        <v>60950</v>
      </c>
      <c r="X802" s="22">
        <v>121600</v>
      </c>
      <c r="Y802" s="22">
        <v>60800</v>
      </c>
      <c r="Z802" s="22">
        <v>32000</v>
      </c>
      <c r="AA802" s="22">
        <v>51200</v>
      </c>
      <c r="AB802" s="22">
        <v>99200</v>
      </c>
      <c r="AC802" s="22">
        <v>0</v>
      </c>
    </row>
    <row r="803" spans="1:29">
      <c r="A803" s="1" t="s">
        <v>68</v>
      </c>
      <c r="B803" s="21" t="s">
        <v>35</v>
      </c>
      <c r="C803" s="21"/>
      <c r="D803" s="21" t="s">
        <v>307</v>
      </c>
      <c r="E803" s="21" t="s">
        <v>37</v>
      </c>
      <c r="F803" s="21" t="s">
        <v>117</v>
      </c>
      <c r="G803" s="21" t="s">
        <v>68</v>
      </c>
      <c r="H803" s="21" t="str">
        <f t="shared" si="24"/>
        <v>RM2-2695Packing</v>
      </c>
      <c r="I803" s="21" t="str">
        <f t="shared" si="25"/>
        <v>RM2-2695Packingc-SANKYO</v>
      </c>
      <c r="J803" s="21" t="s">
        <v>39</v>
      </c>
      <c r="K803" s="22" t="str">
        <f>VLOOKUP($D803,'● Inspection plan (master)'!$I$8:$L$316,4,0)</f>
        <v>FRP</v>
      </c>
      <c r="L803" s="23"/>
      <c r="M803" s="23"/>
      <c r="N803" s="23"/>
      <c r="O803" s="22">
        <v>0</v>
      </c>
      <c r="P803" s="22">
        <v>6400</v>
      </c>
      <c r="Q803" s="22">
        <v>0</v>
      </c>
      <c r="R803" s="22">
        <v>9600</v>
      </c>
      <c r="S803" s="22">
        <v>19200</v>
      </c>
      <c r="T803" s="22">
        <v>42156</v>
      </c>
      <c r="U803" s="22">
        <v>12800</v>
      </c>
      <c r="V803" s="22">
        <v>0</v>
      </c>
      <c r="W803" s="22">
        <v>13200</v>
      </c>
      <c r="X803" s="22">
        <v>51200</v>
      </c>
      <c r="Y803" s="22">
        <v>35200</v>
      </c>
      <c r="Z803" s="22">
        <v>35200</v>
      </c>
      <c r="AA803" s="22">
        <v>70400</v>
      </c>
      <c r="AB803" s="22">
        <v>60800</v>
      </c>
      <c r="AC803" s="22">
        <v>0</v>
      </c>
    </row>
    <row r="804" spans="1:29">
      <c r="A804" s="1" t="s">
        <v>68</v>
      </c>
      <c r="B804" s="21" t="s">
        <v>35</v>
      </c>
      <c r="C804" s="21"/>
      <c r="D804" s="21" t="s">
        <v>307</v>
      </c>
      <c r="E804" s="21" t="s">
        <v>43</v>
      </c>
      <c r="F804" s="21"/>
      <c r="G804" s="21"/>
      <c r="H804" s="21" t="str">
        <f t="shared" si="24"/>
        <v>RM2-2695FEED Cutting</v>
      </c>
      <c r="I804" s="21" t="str">
        <f t="shared" si="25"/>
        <v>RM2-2695FEED Cutting</v>
      </c>
      <c r="J804" s="21" t="s">
        <v>44</v>
      </c>
      <c r="K804" s="22" t="str">
        <f>VLOOKUP($D804,'● Inspection plan (master)'!$I$8:$L$316,4,0)</f>
        <v>FRP</v>
      </c>
      <c r="L804" s="23"/>
      <c r="M804" s="23"/>
      <c r="N804" s="23"/>
      <c r="O804" s="22">
        <v>137450</v>
      </c>
      <c r="P804" s="22">
        <v>125390</v>
      </c>
      <c r="Q804" s="22">
        <v>157760</v>
      </c>
      <c r="R804" s="22">
        <v>94340</v>
      </c>
      <c r="S804" s="22">
        <v>156780</v>
      </c>
      <c r="T804" s="22">
        <v>235600</v>
      </c>
      <c r="U804" s="22">
        <v>166490</v>
      </c>
      <c r="V804" s="22">
        <v>88270</v>
      </c>
      <c r="W804" s="22">
        <v>77090</v>
      </c>
      <c r="X804" s="22">
        <v>222530</v>
      </c>
      <c r="Y804" s="22">
        <v>186400</v>
      </c>
      <c r="Z804" s="22">
        <v>111460.74193548388</v>
      </c>
      <c r="AA804" s="22">
        <v>189452.94771968853</v>
      </c>
      <c r="AB804" s="22">
        <v>175779.31034482759</v>
      </c>
      <c r="AC804" s="22">
        <v>0</v>
      </c>
    </row>
    <row r="805" spans="1:29">
      <c r="A805" s="1" t="s">
        <v>68</v>
      </c>
      <c r="B805" s="21" t="s">
        <v>35</v>
      </c>
      <c r="C805" s="21"/>
      <c r="D805" s="21" t="s">
        <v>307</v>
      </c>
      <c r="E805" s="21" t="s">
        <v>53</v>
      </c>
      <c r="F805" s="21"/>
      <c r="G805" s="21"/>
      <c r="H805" s="21" t="str">
        <f t="shared" si="24"/>
        <v>RM2-2695Heatting</v>
      </c>
      <c r="I805" s="21" t="str">
        <f t="shared" si="25"/>
        <v>RM2-2695Heatting</v>
      </c>
      <c r="J805" s="21" t="s">
        <v>54</v>
      </c>
      <c r="K805" s="22" t="str">
        <f>VLOOKUP($D805,'● Inspection plan (master)'!$I$8:$L$316,4,0)</f>
        <v>FRP</v>
      </c>
      <c r="L805" s="23"/>
      <c r="M805" s="23"/>
      <c r="N805" s="23"/>
      <c r="O805" s="22">
        <v>149630</v>
      </c>
      <c r="P805" s="22">
        <v>119000</v>
      </c>
      <c r="Q805" s="22">
        <v>148850</v>
      </c>
      <c r="R805" s="22">
        <v>94475</v>
      </c>
      <c r="S805" s="22">
        <v>156950</v>
      </c>
      <c r="T805" s="22">
        <v>243325</v>
      </c>
      <c r="U805" s="22">
        <v>166425</v>
      </c>
      <c r="V805" s="22">
        <v>81475</v>
      </c>
      <c r="W805" s="22">
        <v>93975</v>
      </c>
      <c r="X805" s="22">
        <v>211975</v>
      </c>
      <c r="Y805" s="22">
        <v>196205</v>
      </c>
      <c r="Z805" s="22">
        <v>116550</v>
      </c>
      <c r="AA805" s="22">
        <v>174925.04518430438</v>
      </c>
      <c r="AB805" s="22">
        <v>169717.95481569562</v>
      </c>
      <c r="AC805" s="22">
        <v>0</v>
      </c>
    </row>
    <row r="806" spans="1:29">
      <c r="A806" s="1" t="s">
        <v>68</v>
      </c>
      <c r="B806" s="21" t="s">
        <v>35</v>
      </c>
      <c r="C806" s="21">
        <v>5</v>
      </c>
      <c r="D806" s="21" t="s">
        <v>307</v>
      </c>
      <c r="E806" s="21" t="s">
        <v>124</v>
      </c>
      <c r="F806" s="21"/>
      <c r="G806" s="21"/>
      <c r="H806" s="21" t="str">
        <f t="shared" si="24"/>
        <v>RM2-2695Pressing</v>
      </c>
      <c r="I806" s="21" t="str">
        <f t="shared" si="25"/>
        <v>RM2-2695Pressing</v>
      </c>
      <c r="J806" s="21" t="s">
        <v>125</v>
      </c>
      <c r="K806" s="22" t="str">
        <f>VLOOKUP($D806,'● Inspection plan (master)'!$I$8:$L$316,4,0)</f>
        <v>FRP</v>
      </c>
      <c r="L806" s="23"/>
      <c r="M806" s="23"/>
      <c r="N806" s="23"/>
      <c r="O806" s="22">
        <v>127850</v>
      </c>
      <c r="P806" s="22">
        <v>216775</v>
      </c>
      <c r="Q806" s="22">
        <v>104900</v>
      </c>
      <c r="R806" s="22">
        <v>106400</v>
      </c>
      <c r="S806" s="22">
        <v>95925</v>
      </c>
      <c r="T806" s="22">
        <v>257225</v>
      </c>
      <c r="U806" s="22">
        <v>205275</v>
      </c>
      <c r="V806" s="22">
        <v>102925</v>
      </c>
      <c r="W806" s="22">
        <v>17975</v>
      </c>
      <c r="X806" s="22">
        <v>257775</v>
      </c>
      <c r="Y806" s="22">
        <v>197850</v>
      </c>
      <c r="Z806" s="22">
        <v>98595.008051529789</v>
      </c>
      <c r="AA806" s="22">
        <v>172541.26409017714</v>
      </c>
      <c r="AB806" s="22">
        <v>147892.5120772947</v>
      </c>
      <c r="AC806" s="22">
        <v>0</v>
      </c>
    </row>
    <row r="807" spans="1:29">
      <c r="A807" s="1" t="s">
        <v>68</v>
      </c>
      <c r="B807" s="21" t="s">
        <v>141</v>
      </c>
      <c r="C807" s="21"/>
      <c r="D807" s="21" t="s">
        <v>308</v>
      </c>
      <c r="E807" s="21" t="s">
        <v>37</v>
      </c>
      <c r="F807" s="21" t="s">
        <v>70</v>
      </c>
      <c r="G807" s="21" t="s">
        <v>68</v>
      </c>
      <c r="H807" s="21" t="str">
        <f t="shared" si="24"/>
        <v>RL2-4606Packing</v>
      </c>
      <c r="I807" s="21" t="str">
        <f t="shared" si="25"/>
        <v>RL2-4606Packingc-QUEVO</v>
      </c>
      <c r="J807" s="21" t="s">
        <v>39</v>
      </c>
      <c r="K807" s="22" t="str">
        <f>VLOOKUP($D807,'● Inspection plan (master)'!$I$8:$L$316,4,0)</f>
        <v>PF</v>
      </c>
      <c r="L807" s="23"/>
      <c r="M807" s="23"/>
      <c r="N807" s="23"/>
      <c r="O807" s="22">
        <v>28800</v>
      </c>
      <c r="P807" s="22">
        <v>23800</v>
      </c>
      <c r="Q807" s="22">
        <v>40000</v>
      </c>
      <c r="R807" s="22">
        <v>21200</v>
      </c>
      <c r="S807" s="22">
        <v>10400</v>
      </c>
      <c r="T807" s="22">
        <v>12600</v>
      </c>
      <c r="U807" s="22">
        <v>23800</v>
      </c>
      <c r="V807" s="22">
        <v>17600</v>
      </c>
      <c r="W807" s="22">
        <v>22000</v>
      </c>
      <c r="X807" s="22">
        <v>5800</v>
      </c>
      <c r="Y807" s="22">
        <v>5800</v>
      </c>
      <c r="Z807" s="22">
        <v>0</v>
      </c>
      <c r="AA807" s="22">
        <v>0</v>
      </c>
      <c r="AB807" s="22">
        <v>800</v>
      </c>
      <c r="AC807" s="22">
        <v>0</v>
      </c>
    </row>
    <row r="808" spans="1:29">
      <c r="A808" s="1" t="s">
        <v>68</v>
      </c>
      <c r="B808" s="21" t="s">
        <v>141</v>
      </c>
      <c r="C808" s="21"/>
      <c r="D808" s="21" t="s">
        <v>308</v>
      </c>
      <c r="E808" s="21" t="s">
        <v>152</v>
      </c>
      <c r="F808" s="21"/>
      <c r="G808" s="21"/>
      <c r="H808" s="21" t="str">
        <f t="shared" si="24"/>
        <v>RL2-46062nd Assembly</v>
      </c>
      <c r="I808" s="21" t="str">
        <f t="shared" si="25"/>
        <v>RL2-46062nd Assembly</v>
      </c>
      <c r="J808" s="21" t="s">
        <v>153</v>
      </c>
      <c r="K808" s="22" t="str">
        <f>VLOOKUP($D808,'● Inspection plan (master)'!$I$8:$L$316,4,0)</f>
        <v>PF</v>
      </c>
      <c r="L808" s="23"/>
      <c r="M808" s="23"/>
      <c r="N808" s="23"/>
      <c r="O808" s="22">
        <v>25401</v>
      </c>
      <c r="P808" s="22">
        <v>32247</v>
      </c>
      <c r="Q808" s="22">
        <v>41411</v>
      </c>
      <c r="R808" s="22">
        <v>36488</v>
      </c>
      <c r="S808" s="22">
        <v>15578</v>
      </c>
      <c r="T808" s="22">
        <v>32381</v>
      </c>
      <c r="U808" s="22">
        <v>38874</v>
      </c>
      <c r="V808" s="22">
        <v>21795</v>
      </c>
      <c r="W808" s="22">
        <v>23813</v>
      </c>
      <c r="X808" s="22">
        <v>4637</v>
      </c>
      <c r="Y808" s="22">
        <v>4617</v>
      </c>
      <c r="Z808" s="22">
        <v>0</v>
      </c>
      <c r="AA808" s="22">
        <v>0</v>
      </c>
      <c r="AB808" s="22">
        <v>1002</v>
      </c>
      <c r="AC808" s="22">
        <v>0</v>
      </c>
    </row>
    <row r="809" spans="1:29">
      <c r="A809" s="1" t="s">
        <v>68</v>
      </c>
      <c r="B809" s="21" t="s">
        <v>141</v>
      </c>
      <c r="C809" s="21"/>
      <c r="D809" s="21" t="s">
        <v>308</v>
      </c>
      <c r="E809" s="21" t="s">
        <v>45</v>
      </c>
      <c r="F809" s="21"/>
      <c r="G809" s="21"/>
      <c r="H809" s="21" t="str">
        <f t="shared" si="24"/>
        <v>RL2-4606Traverse Grinding</v>
      </c>
      <c r="I809" s="21" t="str">
        <f t="shared" si="25"/>
        <v>RL2-4606Traverse Grinding</v>
      </c>
      <c r="J809" s="21" t="s">
        <v>46</v>
      </c>
      <c r="K809" s="22" t="str">
        <f>VLOOKUP($D809,'● Inspection plan (master)'!$I$8:$L$316,4,0)</f>
        <v>PF</v>
      </c>
      <c r="L809" s="23"/>
      <c r="M809" s="23"/>
      <c r="N809" s="23"/>
      <c r="O809" s="22">
        <v>24784</v>
      </c>
      <c r="P809" s="22">
        <v>32480</v>
      </c>
      <c r="Q809" s="22">
        <v>43479</v>
      </c>
      <c r="R809" s="22">
        <v>36475</v>
      </c>
      <c r="S809" s="22">
        <v>15936</v>
      </c>
      <c r="T809" s="22">
        <v>32813</v>
      </c>
      <c r="U809" s="22">
        <v>42301</v>
      </c>
      <c r="V809" s="22">
        <v>21404</v>
      </c>
      <c r="W809" s="22">
        <v>23812</v>
      </c>
      <c r="X809" s="22">
        <v>4850</v>
      </c>
      <c r="Y809" s="22">
        <v>4433</v>
      </c>
      <c r="Z809" s="22">
        <v>0</v>
      </c>
      <c r="AA809" s="22">
        <v>69.103448275862064</v>
      </c>
      <c r="AB809" s="22">
        <v>932.89655172413791</v>
      </c>
      <c r="AC809" s="22">
        <v>0</v>
      </c>
    </row>
    <row r="810" spans="1:29">
      <c r="A810" s="1" t="s">
        <v>68</v>
      </c>
      <c r="B810" s="21" t="s">
        <v>141</v>
      </c>
      <c r="C810" s="21"/>
      <c r="D810" s="21" t="s">
        <v>308</v>
      </c>
      <c r="E810" s="21" t="s">
        <v>143</v>
      </c>
      <c r="F810" s="21"/>
      <c r="G810" s="21"/>
      <c r="H810" s="21" t="str">
        <f t="shared" si="24"/>
        <v>RL2-46061st Assembly</v>
      </c>
      <c r="I810" s="21" t="str">
        <f t="shared" si="25"/>
        <v>RL2-46061st Assembly</v>
      </c>
      <c r="J810" s="21" t="s">
        <v>144</v>
      </c>
      <c r="K810" s="22" t="str">
        <f>VLOOKUP($D810,'● Inspection plan (master)'!$I$8:$L$316,4,0)</f>
        <v>PF</v>
      </c>
      <c r="L810" s="23"/>
      <c r="M810" s="23"/>
      <c r="N810" s="23"/>
      <c r="O810" s="22">
        <v>24877</v>
      </c>
      <c r="P810" s="22">
        <v>34205</v>
      </c>
      <c r="Q810" s="22">
        <v>39053</v>
      </c>
      <c r="R810" s="22">
        <v>36828</v>
      </c>
      <c r="S810" s="22">
        <v>18455</v>
      </c>
      <c r="T810" s="22">
        <v>31544</v>
      </c>
      <c r="U810" s="22">
        <v>38634</v>
      </c>
      <c r="V810" s="22">
        <v>23009</v>
      </c>
      <c r="W810" s="22">
        <v>22272</v>
      </c>
      <c r="X810" s="22">
        <v>5631</v>
      </c>
      <c r="Y810" s="22">
        <v>3925</v>
      </c>
      <c r="Z810" s="22">
        <v>0</v>
      </c>
      <c r="AA810" s="22">
        <v>21.272294887039237</v>
      </c>
      <c r="AB810" s="22">
        <v>900.72770511296073</v>
      </c>
      <c r="AC810" s="22">
        <v>0</v>
      </c>
    </row>
    <row r="811" spans="1:29">
      <c r="A811" s="1" t="s">
        <v>68</v>
      </c>
      <c r="B811" s="21" t="s">
        <v>141</v>
      </c>
      <c r="C811" s="21"/>
      <c r="D811" s="21" t="s">
        <v>308</v>
      </c>
      <c r="E811" s="21" t="s">
        <v>91</v>
      </c>
      <c r="F811" s="21"/>
      <c r="G811" s="21"/>
      <c r="H811" s="21" t="str">
        <f t="shared" si="24"/>
        <v>RL2-46061st ROTARY Cutting</v>
      </c>
      <c r="I811" s="21" t="str">
        <f t="shared" si="25"/>
        <v>RL2-46061st ROTARY Cutting</v>
      </c>
      <c r="J811" s="21" t="s">
        <v>3</v>
      </c>
      <c r="K811" s="22" t="str">
        <f>VLOOKUP($D811,'● Inspection plan (master)'!$I$8:$L$316,4,0)</f>
        <v>PF</v>
      </c>
      <c r="L811" s="23"/>
      <c r="M811" s="23"/>
      <c r="N811" s="23"/>
      <c r="O811" s="22">
        <v>0</v>
      </c>
      <c r="P811" s="22">
        <v>0</v>
      </c>
      <c r="Q811" s="22">
        <v>0</v>
      </c>
      <c r="R811" s="22">
        <v>0</v>
      </c>
      <c r="S811" s="22">
        <v>0</v>
      </c>
      <c r="T811" s="22">
        <v>0</v>
      </c>
      <c r="U811" s="22">
        <v>0</v>
      </c>
      <c r="V811" s="22">
        <v>0</v>
      </c>
      <c r="W811" s="22">
        <v>0</v>
      </c>
      <c r="X811" s="22">
        <v>0</v>
      </c>
      <c r="Y811" s="22">
        <v>0</v>
      </c>
      <c r="Z811" s="22">
        <v>0</v>
      </c>
      <c r="AA811" s="22">
        <v>0</v>
      </c>
      <c r="AB811" s="22">
        <v>0</v>
      </c>
      <c r="AC811" s="22">
        <v>0</v>
      </c>
    </row>
    <row r="812" spans="1:29">
      <c r="A812" s="1" t="s">
        <v>68</v>
      </c>
      <c r="B812" s="21" t="s">
        <v>141</v>
      </c>
      <c r="C812" s="21"/>
      <c r="D812" s="21" t="s">
        <v>308</v>
      </c>
      <c r="E812" s="21" t="s">
        <v>53</v>
      </c>
      <c r="F812" s="21"/>
      <c r="G812" s="21"/>
      <c r="H812" s="21" t="str">
        <f t="shared" si="24"/>
        <v>RL2-4606Heatting</v>
      </c>
      <c r="I812" s="21" t="str">
        <f t="shared" si="25"/>
        <v>RL2-4606Heatting</v>
      </c>
      <c r="J812" s="21" t="s">
        <v>54</v>
      </c>
      <c r="K812" s="22" t="str">
        <f>VLOOKUP($D812,'● Inspection plan (master)'!$I$8:$L$316,4,0)</f>
        <v>PF</v>
      </c>
      <c r="L812" s="23"/>
      <c r="M812" s="23"/>
      <c r="N812" s="23"/>
      <c r="O812" s="22">
        <v>0</v>
      </c>
      <c r="P812" s="22">
        <v>0</v>
      </c>
      <c r="Q812" s="22">
        <v>0</v>
      </c>
      <c r="R812" s="22">
        <v>0</v>
      </c>
      <c r="S812" s="22">
        <v>0</v>
      </c>
      <c r="T812" s="22">
        <v>0</v>
      </c>
      <c r="U812" s="22">
        <v>0</v>
      </c>
      <c r="V812" s="22">
        <v>0</v>
      </c>
      <c r="W812" s="22">
        <v>0</v>
      </c>
      <c r="X812" s="22">
        <v>0</v>
      </c>
      <c r="Y812" s="22">
        <v>0</v>
      </c>
      <c r="Z812" s="22">
        <v>0</v>
      </c>
      <c r="AA812" s="22">
        <v>0</v>
      </c>
      <c r="AB812" s="22">
        <v>0</v>
      </c>
      <c r="AC812" s="22">
        <v>0</v>
      </c>
    </row>
    <row r="813" spans="1:29">
      <c r="A813" s="1" t="s">
        <v>68</v>
      </c>
      <c r="B813" s="21" t="s">
        <v>141</v>
      </c>
      <c r="C813" s="21">
        <v>5</v>
      </c>
      <c r="D813" s="21" t="s">
        <v>308</v>
      </c>
      <c r="E813" s="21" t="s">
        <v>124</v>
      </c>
      <c r="F813" s="21"/>
      <c r="G813" s="21"/>
      <c r="H813" s="21" t="str">
        <f t="shared" si="24"/>
        <v>RL2-4606Pressing</v>
      </c>
      <c r="I813" s="21" t="str">
        <f t="shared" si="25"/>
        <v>RL2-4606Pressing</v>
      </c>
      <c r="J813" s="21" t="s">
        <v>125</v>
      </c>
      <c r="K813" s="22" t="str">
        <f>VLOOKUP($D813,'● Inspection plan (master)'!$I$8:$L$316,4,0)</f>
        <v>PF</v>
      </c>
      <c r="L813" s="23"/>
      <c r="M813" s="23"/>
      <c r="N813" s="23"/>
      <c r="O813" s="22">
        <v>0</v>
      </c>
      <c r="P813" s="22">
        <v>0</v>
      </c>
      <c r="Q813" s="22">
        <v>0</v>
      </c>
      <c r="R813" s="22">
        <v>0</v>
      </c>
      <c r="S813" s="22">
        <v>0</v>
      </c>
      <c r="T813" s="22">
        <v>0</v>
      </c>
      <c r="U813" s="22">
        <v>0</v>
      </c>
      <c r="V813" s="22">
        <v>0</v>
      </c>
      <c r="W813" s="22">
        <v>0</v>
      </c>
      <c r="X813" s="22">
        <v>0</v>
      </c>
      <c r="Y813" s="22">
        <v>0</v>
      </c>
      <c r="Z813" s="22">
        <v>0</v>
      </c>
      <c r="AA813" s="22">
        <v>0</v>
      </c>
      <c r="AB813" s="22">
        <v>0</v>
      </c>
      <c r="AC813" s="22">
        <v>0</v>
      </c>
    </row>
    <row r="814" spans="1:29" s="36" customFormat="1">
      <c r="A814" s="1" t="s">
        <v>111</v>
      </c>
      <c r="B814" s="21" t="s">
        <v>35</v>
      </c>
      <c r="C814" s="21"/>
      <c r="D814" s="21" t="s">
        <v>309</v>
      </c>
      <c r="E814" s="21" t="s">
        <v>37</v>
      </c>
      <c r="F814" s="21" t="s">
        <v>111</v>
      </c>
      <c r="G814" s="21" t="s">
        <v>111</v>
      </c>
      <c r="H814" s="21" t="str">
        <f t="shared" si="24"/>
        <v>302Y806140Packing</v>
      </c>
      <c r="I814" s="21" t="str">
        <f t="shared" si="25"/>
        <v>302Y806140PackingKDTVN</v>
      </c>
      <c r="J814" s="21" t="s">
        <v>39</v>
      </c>
      <c r="K814" s="22" t="str">
        <f>VLOOKUP($D814,'● Inspection plan (master)'!$I$8:$L$316,4,0)</f>
        <v>FRP</v>
      </c>
      <c r="L814" s="23"/>
      <c r="M814" s="23"/>
      <c r="N814" s="23"/>
      <c r="O814" s="22">
        <v>36240</v>
      </c>
      <c r="P814" s="22">
        <v>27600</v>
      </c>
      <c r="Q814" s="22">
        <v>83760</v>
      </c>
      <c r="R814" s="22">
        <v>71220</v>
      </c>
      <c r="S814" s="22">
        <v>44760</v>
      </c>
      <c r="T814" s="22">
        <v>32640</v>
      </c>
      <c r="U814" s="22">
        <v>65100</v>
      </c>
      <c r="V814" s="22">
        <v>28080</v>
      </c>
      <c r="W814" s="22">
        <v>7740</v>
      </c>
      <c r="X814" s="22">
        <v>13560</v>
      </c>
      <c r="Y814" s="22">
        <v>4140</v>
      </c>
      <c r="Z814" s="22">
        <v>3240</v>
      </c>
      <c r="AA814" s="22">
        <v>11340</v>
      </c>
      <c r="AB814" s="22">
        <v>16650</v>
      </c>
      <c r="AC814" s="22">
        <v>0</v>
      </c>
    </row>
    <row r="815" spans="1:29" s="36" customFormat="1">
      <c r="A815" s="1" t="s">
        <v>111</v>
      </c>
      <c r="B815" s="21" t="s">
        <v>35</v>
      </c>
      <c r="C815" s="21"/>
      <c r="D815" s="21" t="s">
        <v>309</v>
      </c>
      <c r="E815" s="21" t="s">
        <v>40</v>
      </c>
      <c r="F815" s="21"/>
      <c r="G815" s="21"/>
      <c r="H815" s="21" t="str">
        <f t="shared" si="24"/>
        <v>302Y806140DC Cutting</v>
      </c>
      <c r="I815" s="21" t="str">
        <f t="shared" si="25"/>
        <v>302Y806140DC Cutting</v>
      </c>
      <c r="J815" s="21" t="s">
        <v>41</v>
      </c>
      <c r="K815" s="22" t="str">
        <f>VLOOKUP($D815,'● Inspection plan (master)'!$I$8:$L$316,4,0)</f>
        <v>FRP</v>
      </c>
      <c r="L815" s="23"/>
      <c r="M815" s="23"/>
      <c r="N815" s="23"/>
      <c r="O815" s="22">
        <v>31826</v>
      </c>
      <c r="P815" s="22">
        <v>29776</v>
      </c>
      <c r="Q815" s="22">
        <v>111356</v>
      </c>
      <c r="R815" s="22">
        <v>71672</v>
      </c>
      <c r="S815" s="22">
        <v>57972</v>
      </c>
      <c r="T815" s="22">
        <v>38560</v>
      </c>
      <c r="U815" s="22">
        <v>77482</v>
      </c>
      <c r="V815" s="22">
        <v>37010</v>
      </c>
      <c r="W815" s="22">
        <v>19480</v>
      </c>
      <c r="X815" s="22">
        <v>5128</v>
      </c>
      <c r="Y815" s="22">
        <v>0</v>
      </c>
      <c r="Z815" s="22">
        <v>4170.1935483870966</v>
      </c>
      <c r="AA815" s="22">
        <v>12344.496106785316</v>
      </c>
      <c r="AB815" s="22">
        <v>16276.810344827587</v>
      </c>
      <c r="AC815" s="22">
        <v>0</v>
      </c>
    </row>
    <row r="816" spans="1:29" s="36" customFormat="1">
      <c r="A816" s="1" t="s">
        <v>111</v>
      </c>
      <c r="B816" s="21" t="s">
        <v>35</v>
      </c>
      <c r="C816" s="21"/>
      <c r="D816" s="21" t="s">
        <v>309</v>
      </c>
      <c r="E816" s="21" t="s">
        <v>92</v>
      </c>
      <c r="F816" s="21"/>
      <c r="G816" s="21"/>
      <c r="H816" s="21" t="str">
        <f t="shared" si="24"/>
        <v>302Y8061401st Plunge Grinding</v>
      </c>
      <c r="I816" s="21" t="str">
        <f t="shared" si="25"/>
        <v>302Y8061401st Plunge Grinding</v>
      </c>
      <c r="J816" s="21" t="s">
        <v>93</v>
      </c>
      <c r="K816" s="22" t="str">
        <f>VLOOKUP($D816,'● Inspection plan (master)'!$I$8:$L$316,4,0)</f>
        <v>FRP</v>
      </c>
      <c r="L816" s="23"/>
      <c r="M816" s="23"/>
      <c r="N816" s="23"/>
      <c r="O816" s="22">
        <v>27256</v>
      </c>
      <c r="P816" s="22">
        <v>34448</v>
      </c>
      <c r="Q816" s="22">
        <v>114176</v>
      </c>
      <c r="R816" s="22">
        <v>64952</v>
      </c>
      <c r="S816" s="22">
        <v>58304</v>
      </c>
      <c r="T816" s="22">
        <v>45096</v>
      </c>
      <c r="U816" s="22">
        <v>82440</v>
      </c>
      <c r="V816" s="22">
        <v>34816</v>
      </c>
      <c r="W816" s="22">
        <v>10364</v>
      </c>
      <c r="X816" s="22">
        <v>10400</v>
      </c>
      <c r="Y816" s="22">
        <v>0</v>
      </c>
      <c r="Z816" s="22">
        <v>0</v>
      </c>
      <c r="AA816" s="22">
        <v>11803.958977407847</v>
      </c>
      <c r="AB816" s="22">
        <v>15715.541022592153</v>
      </c>
      <c r="AC816" s="22">
        <v>0</v>
      </c>
    </row>
    <row r="817" spans="1:29" s="36" customFormat="1">
      <c r="A817" s="1" t="s">
        <v>111</v>
      </c>
      <c r="B817" s="21" t="s">
        <v>35</v>
      </c>
      <c r="C817" s="21"/>
      <c r="D817" s="21" t="s">
        <v>309</v>
      </c>
      <c r="E817" s="21" t="s">
        <v>53</v>
      </c>
      <c r="F817" s="21"/>
      <c r="G817" s="21"/>
      <c r="H817" s="21" t="str">
        <f t="shared" si="24"/>
        <v>302Y806140Heatting</v>
      </c>
      <c r="I817" s="21" t="str">
        <f t="shared" si="25"/>
        <v>302Y806140Heatting</v>
      </c>
      <c r="J817" s="21" t="s">
        <v>54</v>
      </c>
      <c r="K817" s="22" t="str">
        <f>VLOOKUP($D817,'● Inspection plan (master)'!$I$8:$L$316,4,0)</f>
        <v>FRP</v>
      </c>
      <c r="L817" s="23"/>
      <c r="M817" s="23"/>
      <c r="N817" s="23"/>
      <c r="O817" s="22">
        <v>0</v>
      </c>
      <c r="P817" s="22">
        <v>38000</v>
      </c>
      <c r="Q817" s="22">
        <v>121900</v>
      </c>
      <c r="R817" s="22">
        <v>65560</v>
      </c>
      <c r="S817" s="22">
        <v>43580</v>
      </c>
      <c r="T817" s="22">
        <v>50740</v>
      </c>
      <c r="U817" s="22">
        <v>92800</v>
      </c>
      <c r="V817" s="22">
        <v>25980</v>
      </c>
      <c r="W817" s="22">
        <v>12800</v>
      </c>
      <c r="X817" s="22">
        <v>0</v>
      </c>
      <c r="Y817" s="22">
        <v>0</v>
      </c>
      <c r="Z817" s="22">
        <v>0</v>
      </c>
      <c r="AA817" s="22">
        <v>11045.874185083438</v>
      </c>
      <c r="AB817" s="22">
        <v>15173.625814916562</v>
      </c>
      <c r="AC817" s="22">
        <v>0</v>
      </c>
    </row>
    <row r="818" spans="1:29" s="36" customFormat="1">
      <c r="A818" s="1" t="s">
        <v>111</v>
      </c>
      <c r="B818" s="21" t="s">
        <v>35</v>
      </c>
      <c r="C818" s="21"/>
      <c r="D818" s="21" t="s">
        <v>309</v>
      </c>
      <c r="E818" s="21" t="s">
        <v>124</v>
      </c>
      <c r="F818" s="21"/>
      <c r="G818" s="21"/>
      <c r="H818" s="21" t="str">
        <f t="shared" si="24"/>
        <v>302Y806140Pressing</v>
      </c>
      <c r="I818" s="21" t="str">
        <f t="shared" si="25"/>
        <v>302Y806140Pressing</v>
      </c>
      <c r="J818" s="21" t="s">
        <v>125</v>
      </c>
      <c r="K818" s="22" t="str">
        <f>VLOOKUP($D818,'● Inspection plan (master)'!$I$8:$L$316,4,0)</f>
        <v>FRP</v>
      </c>
      <c r="L818" s="23"/>
      <c r="M818" s="23"/>
      <c r="N818" s="23"/>
      <c r="O818" s="22">
        <v>34340</v>
      </c>
      <c r="P818" s="22">
        <v>37540</v>
      </c>
      <c r="Q818" s="22">
        <v>139868</v>
      </c>
      <c r="R818" s="22">
        <v>43560</v>
      </c>
      <c r="S818" s="22">
        <v>38740</v>
      </c>
      <c r="T818" s="22">
        <v>51100</v>
      </c>
      <c r="U818" s="22">
        <v>105840</v>
      </c>
      <c r="V818" s="22">
        <v>34780</v>
      </c>
      <c r="W818" s="22">
        <v>0</v>
      </c>
      <c r="X818" s="22">
        <v>15980</v>
      </c>
      <c r="Y818" s="22">
        <v>0</v>
      </c>
      <c r="Z818" s="22">
        <v>0</v>
      </c>
      <c r="AA818" s="22">
        <v>0</v>
      </c>
      <c r="AB818" s="22">
        <v>0</v>
      </c>
      <c r="AC818" s="22">
        <v>0</v>
      </c>
    </row>
    <row r="819" spans="1:29">
      <c r="A819" s="1" t="s">
        <v>111</v>
      </c>
      <c r="B819" s="21" t="s">
        <v>257</v>
      </c>
      <c r="C819" s="21"/>
      <c r="D819" s="21" t="s">
        <v>310</v>
      </c>
      <c r="E819" s="21" t="s">
        <v>37</v>
      </c>
      <c r="F819" s="21" t="s">
        <v>111</v>
      </c>
      <c r="G819" s="21" t="s">
        <v>111</v>
      </c>
      <c r="H819" s="21" t="str">
        <f t="shared" si="24"/>
        <v>302Y806110Packing</v>
      </c>
      <c r="I819" s="21" t="str">
        <f t="shared" si="25"/>
        <v>302Y806110PackingKDTVN</v>
      </c>
      <c r="J819" s="21" t="s">
        <v>39</v>
      </c>
      <c r="K819" s="22" t="str">
        <f>VLOOKUP($D819,'● Inspection plan (master)'!$I$8:$L$316,4,0)</f>
        <v>SP</v>
      </c>
      <c r="L819" s="23"/>
      <c r="M819" s="23"/>
      <c r="N819" s="23"/>
      <c r="O819" s="22">
        <v>20000</v>
      </c>
      <c r="P819" s="22">
        <v>20000</v>
      </c>
      <c r="Q819" s="22">
        <v>44000</v>
      </c>
      <c r="R819" s="22">
        <v>36000</v>
      </c>
      <c r="S819" s="22">
        <v>0</v>
      </c>
      <c r="T819" s="22">
        <v>40000</v>
      </c>
      <c r="U819" s="22">
        <v>20000</v>
      </c>
      <c r="V819" s="22">
        <v>0</v>
      </c>
      <c r="W819" s="22">
        <v>16000</v>
      </c>
      <c r="X819" s="22">
        <v>24010</v>
      </c>
      <c r="Y819" s="22">
        <v>0</v>
      </c>
      <c r="Z819" s="22">
        <v>0</v>
      </c>
      <c r="AA819" s="22">
        <v>0</v>
      </c>
      <c r="AB819" s="22">
        <v>0</v>
      </c>
      <c r="AC819" s="22">
        <v>0</v>
      </c>
    </row>
    <row r="820" spans="1:29">
      <c r="A820" s="1" t="s">
        <v>111</v>
      </c>
      <c r="B820" s="21" t="s">
        <v>257</v>
      </c>
      <c r="C820" s="21"/>
      <c r="D820" s="21" t="s">
        <v>310</v>
      </c>
      <c r="E820" s="21" t="s">
        <v>171</v>
      </c>
      <c r="F820" s="21"/>
      <c r="G820" s="21"/>
      <c r="H820" s="21" t="str">
        <f t="shared" si="24"/>
        <v>302Y806110Punching</v>
      </c>
      <c r="I820" s="21" t="str">
        <f t="shared" si="25"/>
        <v>302Y806110Punching</v>
      </c>
      <c r="J820" s="21" t="s">
        <v>172</v>
      </c>
      <c r="K820" s="22" t="str">
        <f>VLOOKUP($D820,'● Inspection plan (master)'!$I$8:$L$316,4,0)</f>
        <v>SP</v>
      </c>
      <c r="L820" s="23"/>
      <c r="M820" s="23"/>
      <c r="N820" s="23"/>
      <c r="O820" s="22">
        <v>24640</v>
      </c>
      <c r="P820" s="22">
        <v>0</v>
      </c>
      <c r="Q820" s="22">
        <v>49820</v>
      </c>
      <c r="R820" s="22">
        <v>33270</v>
      </c>
      <c r="S820" s="22">
        <v>21000</v>
      </c>
      <c r="T820" s="22">
        <v>20670</v>
      </c>
      <c r="U820" s="22">
        <v>25080</v>
      </c>
      <c r="V820" s="22">
        <v>0</v>
      </c>
      <c r="W820" s="22">
        <v>16740</v>
      </c>
      <c r="X820" s="22">
        <v>16800</v>
      </c>
      <c r="Y820" s="22">
        <v>0</v>
      </c>
      <c r="Z820" s="22">
        <v>0</v>
      </c>
      <c r="AA820" s="22">
        <v>0</v>
      </c>
      <c r="AB820" s="22">
        <v>0</v>
      </c>
      <c r="AC820" s="22">
        <v>0</v>
      </c>
    </row>
    <row r="821" spans="1:29">
      <c r="A821" s="1" t="s">
        <v>111</v>
      </c>
      <c r="B821" s="21" t="s">
        <v>257</v>
      </c>
      <c r="C821" s="21"/>
      <c r="D821" s="21" t="s">
        <v>310</v>
      </c>
      <c r="E821" s="21" t="s">
        <v>263</v>
      </c>
      <c r="F821" s="21"/>
      <c r="G821" s="21"/>
      <c r="H821" s="21" t="str">
        <f t="shared" si="24"/>
        <v>302Y806110Tape</v>
      </c>
      <c r="I821" s="21" t="str">
        <f t="shared" si="25"/>
        <v>302Y806110Tape</v>
      </c>
      <c r="J821" s="21" t="s">
        <v>264</v>
      </c>
      <c r="K821" s="22" t="str">
        <f>VLOOKUP($D821,'● Inspection plan (master)'!$I$8:$L$316,4,0)</f>
        <v>SP</v>
      </c>
      <c r="L821" s="23"/>
      <c r="M821" s="23"/>
      <c r="N821" s="23"/>
      <c r="O821" s="22">
        <v>24720</v>
      </c>
      <c r="P821" s="22">
        <v>0</v>
      </c>
      <c r="Q821" s="22">
        <v>50100</v>
      </c>
      <c r="R821" s="22">
        <v>33600</v>
      </c>
      <c r="S821" s="22">
        <v>25200</v>
      </c>
      <c r="T821" s="22">
        <v>16800</v>
      </c>
      <c r="U821" s="22">
        <v>25200</v>
      </c>
      <c r="V821" s="22">
        <v>0</v>
      </c>
      <c r="W821" s="22">
        <v>16800</v>
      </c>
      <c r="X821" s="22">
        <v>16800</v>
      </c>
      <c r="Y821" s="22">
        <v>0</v>
      </c>
      <c r="Z821" s="22">
        <v>0</v>
      </c>
      <c r="AA821" s="22">
        <v>0</v>
      </c>
      <c r="AB821" s="22">
        <v>0</v>
      </c>
      <c r="AC821" s="22">
        <v>0</v>
      </c>
    </row>
    <row r="822" spans="1:29">
      <c r="A822" s="37" t="s">
        <v>111</v>
      </c>
      <c r="B822" s="21" t="s">
        <v>257</v>
      </c>
      <c r="C822" s="21"/>
      <c r="D822" s="21" t="s">
        <v>310</v>
      </c>
      <c r="E822" s="21" t="s">
        <v>265</v>
      </c>
      <c r="F822" s="21"/>
      <c r="G822" s="21"/>
      <c r="H822" s="21" t="str">
        <f t="shared" si="24"/>
        <v>302Y806110PAD Grinding</v>
      </c>
      <c r="I822" s="21" t="str">
        <f t="shared" si="25"/>
        <v>302Y806110PAD Grinding</v>
      </c>
      <c r="J822" s="21" t="s">
        <v>266</v>
      </c>
      <c r="K822" s="22" t="str">
        <f>VLOOKUP($D822,'● Inspection plan (master)'!$I$8:$L$316,4,0)</f>
        <v>SP</v>
      </c>
      <c r="L822" s="23"/>
      <c r="M822" s="23"/>
      <c r="N822" s="23"/>
      <c r="O822" s="22">
        <v>25200</v>
      </c>
      <c r="P822" s="22">
        <v>0</v>
      </c>
      <c r="Q822" s="22">
        <v>50100</v>
      </c>
      <c r="R822" s="22">
        <v>33600</v>
      </c>
      <c r="S822" s="22">
        <v>25200</v>
      </c>
      <c r="T822" s="22">
        <v>16800</v>
      </c>
      <c r="U822" s="22">
        <v>25200</v>
      </c>
      <c r="V822" s="22">
        <v>16800</v>
      </c>
      <c r="W822" s="22">
        <v>0</v>
      </c>
      <c r="X822" s="22">
        <v>16800</v>
      </c>
      <c r="Y822" s="22">
        <v>0</v>
      </c>
      <c r="Z822" s="22">
        <v>0</v>
      </c>
      <c r="AA822" s="22">
        <v>0</v>
      </c>
      <c r="AB822" s="22">
        <v>0</v>
      </c>
      <c r="AC822" s="22">
        <v>0</v>
      </c>
    </row>
    <row r="823" spans="1:29">
      <c r="A823" s="1" t="s">
        <v>68</v>
      </c>
      <c r="B823" s="21" t="s">
        <v>227</v>
      </c>
      <c r="C823" s="21"/>
      <c r="D823" s="31" t="s">
        <v>311</v>
      </c>
      <c r="E823" s="21" t="s">
        <v>37</v>
      </c>
      <c r="F823" s="21" t="s">
        <v>70</v>
      </c>
      <c r="G823" s="21" t="s">
        <v>68</v>
      </c>
      <c r="H823" s="21" t="str">
        <f t="shared" si="24"/>
        <v>RC3-2556Packing</v>
      </c>
      <c r="I823" s="21" t="str">
        <f t="shared" si="25"/>
        <v>RC3-2556Packingc-QUEVO</v>
      </c>
      <c r="J823" s="21" t="s">
        <v>39</v>
      </c>
      <c r="K823" s="12" t="str">
        <f>VLOOKUP($D823,'● Inspection plan (master)'!$I$8:$L$316,4,0)</f>
        <v>TR</v>
      </c>
      <c r="L823" s="30"/>
      <c r="M823" s="30"/>
      <c r="N823" s="30"/>
      <c r="O823" s="12">
        <v>0</v>
      </c>
      <c r="P823" s="12">
        <v>0</v>
      </c>
      <c r="Q823" s="12">
        <v>0</v>
      </c>
      <c r="R823" s="12">
        <v>0</v>
      </c>
      <c r="S823" s="12">
        <v>0</v>
      </c>
      <c r="T823" s="12">
        <v>0</v>
      </c>
      <c r="U823" s="12">
        <v>0</v>
      </c>
      <c r="V823" s="12">
        <v>0</v>
      </c>
      <c r="W823" s="12">
        <v>0</v>
      </c>
      <c r="X823" s="12">
        <v>0</v>
      </c>
      <c r="Y823" s="12">
        <v>0</v>
      </c>
      <c r="Z823" s="12">
        <v>0</v>
      </c>
      <c r="AA823" s="12">
        <v>0</v>
      </c>
      <c r="AB823" s="12">
        <v>0</v>
      </c>
      <c r="AC823" s="12">
        <v>0</v>
      </c>
    </row>
    <row r="824" spans="1:29">
      <c r="A824" s="1" t="s">
        <v>68</v>
      </c>
      <c r="B824" s="21" t="s">
        <v>227</v>
      </c>
      <c r="C824" s="21"/>
      <c r="D824" s="31" t="s">
        <v>311</v>
      </c>
      <c r="E824" s="21" t="s">
        <v>45</v>
      </c>
      <c r="F824" s="21"/>
      <c r="G824" s="21"/>
      <c r="H824" s="21" t="str">
        <f t="shared" si="24"/>
        <v>RC3-2556Traverse Grinding</v>
      </c>
      <c r="I824" s="21" t="str">
        <f t="shared" si="25"/>
        <v>RC3-2556Traverse Grinding</v>
      </c>
      <c r="J824" s="21" t="s">
        <v>46</v>
      </c>
      <c r="K824" s="12" t="str">
        <f>VLOOKUP($D824,'● Inspection plan (master)'!$I$8:$L$316,4,0)</f>
        <v>TR</v>
      </c>
      <c r="L824" s="30"/>
      <c r="M824" s="30"/>
      <c r="N824" s="30"/>
      <c r="O824" s="12">
        <v>0</v>
      </c>
      <c r="P824" s="12">
        <v>0</v>
      </c>
      <c r="Q824" s="12">
        <v>0</v>
      </c>
      <c r="R824" s="12">
        <v>0</v>
      </c>
      <c r="S824" s="12">
        <v>0</v>
      </c>
      <c r="T824" s="12">
        <v>0</v>
      </c>
      <c r="U824" s="12">
        <v>0</v>
      </c>
      <c r="V824" s="12">
        <v>0</v>
      </c>
      <c r="W824" s="12">
        <v>0</v>
      </c>
      <c r="X824" s="12">
        <v>0</v>
      </c>
      <c r="Y824" s="12">
        <v>0</v>
      </c>
      <c r="Z824" s="12">
        <v>0</v>
      </c>
      <c r="AA824" s="12">
        <v>0</v>
      </c>
      <c r="AB824" s="12">
        <v>0</v>
      </c>
      <c r="AC824" s="12">
        <v>0</v>
      </c>
    </row>
    <row r="825" spans="1:29">
      <c r="A825" s="1" t="s">
        <v>68</v>
      </c>
      <c r="B825" s="21" t="s">
        <v>227</v>
      </c>
      <c r="C825" s="21"/>
      <c r="D825" s="31" t="s">
        <v>311</v>
      </c>
      <c r="E825" s="21" t="s">
        <v>217</v>
      </c>
      <c r="F825" s="21"/>
      <c r="G825" s="21"/>
      <c r="H825" s="21" t="str">
        <f t="shared" si="24"/>
        <v>RC3-2556Accurate Cutting</v>
      </c>
      <c r="I825" s="21" t="str">
        <f t="shared" si="25"/>
        <v>RC3-2556Accurate Cutting</v>
      </c>
      <c r="J825" s="21" t="s">
        <v>218</v>
      </c>
      <c r="K825" s="12" t="str">
        <f>VLOOKUP($D825,'● Inspection plan (master)'!$I$8:$L$316,4,0)</f>
        <v>TR</v>
      </c>
      <c r="L825" s="30"/>
      <c r="M825" s="30"/>
      <c r="N825" s="30"/>
      <c r="O825" s="12">
        <v>0</v>
      </c>
      <c r="P825" s="12">
        <v>0</v>
      </c>
      <c r="Q825" s="12">
        <v>0</v>
      </c>
      <c r="R825" s="12">
        <v>0</v>
      </c>
      <c r="S825" s="12">
        <v>0</v>
      </c>
      <c r="T825" s="12">
        <v>0</v>
      </c>
      <c r="U825" s="12">
        <v>0</v>
      </c>
      <c r="V825" s="12">
        <v>0</v>
      </c>
      <c r="W825" s="12">
        <v>0</v>
      </c>
      <c r="X825" s="12">
        <v>0</v>
      </c>
      <c r="Y825" s="12">
        <v>0</v>
      </c>
      <c r="Z825" s="12">
        <v>0</v>
      </c>
      <c r="AA825" s="12">
        <v>0</v>
      </c>
      <c r="AB825" s="12">
        <v>0</v>
      </c>
      <c r="AC825" s="12">
        <v>0</v>
      </c>
    </row>
    <row r="826" spans="1:29">
      <c r="A826" s="1" t="s">
        <v>68</v>
      </c>
      <c r="B826" s="21" t="s">
        <v>227</v>
      </c>
      <c r="C826" s="21"/>
      <c r="D826" s="31" t="s">
        <v>311</v>
      </c>
      <c r="E826" s="21" t="s">
        <v>53</v>
      </c>
      <c r="F826" s="21"/>
      <c r="G826" s="21"/>
      <c r="H826" s="21" t="str">
        <f t="shared" si="24"/>
        <v>RC3-2556Heatting</v>
      </c>
      <c r="I826" s="21" t="str">
        <f t="shared" si="25"/>
        <v>RC3-2556Heatting</v>
      </c>
      <c r="J826" s="21" t="s">
        <v>54</v>
      </c>
      <c r="K826" s="12" t="str">
        <f>VLOOKUP($D826,'● Inspection plan (master)'!$I$8:$L$316,4,0)</f>
        <v>TR</v>
      </c>
      <c r="L826" s="30"/>
      <c r="M826" s="30"/>
      <c r="N826" s="30"/>
      <c r="O826" s="12">
        <v>0</v>
      </c>
      <c r="P826" s="12">
        <v>0</v>
      </c>
      <c r="Q826" s="12">
        <v>0</v>
      </c>
      <c r="R826" s="12">
        <v>0</v>
      </c>
      <c r="S826" s="12">
        <v>0</v>
      </c>
      <c r="T826" s="12">
        <v>0</v>
      </c>
      <c r="U826" s="12">
        <v>0</v>
      </c>
      <c r="V826" s="12">
        <v>0</v>
      </c>
      <c r="W826" s="12">
        <v>0</v>
      </c>
      <c r="X826" s="12">
        <v>0</v>
      </c>
      <c r="Y826" s="12">
        <v>0</v>
      </c>
      <c r="Z826" s="12">
        <v>0</v>
      </c>
      <c r="AA826" s="12">
        <v>0</v>
      </c>
      <c r="AB826" s="12">
        <v>0</v>
      </c>
      <c r="AC826" s="12">
        <v>0</v>
      </c>
    </row>
    <row r="827" spans="1:29">
      <c r="A827" s="1" t="s">
        <v>68</v>
      </c>
      <c r="B827" s="39" t="s">
        <v>227</v>
      </c>
      <c r="C827" s="39"/>
      <c r="D827" s="40" t="s">
        <v>311</v>
      </c>
      <c r="E827" s="39" t="s">
        <v>143</v>
      </c>
      <c r="F827" s="39"/>
      <c r="G827" s="39"/>
      <c r="H827" s="39" t="str">
        <f t="shared" si="24"/>
        <v>RC3-25561st Assembly</v>
      </c>
      <c r="I827" s="39" t="str">
        <f t="shared" si="25"/>
        <v>RC3-25561st Assembly</v>
      </c>
      <c r="J827" s="39" t="s">
        <v>144</v>
      </c>
      <c r="K827" s="41" t="str">
        <f>VLOOKUP($D827,'● Inspection plan (master)'!$I$8:$L$316,4,0)</f>
        <v>TR</v>
      </c>
      <c r="L827" s="42"/>
      <c r="M827" s="42"/>
      <c r="N827" s="42"/>
      <c r="O827" s="41">
        <v>0</v>
      </c>
      <c r="P827" s="41">
        <v>0</v>
      </c>
      <c r="Q827" s="41">
        <v>0</v>
      </c>
      <c r="R827" s="41">
        <v>0</v>
      </c>
      <c r="S827" s="41">
        <v>0</v>
      </c>
      <c r="T827" s="41">
        <v>0</v>
      </c>
      <c r="U827" s="41">
        <v>0</v>
      </c>
      <c r="V827" s="41">
        <v>0</v>
      </c>
      <c r="W827" s="41">
        <v>0</v>
      </c>
      <c r="X827" s="41">
        <v>0</v>
      </c>
      <c r="Y827" s="41">
        <v>0</v>
      </c>
      <c r="Z827" s="41">
        <v>0</v>
      </c>
      <c r="AA827" s="41">
        <v>0</v>
      </c>
      <c r="AB827" s="41">
        <v>0</v>
      </c>
      <c r="AC827" s="41">
        <v>0</v>
      </c>
    </row>
    <row r="828" spans="1:29" s="25" customFormat="1">
      <c r="A828" s="1" t="s">
        <v>100</v>
      </c>
      <c r="B828" s="21" t="s">
        <v>141</v>
      </c>
      <c r="C828" s="21"/>
      <c r="D828" s="21" t="s">
        <v>179</v>
      </c>
      <c r="E828" s="21" t="s">
        <v>37</v>
      </c>
      <c r="F828" s="21" t="s">
        <v>70</v>
      </c>
      <c r="G828" s="21" t="s">
        <v>68</v>
      </c>
      <c r="H828" s="21" t="str">
        <f t="shared" si="24"/>
        <v>RC4-3116Packing</v>
      </c>
      <c r="I828" s="21" t="str">
        <f t="shared" si="25"/>
        <v>RC4-3116Packingc-QUEVO</v>
      </c>
      <c r="J828" s="21" t="s">
        <v>39</v>
      </c>
      <c r="K828" s="32" t="str">
        <f>VLOOKUP($D828,'● Inspection plan (master)'!$I$8:$L$316,4,0)</f>
        <v>PF</v>
      </c>
      <c r="L828" s="23"/>
      <c r="M828" s="23"/>
      <c r="N828" s="23"/>
      <c r="O828" s="32">
        <v>0</v>
      </c>
      <c r="P828" s="32">
        <v>720</v>
      </c>
      <c r="Q828" s="32">
        <v>0</v>
      </c>
      <c r="R828" s="32">
        <v>0</v>
      </c>
      <c r="S828" s="32">
        <v>0</v>
      </c>
      <c r="T828" s="32">
        <v>0</v>
      </c>
      <c r="U828" s="32">
        <v>5880</v>
      </c>
      <c r="V828" s="32">
        <v>32880</v>
      </c>
      <c r="W828" s="32">
        <v>39120</v>
      </c>
      <c r="X828" s="32">
        <v>1680</v>
      </c>
      <c r="Y828" s="32">
        <v>1560</v>
      </c>
      <c r="Z828" s="32">
        <v>9960</v>
      </c>
      <c r="AA828" s="32">
        <v>12120</v>
      </c>
      <c r="AB828" s="32">
        <v>20000</v>
      </c>
      <c r="AC828" s="32">
        <v>0</v>
      </c>
    </row>
    <row r="829" spans="1:29" s="25" customFormat="1">
      <c r="A829" s="1" t="s">
        <v>100</v>
      </c>
      <c r="B829" s="21" t="s">
        <v>141</v>
      </c>
      <c r="C829" s="21"/>
      <c r="D829" s="21" t="s">
        <v>180</v>
      </c>
      <c r="E829" s="21" t="s">
        <v>37</v>
      </c>
      <c r="F829" s="21" t="s">
        <v>70</v>
      </c>
      <c r="G829" s="21" t="s">
        <v>68</v>
      </c>
      <c r="H829" s="21" t="str">
        <f t="shared" si="24"/>
        <v>RL2-0650Packing</v>
      </c>
      <c r="I829" s="21" t="str">
        <f t="shared" si="25"/>
        <v>RL2-0650Packingc-QUEVO</v>
      </c>
      <c r="J829" s="21" t="s">
        <v>39</v>
      </c>
      <c r="K829" s="32" t="str">
        <f>VLOOKUP($D829,'● Inspection plan (master)'!$I$8:$L$316,4,0)</f>
        <v>PF</v>
      </c>
      <c r="L829" s="23"/>
      <c r="M829" s="23"/>
      <c r="N829" s="23"/>
      <c r="O829" s="32">
        <v>60800</v>
      </c>
      <c r="P829" s="32">
        <v>50880</v>
      </c>
      <c r="Q829" s="32">
        <v>63360</v>
      </c>
      <c r="R829" s="32">
        <v>77760</v>
      </c>
      <c r="S829" s="32">
        <v>77120</v>
      </c>
      <c r="T829" s="32">
        <v>40000</v>
      </c>
      <c r="U829" s="32">
        <v>54400</v>
      </c>
      <c r="V829" s="32">
        <v>88320</v>
      </c>
      <c r="W829" s="32">
        <v>91840</v>
      </c>
      <c r="X829" s="32">
        <v>36160</v>
      </c>
      <c r="Y829" s="32">
        <v>6720</v>
      </c>
      <c r="Z829" s="32">
        <v>47040</v>
      </c>
      <c r="AA829" s="32">
        <v>52160</v>
      </c>
      <c r="AB829" s="32">
        <v>83360</v>
      </c>
      <c r="AC829" s="32">
        <v>0</v>
      </c>
    </row>
    <row r="830" spans="1:29" s="25" customFormat="1">
      <c r="A830" s="1" t="s">
        <v>100</v>
      </c>
      <c r="B830" s="21" t="s">
        <v>141</v>
      </c>
      <c r="C830" s="21"/>
      <c r="D830" s="21" t="s">
        <v>182</v>
      </c>
      <c r="E830" s="21" t="s">
        <v>37</v>
      </c>
      <c r="F830" s="21" t="s">
        <v>70</v>
      </c>
      <c r="G830" s="21" t="s">
        <v>68</v>
      </c>
      <c r="H830" s="21" t="str">
        <f t="shared" si="24"/>
        <v>RL2-0884Packing</v>
      </c>
      <c r="I830" s="21" t="str">
        <f t="shared" si="25"/>
        <v>RL2-0884Packingc-QUEVO</v>
      </c>
      <c r="J830" s="21" t="s">
        <v>39</v>
      </c>
      <c r="K830" s="32" t="str">
        <f>VLOOKUP($D830,'● Inspection plan (master)'!$I$8:$L$316,4,0)</f>
        <v>PF</v>
      </c>
      <c r="L830" s="23"/>
      <c r="M830" s="23"/>
      <c r="N830" s="23"/>
      <c r="O830" s="32">
        <v>6480</v>
      </c>
      <c r="P830" s="32">
        <v>8640</v>
      </c>
      <c r="Q830" s="32">
        <v>6840</v>
      </c>
      <c r="R830" s="32">
        <v>7200</v>
      </c>
      <c r="S830" s="32">
        <v>12960</v>
      </c>
      <c r="T830" s="32">
        <v>11520</v>
      </c>
      <c r="U830" s="32">
        <v>0</v>
      </c>
      <c r="V830" s="32">
        <v>0</v>
      </c>
      <c r="W830" s="32">
        <v>360</v>
      </c>
      <c r="X830" s="32">
        <v>0</v>
      </c>
      <c r="Y830" s="32">
        <v>0</v>
      </c>
      <c r="Z830" s="32">
        <v>400</v>
      </c>
      <c r="AA830" s="32">
        <v>1000</v>
      </c>
      <c r="AB830" s="32">
        <v>1120</v>
      </c>
      <c r="AC830" s="32">
        <v>0</v>
      </c>
    </row>
    <row r="831" spans="1:29" s="25" customFormat="1">
      <c r="A831" s="1" t="s">
        <v>100</v>
      </c>
      <c r="B831" s="21" t="s">
        <v>141</v>
      </c>
      <c r="C831" s="21"/>
      <c r="D831" s="21" t="s">
        <v>181</v>
      </c>
      <c r="E831" s="21" t="s">
        <v>37</v>
      </c>
      <c r="F831" s="21" t="s">
        <v>70</v>
      </c>
      <c r="G831" s="21" t="s">
        <v>68</v>
      </c>
      <c r="H831" s="21" t="str">
        <f t="shared" si="24"/>
        <v>RL2-0898Packing</v>
      </c>
      <c r="I831" s="21" t="str">
        <f t="shared" si="25"/>
        <v>RL2-0898Packingc-QUEVO</v>
      </c>
      <c r="J831" s="21" t="s">
        <v>39</v>
      </c>
      <c r="K831" s="32" t="str">
        <f>VLOOKUP($D831,'● Inspection plan (master)'!$I$8:$L$316,4,0)</f>
        <v>PF</v>
      </c>
      <c r="L831" s="23"/>
      <c r="M831" s="23"/>
      <c r="N831" s="23"/>
      <c r="O831" s="32">
        <v>7520</v>
      </c>
      <c r="P831" s="32">
        <v>9280</v>
      </c>
      <c r="Q831" s="32">
        <v>18240</v>
      </c>
      <c r="R831" s="32">
        <v>9280</v>
      </c>
      <c r="S831" s="32">
        <v>9920</v>
      </c>
      <c r="T831" s="32">
        <v>7680</v>
      </c>
      <c r="U831" s="32">
        <v>4480</v>
      </c>
      <c r="V831" s="32">
        <v>1920</v>
      </c>
      <c r="W831" s="32">
        <v>6080</v>
      </c>
      <c r="X831" s="32">
        <v>0</v>
      </c>
      <c r="Y831" s="32">
        <v>960</v>
      </c>
      <c r="Z831" s="32">
        <v>960</v>
      </c>
      <c r="AA831" s="32">
        <v>3520</v>
      </c>
      <c r="AB831" s="32">
        <v>1440</v>
      </c>
      <c r="AC831" s="32">
        <v>0</v>
      </c>
    </row>
    <row r="832" spans="1:29" s="25" customFormat="1">
      <c r="A832" s="1" t="s">
        <v>100</v>
      </c>
      <c r="B832" s="21" t="s">
        <v>35</v>
      </c>
      <c r="C832" s="21"/>
      <c r="D832" s="21" t="s">
        <v>122</v>
      </c>
      <c r="E832" s="21" t="s">
        <v>37</v>
      </c>
      <c r="F832" s="21" t="s">
        <v>70</v>
      </c>
      <c r="G832" s="21" t="s">
        <v>68</v>
      </c>
      <c r="H832" s="21" t="str">
        <f t="shared" si="24"/>
        <v>RL2-0656Packing</v>
      </c>
      <c r="I832" s="21" t="str">
        <f t="shared" si="25"/>
        <v>RL2-0656Packingc-QUEVO</v>
      </c>
      <c r="J832" s="21" t="s">
        <v>39</v>
      </c>
      <c r="K832" s="32" t="str">
        <f>VLOOKUP($D832,'● Inspection plan (master)'!$I$8:$L$316,4,0)</f>
        <v>FRP</v>
      </c>
      <c r="L832" s="23"/>
      <c r="M832" s="23"/>
      <c r="N832" s="23"/>
      <c r="O832" s="32">
        <v>30000</v>
      </c>
      <c r="P832" s="32">
        <v>17000</v>
      </c>
      <c r="Q832" s="32">
        <v>29000</v>
      </c>
      <c r="R832" s="32">
        <v>32000</v>
      </c>
      <c r="S832" s="32">
        <v>21000</v>
      </c>
      <c r="T832" s="32">
        <v>20000</v>
      </c>
      <c r="U832" s="32">
        <v>22000</v>
      </c>
      <c r="V832" s="32">
        <v>34000</v>
      </c>
      <c r="W832" s="32">
        <v>18000</v>
      </c>
      <c r="X832" s="32">
        <v>5000</v>
      </c>
      <c r="Y832" s="32">
        <v>3000</v>
      </c>
      <c r="Z832" s="32">
        <v>8000</v>
      </c>
      <c r="AA832" s="32">
        <v>12000</v>
      </c>
      <c r="AB832" s="32">
        <v>15840</v>
      </c>
      <c r="AC832" s="32">
        <v>0</v>
      </c>
    </row>
    <row r="833" spans="1:29" s="25" customFormat="1">
      <c r="A833" s="1" t="s">
        <v>100</v>
      </c>
      <c r="B833" s="21" t="s">
        <v>35</v>
      </c>
      <c r="C833" s="21"/>
      <c r="D833" s="21" t="s">
        <v>120</v>
      </c>
      <c r="E833" s="21" t="s">
        <v>37</v>
      </c>
      <c r="F833" s="21" t="s">
        <v>70</v>
      </c>
      <c r="G833" s="21" t="s">
        <v>68</v>
      </c>
      <c r="H833" s="21" t="str">
        <f t="shared" si="24"/>
        <v>RL2-0666Packing</v>
      </c>
      <c r="I833" s="21" t="str">
        <f t="shared" si="25"/>
        <v>RL2-0666Packingc-QUEVO</v>
      </c>
      <c r="J833" s="21" t="s">
        <v>39</v>
      </c>
      <c r="K833" s="32" t="str">
        <f>VLOOKUP($D833,'● Inspection plan (master)'!$I$8:$L$316,4,0)</f>
        <v>FRP</v>
      </c>
      <c r="L833" s="23"/>
      <c r="M833" s="23"/>
      <c r="N833" s="23"/>
      <c r="O833" s="32">
        <v>0</v>
      </c>
      <c r="P833" s="32">
        <v>0</v>
      </c>
      <c r="Q833" s="32">
        <v>0</v>
      </c>
      <c r="R833" s="32">
        <v>0</v>
      </c>
      <c r="S833" s="32">
        <v>0</v>
      </c>
      <c r="T833" s="32">
        <v>0</v>
      </c>
      <c r="U833" s="32">
        <v>0</v>
      </c>
      <c r="V833" s="32">
        <v>0</v>
      </c>
      <c r="W833" s="32">
        <v>0</v>
      </c>
      <c r="X833" s="32">
        <v>0</v>
      </c>
      <c r="Y833" s="32">
        <v>0</v>
      </c>
      <c r="Z833" s="32">
        <v>0</v>
      </c>
      <c r="AA833" s="32">
        <v>0</v>
      </c>
      <c r="AB833" s="32">
        <v>0</v>
      </c>
      <c r="AC833" s="32">
        <v>0</v>
      </c>
    </row>
    <row r="834" spans="1:29" s="25" customFormat="1">
      <c r="A834" s="1" t="s">
        <v>100</v>
      </c>
      <c r="B834" s="21" t="s">
        <v>35</v>
      </c>
      <c r="C834" s="21"/>
      <c r="D834" s="21" t="s">
        <v>119</v>
      </c>
      <c r="E834" s="21" t="s">
        <v>37</v>
      </c>
      <c r="F834" s="21" t="s">
        <v>70</v>
      </c>
      <c r="G834" s="21" t="s">
        <v>68</v>
      </c>
      <c r="H834" s="21" t="str">
        <f t="shared" si="24"/>
        <v>RL2-0669Packing</v>
      </c>
      <c r="I834" s="21" t="str">
        <f t="shared" si="25"/>
        <v>RL2-0669Packingc-QUEVO</v>
      </c>
      <c r="J834" s="21" t="s">
        <v>39</v>
      </c>
      <c r="K834" s="32" t="str">
        <f>VLOOKUP($D834,'● Inspection plan (master)'!$I$8:$L$316,4,0)</f>
        <v>FRP</v>
      </c>
      <c r="L834" s="23"/>
      <c r="M834" s="23"/>
      <c r="N834" s="23"/>
      <c r="O834" s="32">
        <v>93960</v>
      </c>
      <c r="P834" s="32">
        <v>61560</v>
      </c>
      <c r="Q834" s="32">
        <v>90720</v>
      </c>
      <c r="R834" s="32">
        <v>88020</v>
      </c>
      <c r="S834" s="32">
        <v>99900</v>
      </c>
      <c r="T834" s="32">
        <v>55620</v>
      </c>
      <c r="U834" s="32">
        <v>55620</v>
      </c>
      <c r="V834" s="32">
        <v>95580</v>
      </c>
      <c r="W834" s="32">
        <v>78300</v>
      </c>
      <c r="X834" s="32">
        <v>0</v>
      </c>
      <c r="Y834" s="32">
        <v>4860</v>
      </c>
      <c r="Z834" s="32">
        <v>18360</v>
      </c>
      <c r="AA834" s="32">
        <v>21600</v>
      </c>
      <c r="AB834" s="32">
        <v>35000</v>
      </c>
      <c r="AC834" s="32">
        <v>0</v>
      </c>
    </row>
    <row r="835" spans="1:29" s="25" customFormat="1">
      <c r="A835" s="1" t="s">
        <v>100</v>
      </c>
      <c r="B835" s="21" t="s">
        <v>35</v>
      </c>
      <c r="C835" s="21"/>
      <c r="D835" s="21" t="s">
        <v>101</v>
      </c>
      <c r="E835" s="21" t="s">
        <v>37</v>
      </c>
      <c r="F835" s="21" t="s">
        <v>70</v>
      </c>
      <c r="G835" s="21" t="s">
        <v>68</v>
      </c>
      <c r="H835" s="21" t="str">
        <f t="shared" si="24"/>
        <v>RL2-0670Packing</v>
      </c>
      <c r="I835" s="21" t="str">
        <f t="shared" si="25"/>
        <v>RL2-0670Packingc-QUEVO</v>
      </c>
      <c r="J835" s="21" t="s">
        <v>39</v>
      </c>
      <c r="K835" s="32" t="str">
        <f>VLOOKUP($D835,'● Inspection plan (master)'!$I$8:$L$316,4,0)</f>
        <v>FRP</v>
      </c>
      <c r="L835" s="23"/>
      <c r="M835" s="23"/>
      <c r="N835" s="23"/>
      <c r="O835" s="32">
        <v>36600</v>
      </c>
      <c r="P835" s="32">
        <v>19800</v>
      </c>
      <c r="Q835" s="32">
        <v>28800</v>
      </c>
      <c r="R835" s="32">
        <v>42000</v>
      </c>
      <c r="S835" s="32">
        <v>23200</v>
      </c>
      <c r="T835" s="32">
        <v>15600</v>
      </c>
      <c r="U835" s="32">
        <v>30000</v>
      </c>
      <c r="V835" s="32">
        <v>58200</v>
      </c>
      <c r="W835" s="32">
        <v>43800</v>
      </c>
      <c r="X835" s="32">
        <v>0</v>
      </c>
      <c r="Y835" s="32">
        <v>600</v>
      </c>
      <c r="Z835" s="32">
        <v>16800</v>
      </c>
      <c r="AA835" s="32">
        <v>26400</v>
      </c>
      <c r="AB835" s="32">
        <v>39600</v>
      </c>
      <c r="AC835" s="32">
        <v>0</v>
      </c>
    </row>
    <row r="836" spans="1:29" s="25" customFormat="1">
      <c r="A836" s="1" t="s">
        <v>100</v>
      </c>
      <c r="B836" s="21" t="s">
        <v>35</v>
      </c>
      <c r="C836" s="21"/>
      <c r="D836" s="21" t="s">
        <v>118</v>
      </c>
      <c r="E836" s="21" t="s">
        <v>37</v>
      </c>
      <c r="F836" s="21" t="s">
        <v>70</v>
      </c>
      <c r="G836" s="21" t="s">
        <v>68</v>
      </c>
      <c r="H836" s="21" t="str">
        <f t="shared" si="24"/>
        <v>RL2-0892Packing</v>
      </c>
      <c r="I836" s="21" t="str">
        <f t="shared" si="25"/>
        <v>RL2-0892Packingc-QUEVO</v>
      </c>
      <c r="J836" s="21" t="s">
        <v>39</v>
      </c>
      <c r="K836" s="32" t="str">
        <f>VLOOKUP($D836,'● Inspection plan (master)'!$I$8:$L$316,4,0)</f>
        <v>FRP</v>
      </c>
      <c r="L836" s="23"/>
      <c r="M836" s="23"/>
      <c r="N836" s="23"/>
      <c r="O836" s="32">
        <v>19980</v>
      </c>
      <c r="P836" s="32">
        <v>16740</v>
      </c>
      <c r="Q836" s="32">
        <v>35100</v>
      </c>
      <c r="R836" s="32">
        <v>22140</v>
      </c>
      <c r="S836" s="32">
        <v>45360</v>
      </c>
      <c r="T836" s="32">
        <v>15120</v>
      </c>
      <c r="U836" s="32">
        <v>2160</v>
      </c>
      <c r="V836" s="32">
        <v>9180</v>
      </c>
      <c r="W836" s="32">
        <v>17280</v>
      </c>
      <c r="X836" s="32">
        <v>0</v>
      </c>
      <c r="Y836" s="32">
        <v>0</v>
      </c>
      <c r="Z836" s="32">
        <v>0</v>
      </c>
      <c r="AA836" s="32">
        <v>0</v>
      </c>
      <c r="AB836" s="32">
        <v>0</v>
      </c>
      <c r="AC836" s="32">
        <v>0</v>
      </c>
    </row>
    <row r="837" spans="1:29" s="25" customFormat="1">
      <c r="A837" s="1" t="s">
        <v>100</v>
      </c>
      <c r="B837" s="21" t="s">
        <v>257</v>
      </c>
      <c r="C837" s="21"/>
      <c r="D837" s="21" t="s">
        <v>284</v>
      </c>
      <c r="E837" s="21" t="s">
        <v>37</v>
      </c>
      <c r="F837" s="21" t="s">
        <v>70</v>
      </c>
      <c r="G837" s="21" t="s">
        <v>68</v>
      </c>
      <c r="H837" s="21" t="str">
        <f t="shared" si="24"/>
        <v>RL2-0657Packing</v>
      </c>
      <c r="I837" s="21" t="str">
        <f t="shared" si="25"/>
        <v>RL2-0657Packingc-QUEVO</v>
      </c>
      <c r="J837" s="21" t="s">
        <v>39</v>
      </c>
      <c r="K837" s="32" t="str">
        <f>VLOOKUP($D837,'● Inspection plan (master)'!$I$8:$L$316,4,0)</f>
        <v>SP</v>
      </c>
      <c r="L837" s="23"/>
      <c r="M837" s="23"/>
      <c r="N837" s="23"/>
      <c r="O837" s="32">
        <v>78400</v>
      </c>
      <c r="P837" s="32">
        <v>40000</v>
      </c>
      <c r="Q837" s="32">
        <v>60000</v>
      </c>
      <c r="R837" s="32">
        <v>76000</v>
      </c>
      <c r="S837" s="32">
        <v>64800</v>
      </c>
      <c r="T837" s="32">
        <v>44800</v>
      </c>
      <c r="U837" s="32">
        <v>52800</v>
      </c>
      <c r="V837" s="32">
        <v>96800</v>
      </c>
      <c r="W837" s="32">
        <v>76800</v>
      </c>
      <c r="X837" s="32">
        <v>50400</v>
      </c>
      <c r="Y837" s="32">
        <v>10400</v>
      </c>
      <c r="Z837" s="32">
        <v>44800</v>
      </c>
      <c r="AA837" s="32">
        <v>52800</v>
      </c>
      <c r="AB837" s="32">
        <v>83000</v>
      </c>
      <c r="AC837" s="32">
        <v>0</v>
      </c>
    </row>
    <row r="838" spans="1:29" s="28" customFormat="1">
      <c r="A838" s="1" t="s">
        <v>61</v>
      </c>
      <c r="B838" s="21" t="s">
        <v>35</v>
      </c>
      <c r="C838" s="21"/>
      <c r="D838" s="21" t="s">
        <v>312</v>
      </c>
      <c r="E838" s="21" t="s">
        <v>37</v>
      </c>
      <c r="F838" s="21" t="s">
        <v>61</v>
      </c>
      <c r="G838" s="21" t="s">
        <v>61</v>
      </c>
      <c r="H838" s="21" t="str">
        <f t="shared" si="24"/>
        <v>QC7-3374Packing</v>
      </c>
      <c r="I838" s="21" t="str">
        <f t="shared" si="25"/>
        <v>QC7-3374PackingCVN1</v>
      </c>
      <c r="J838" s="21" t="s">
        <v>39</v>
      </c>
      <c r="K838" s="33" t="str">
        <f>VLOOKUP($D838,'● Inspection plan (master)'!$I$8:$L$316,4,0)</f>
        <v>Tube</v>
      </c>
      <c r="L838" s="23"/>
      <c r="M838" s="23"/>
      <c r="N838" s="23"/>
      <c r="O838" s="33">
        <v>0</v>
      </c>
      <c r="P838" s="33">
        <v>0</v>
      </c>
      <c r="Q838" s="33">
        <v>0</v>
      </c>
      <c r="R838" s="33">
        <v>0</v>
      </c>
      <c r="S838" s="33">
        <v>0</v>
      </c>
      <c r="T838" s="33">
        <v>0</v>
      </c>
      <c r="U838" s="33">
        <v>0</v>
      </c>
      <c r="V838" s="33">
        <v>0</v>
      </c>
      <c r="W838" s="33">
        <v>0</v>
      </c>
      <c r="X838" s="33">
        <v>0</v>
      </c>
      <c r="Y838" s="33">
        <v>0</v>
      </c>
      <c r="Z838" s="33">
        <v>0</v>
      </c>
      <c r="AA838" s="33">
        <v>0</v>
      </c>
      <c r="AB838" s="33">
        <v>0</v>
      </c>
      <c r="AC838" s="33">
        <v>0</v>
      </c>
    </row>
    <row r="839" spans="1:29" s="28" customFormat="1">
      <c r="A839" s="1" t="s">
        <v>61</v>
      </c>
      <c r="B839" s="21" t="s">
        <v>35</v>
      </c>
      <c r="C839" s="21"/>
      <c r="D839" s="21" t="s">
        <v>312</v>
      </c>
      <c r="E839" s="21" t="s">
        <v>62</v>
      </c>
      <c r="F839" s="21"/>
      <c r="G839" s="21"/>
      <c r="H839" s="21" t="str">
        <f t="shared" si="24"/>
        <v>QC7-3374TUBE Extruding</v>
      </c>
      <c r="I839" s="21" t="str">
        <f t="shared" si="25"/>
        <v>QC7-3374TUBE Extruding</v>
      </c>
      <c r="J839" s="21" t="s">
        <v>63</v>
      </c>
      <c r="K839" s="33" t="str">
        <f>VLOOKUP($D839,'● Inspection plan (master)'!$I$8:$L$316,4,0)</f>
        <v>Tube</v>
      </c>
      <c r="L839" s="23"/>
      <c r="M839" s="23"/>
      <c r="N839" s="23"/>
      <c r="O839" s="33">
        <v>0</v>
      </c>
      <c r="P839" s="33">
        <v>0</v>
      </c>
      <c r="Q839" s="33">
        <v>0</v>
      </c>
      <c r="R839" s="33">
        <v>0</v>
      </c>
      <c r="S839" s="33">
        <v>0</v>
      </c>
      <c r="T839" s="33">
        <v>0</v>
      </c>
      <c r="U839" s="33">
        <v>0</v>
      </c>
      <c r="V839" s="33">
        <v>0</v>
      </c>
      <c r="W839" s="33">
        <v>0</v>
      </c>
      <c r="X839" s="33">
        <v>0</v>
      </c>
      <c r="Y839" s="33">
        <v>0</v>
      </c>
      <c r="Z839" s="33">
        <v>0</v>
      </c>
      <c r="AA839" s="33">
        <v>0</v>
      </c>
      <c r="AB839" s="33">
        <v>0</v>
      </c>
      <c r="AC839" s="33">
        <v>0</v>
      </c>
    </row>
    <row r="840" spans="1:29" s="28" customFormat="1">
      <c r="A840" s="1" t="s">
        <v>68</v>
      </c>
      <c r="B840" s="21" t="s">
        <v>35</v>
      </c>
      <c r="C840" s="21"/>
      <c r="D840" s="21" t="s">
        <v>313</v>
      </c>
      <c r="E840" s="21" t="s">
        <v>37</v>
      </c>
      <c r="F840" s="21" t="s">
        <v>70</v>
      </c>
      <c r="G840" s="21" t="s">
        <v>68</v>
      </c>
      <c r="H840" s="21" t="str">
        <f t="shared" si="24"/>
        <v>RL2-4612Packing</v>
      </c>
      <c r="I840" s="21" t="str">
        <f t="shared" si="25"/>
        <v>RL2-4612Packingc-QUEVO</v>
      </c>
      <c r="J840" s="21" t="s">
        <v>39</v>
      </c>
      <c r="K840" s="33" t="str">
        <f>VLOOKUP($D840,'● Inspection plan (master)'!$I$8:$L$316,4,0)</f>
        <v>FRP</v>
      </c>
      <c r="L840" s="23"/>
      <c r="M840" s="23"/>
      <c r="N840" s="23"/>
      <c r="O840" s="33">
        <v>24300</v>
      </c>
      <c r="P840" s="33">
        <v>25920</v>
      </c>
      <c r="Q840" s="33">
        <v>35640</v>
      </c>
      <c r="R840" s="33">
        <v>21600</v>
      </c>
      <c r="S840" s="33">
        <v>12420</v>
      </c>
      <c r="T840" s="33">
        <v>21060</v>
      </c>
      <c r="U840" s="33">
        <v>15660</v>
      </c>
      <c r="V840" s="33">
        <v>18360</v>
      </c>
      <c r="W840" s="33">
        <v>10860</v>
      </c>
      <c r="X840" s="33">
        <v>22680</v>
      </c>
      <c r="Y840" s="33">
        <v>10800</v>
      </c>
      <c r="Z840" s="33">
        <v>8640</v>
      </c>
      <c r="AA840" s="33">
        <v>8100</v>
      </c>
      <c r="AB840" s="33">
        <v>10350</v>
      </c>
      <c r="AC840" s="33">
        <v>0</v>
      </c>
    </row>
    <row r="841" spans="1:29" s="28" customFormat="1">
      <c r="A841" s="1" t="s">
        <v>111</v>
      </c>
      <c r="B841" s="21" t="s">
        <v>35</v>
      </c>
      <c r="C841" s="21"/>
      <c r="D841" s="21" t="s">
        <v>314</v>
      </c>
      <c r="E841" s="21" t="s">
        <v>37</v>
      </c>
      <c r="F841" s="21" t="s">
        <v>111</v>
      </c>
      <c r="G841" s="21" t="s">
        <v>111</v>
      </c>
      <c r="H841" s="21" t="str">
        <f t="shared" si="24"/>
        <v>302Y824X20Packing</v>
      </c>
      <c r="I841" s="21" t="str">
        <f t="shared" si="25"/>
        <v>302Y824X20PackingKDTVN</v>
      </c>
      <c r="J841" s="21" t="s">
        <v>39</v>
      </c>
      <c r="K841" s="33" t="str">
        <f>VLOOKUP($D841,'● Inspection plan (master)'!$I$8:$L$316,4,0)</f>
        <v>FRP</v>
      </c>
      <c r="L841" s="23"/>
      <c r="M841" s="23"/>
      <c r="N841" s="23"/>
      <c r="O841" s="33">
        <v>0</v>
      </c>
      <c r="P841" s="33">
        <v>0</v>
      </c>
      <c r="Q841" s="33">
        <v>0</v>
      </c>
      <c r="R841" s="33">
        <v>0</v>
      </c>
      <c r="S841" s="33">
        <v>0</v>
      </c>
      <c r="T841" s="33">
        <v>0</v>
      </c>
      <c r="U841" s="33">
        <v>0</v>
      </c>
      <c r="V841" s="33">
        <v>0</v>
      </c>
      <c r="W841" s="33">
        <v>0</v>
      </c>
      <c r="X841" s="33">
        <v>0</v>
      </c>
      <c r="Y841" s="33">
        <v>0</v>
      </c>
      <c r="Z841" s="33">
        <v>0</v>
      </c>
      <c r="AA841" s="33">
        <v>0</v>
      </c>
      <c r="AB841" s="33">
        <v>0</v>
      </c>
      <c r="AC841" s="33">
        <v>0</v>
      </c>
    </row>
    <row r="842" spans="1:29" s="28" customFormat="1">
      <c r="A842" s="1" t="s">
        <v>111</v>
      </c>
      <c r="B842" s="21" t="s">
        <v>35</v>
      </c>
      <c r="C842" s="21"/>
      <c r="D842" s="21" t="s">
        <v>314</v>
      </c>
      <c r="E842" s="21" t="s">
        <v>43</v>
      </c>
      <c r="F842" s="21"/>
      <c r="G842" s="21"/>
      <c r="H842" s="21" t="str">
        <f t="shared" si="24"/>
        <v>302Y824X20FEED Cutting</v>
      </c>
      <c r="I842" s="21" t="str">
        <f t="shared" si="25"/>
        <v>302Y824X20FEED Cutting</v>
      </c>
      <c r="J842" s="21" t="s">
        <v>44</v>
      </c>
      <c r="K842" s="33" t="str">
        <f>VLOOKUP($D842,'● Inspection plan (master)'!$I$8:$L$316,4,0)</f>
        <v>FRP</v>
      </c>
      <c r="L842" s="23"/>
      <c r="M842" s="23"/>
      <c r="N842" s="23"/>
      <c r="O842" s="33">
        <v>0</v>
      </c>
      <c r="P842" s="33">
        <v>0</v>
      </c>
      <c r="Q842" s="33">
        <v>0</v>
      </c>
      <c r="R842" s="33">
        <v>0</v>
      </c>
      <c r="S842" s="33">
        <v>0</v>
      </c>
      <c r="T842" s="33">
        <v>0</v>
      </c>
      <c r="U842" s="33">
        <v>0</v>
      </c>
      <c r="V842" s="33">
        <v>0</v>
      </c>
      <c r="W842" s="33">
        <v>0</v>
      </c>
      <c r="X842" s="33">
        <v>0</v>
      </c>
      <c r="Y842" s="33">
        <v>0</v>
      </c>
      <c r="Z842" s="33">
        <v>0</v>
      </c>
      <c r="AA842" s="33">
        <v>0</v>
      </c>
      <c r="AB842" s="33">
        <v>0</v>
      </c>
      <c r="AC842" s="33">
        <v>0</v>
      </c>
    </row>
    <row r="843" spans="1:29" s="28" customFormat="1">
      <c r="A843" s="1" t="s">
        <v>111</v>
      </c>
      <c r="B843" s="21" t="s">
        <v>35</v>
      </c>
      <c r="C843" s="21"/>
      <c r="D843" s="21" t="s">
        <v>314</v>
      </c>
      <c r="E843" s="21" t="s">
        <v>45</v>
      </c>
      <c r="F843" s="21"/>
      <c r="G843" s="21"/>
      <c r="H843" s="21" t="str">
        <f t="shared" ref="H843:H906" si="26">D843&amp;E843</f>
        <v>302Y824X20Traverse Grinding</v>
      </c>
      <c r="I843" s="21" t="str">
        <f t="shared" ref="I843:I906" si="27">D843&amp;E843&amp;F843</f>
        <v>302Y824X20Traverse Grinding</v>
      </c>
      <c r="J843" s="21" t="s">
        <v>46</v>
      </c>
      <c r="K843" s="33" t="str">
        <f>VLOOKUP($D843,'● Inspection plan (master)'!$I$8:$L$316,4,0)</f>
        <v>FRP</v>
      </c>
      <c r="L843" s="23"/>
      <c r="M843" s="23"/>
      <c r="N843" s="23"/>
      <c r="O843" s="33">
        <v>0</v>
      </c>
      <c r="P843" s="33">
        <v>0</v>
      </c>
      <c r="Q843" s="33">
        <v>0</v>
      </c>
      <c r="R843" s="33">
        <v>0</v>
      </c>
      <c r="S843" s="33">
        <v>0</v>
      </c>
      <c r="T843" s="33">
        <v>0</v>
      </c>
      <c r="U843" s="33">
        <v>0</v>
      </c>
      <c r="V843" s="33">
        <v>0</v>
      </c>
      <c r="W843" s="33">
        <v>0</v>
      </c>
      <c r="X843" s="33">
        <v>0</v>
      </c>
      <c r="Y843" s="33">
        <v>0</v>
      </c>
      <c r="Z843" s="33">
        <v>0</v>
      </c>
      <c r="AA843" s="33">
        <v>0</v>
      </c>
      <c r="AB843" s="33">
        <v>0</v>
      </c>
      <c r="AC843" s="33">
        <v>0</v>
      </c>
    </row>
    <row r="844" spans="1:29" s="28" customFormat="1">
      <c r="A844" s="1" t="s">
        <v>111</v>
      </c>
      <c r="B844" s="21" t="s">
        <v>35</v>
      </c>
      <c r="C844" s="21"/>
      <c r="D844" s="21" t="s">
        <v>314</v>
      </c>
      <c r="E844" s="21" t="s">
        <v>53</v>
      </c>
      <c r="F844" s="21"/>
      <c r="G844" s="21"/>
      <c r="H844" s="21" t="str">
        <f t="shared" si="26"/>
        <v>302Y824X20Heatting</v>
      </c>
      <c r="I844" s="21" t="str">
        <f t="shared" si="27"/>
        <v>302Y824X20Heatting</v>
      </c>
      <c r="J844" s="21" t="s">
        <v>54</v>
      </c>
      <c r="K844" s="33" t="str">
        <f>VLOOKUP($D844,'● Inspection plan (master)'!$I$8:$L$316,4,0)</f>
        <v>FRP</v>
      </c>
      <c r="L844" s="23"/>
      <c r="M844" s="23"/>
      <c r="N844" s="23"/>
      <c r="O844" s="33">
        <v>0</v>
      </c>
      <c r="P844" s="33">
        <v>0</v>
      </c>
      <c r="Q844" s="33">
        <v>0</v>
      </c>
      <c r="R844" s="33">
        <v>0</v>
      </c>
      <c r="S844" s="33">
        <v>0</v>
      </c>
      <c r="T844" s="33">
        <v>0</v>
      </c>
      <c r="U844" s="33">
        <v>0</v>
      </c>
      <c r="V844" s="33">
        <v>0</v>
      </c>
      <c r="W844" s="33">
        <v>0</v>
      </c>
      <c r="X844" s="33">
        <v>0</v>
      </c>
      <c r="Y844" s="33">
        <v>0</v>
      </c>
      <c r="Z844" s="33">
        <v>0</v>
      </c>
      <c r="AA844" s="33">
        <v>0</v>
      </c>
      <c r="AB844" s="33">
        <v>0</v>
      </c>
      <c r="AC844" s="33">
        <v>0</v>
      </c>
    </row>
    <row r="845" spans="1:29" s="28" customFormat="1">
      <c r="A845" s="1" t="s">
        <v>68</v>
      </c>
      <c r="B845" s="44" t="s">
        <v>35</v>
      </c>
      <c r="C845" s="44"/>
      <c r="D845" s="44" t="s">
        <v>315</v>
      </c>
      <c r="E845" s="44" t="s">
        <v>37</v>
      </c>
      <c r="F845" s="44" t="s">
        <v>70</v>
      </c>
      <c r="G845" s="44" t="s">
        <v>68</v>
      </c>
      <c r="H845" s="44" t="str">
        <f t="shared" si="26"/>
        <v>RL3-0215Packing</v>
      </c>
      <c r="I845" s="44" t="str">
        <f t="shared" si="27"/>
        <v>RL3-0215Packingc-QUEVO</v>
      </c>
      <c r="J845" s="44" t="s">
        <v>39</v>
      </c>
      <c r="K845" s="33" t="str">
        <f>VLOOKUP($D845,'● Inspection plan (master)'!$I$8:$L$316,4,0)</f>
        <v>FRP</v>
      </c>
      <c r="L845" s="23"/>
      <c r="M845" s="23"/>
      <c r="N845" s="23"/>
      <c r="O845" s="33">
        <v>72900</v>
      </c>
      <c r="P845" s="33">
        <v>38880</v>
      </c>
      <c r="Q845" s="33">
        <v>58860</v>
      </c>
      <c r="R845" s="33">
        <v>57780</v>
      </c>
      <c r="S845" s="33">
        <v>67500</v>
      </c>
      <c r="T845" s="33">
        <v>43200</v>
      </c>
      <c r="U845" s="33">
        <v>46440</v>
      </c>
      <c r="V845" s="33">
        <v>88560</v>
      </c>
      <c r="W845" s="33">
        <v>77760</v>
      </c>
      <c r="X845" s="33">
        <v>51300</v>
      </c>
      <c r="Y845" s="33">
        <v>4320</v>
      </c>
      <c r="Z845" s="33">
        <v>45360</v>
      </c>
      <c r="AA845" s="33">
        <v>49680</v>
      </c>
      <c r="AB845" s="33">
        <v>76000</v>
      </c>
      <c r="AC845" s="33">
        <v>0</v>
      </c>
    </row>
    <row r="846" spans="1:29" s="28" customFormat="1">
      <c r="A846" s="1" t="s">
        <v>68</v>
      </c>
      <c r="B846" s="21" t="s">
        <v>35</v>
      </c>
      <c r="C846" s="21"/>
      <c r="D846" s="21" t="s">
        <v>315</v>
      </c>
      <c r="E846" s="21" t="s">
        <v>37</v>
      </c>
      <c r="F846" s="21" t="s">
        <v>100</v>
      </c>
      <c r="G846" s="21" t="s">
        <v>100</v>
      </c>
      <c r="H846" s="21" t="str">
        <f t="shared" si="26"/>
        <v>RL3-0215Packing</v>
      </c>
      <c r="I846" s="21" t="str">
        <f t="shared" si="27"/>
        <v>RL3-0215PackingCBMP</v>
      </c>
      <c r="J846" s="21" t="s">
        <v>39</v>
      </c>
      <c r="K846" s="33" t="str">
        <f>VLOOKUP($D846,'● Inspection plan (master)'!$I$8:$L$316,4,0)</f>
        <v>FRP</v>
      </c>
      <c r="L846" s="23"/>
      <c r="M846" s="23"/>
      <c r="N846" s="23"/>
      <c r="O846" s="33">
        <v>201000</v>
      </c>
      <c r="P846" s="33">
        <v>87000</v>
      </c>
      <c r="Q846" s="33">
        <v>210000</v>
      </c>
      <c r="R846" s="33">
        <v>64000</v>
      </c>
      <c r="S846" s="33">
        <v>94000</v>
      </c>
      <c r="T846" s="33">
        <v>57000</v>
      </c>
      <c r="U846" s="33">
        <v>132000</v>
      </c>
      <c r="V846" s="33">
        <v>136000</v>
      </c>
      <c r="W846" s="33">
        <v>44300</v>
      </c>
      <c r="X846" s="33">
        <v>15000</v>
      </c>
      <c r="Y846" s="33">
        <v>23000</v>
      </c>
      <c r="Z846" s="33">
        <v>52000</v>
      </c>
      <c r="AA846" s="33">
        <v>68000</v>
      </c>
      <c r="AB846" s="33">
        <v>55000</v>
      </c>
      <c r="AC846" s="33">
        <v>0</v>
      </c>
    </row>
    <row r="847" spans="1:29" s="28" customFormat="1">
      <c r="A847" s="1" t="s">
        <v>68</v>
      </c>
      <c r="B847" s="21" t="s">
        <v>35</v>
      </c>
      <c r="C847" s="21"/>
      <c r="D847" s="21" t="s">
        <v>315</v>
      </c>
      <c r="E847" s="21" t="s">
        <v>43</v>
      </c>
      <c r="F847" s="21"/>
      <c r="G847" s="21"/>
      <c r="H847" s="21" t="str">
        <f t="shared" si="26"/>
        <v>RL3-0215FEED Cutting</v>
      </c>
      <c r="I847" s="21" t="str">
        <f t="shared" si="27"/>
        <v>RL3-0215FEED Cutting</v>
      </c>
      <c r="J847" s="21" t="s">
        <v>44</v>
      </c>
      <c r="K847" s="33" t="str">
        <f>VLOOKUP($D847,'● Inspection plan (master)'!$I$8:$L$316,4,0)</f>
        <v>FRP</v>
      </c>
      <c r="L847" s="23"/>
      <c r="M847" s="23"/>
      <c r="N847" s="23"/>
      <c r="O847" s="33">
        <v>285378</v>
      </c>
      <c r="P847" s="33">
        <v>139415</v>
      </c>
      <c r="Q847" s="33">
        <v>266129</v>
      </c>
      <c r="R847" s="33">
        <v>120003</v>
      </c>
      <c r="S847" s="33">
        <v>177798</v>
      </c>
      <c r="T847" s="33">
        <v>92667</v>
      </c>
      <c r="U847" s="33">
        <v>201289</v>
      </c>
      <c r="V847" s="33">
        <v>223116</v>
      </c>
      <c r="W847" s="33">
        <v>140756</v>
      </c>
      <c r="X847" s="33">
        <v>51484</v>
      </c>
      <c r="Y847" s="33">
        <v>56660</v>
      </c>
      <c r="Z847" s="33">
        <v>77979.969032258072</v>
      </c>
      <c r="AA847" s="33">
        <v>122338.52476084538</v>
      </c>
      <c r="AB847" s="33">
        <v>125258.58620689655</v>
      </c>
      <c r="AC847" s="33">
        <v>0</v>
      </c>
    </row>
    <row r="848" spans="1:29" s="28" customFormat="1">
      <c r="A848" s="1" t="s">
        <v>68</v>
      </c>
      <c r="B848" s="21" t="s">
        <v>35</v>
      </c>
      <c r="C848" s="21"/>
      <c r="D848" s="21" t="s">
        <v>315</v>
      </c>
      <c r="E848" s="21" t="s">
        <v>45</v>
      </c>
      <c r="F848" s="21"/>
      <c r="G848" s="21"/>
      <c r="H848" s="21" t="str">
        <f t="shared" si="26"/>
        <v>RL3-0215Traverse Grinding</v>
      </c>
      <c r="I848" s="21" t="str">
        <f t="shared" si="27"/>
        <v>RL3-0215Traverse Grinding</v>
      </c>
      <c r="J848" s="21" t="s">
        <v>46</v>
      </c>
      <c r="K848" s="33" t="str">
        <f>VLOOKUP($D848,'● Inspection plan (master)'!$I$8:$L$316,4,0)</f>
        <v>FRP</v>
      </c>
      <c r="L848" s="23"/>
      <c r="M848" s="23"/>
      <c r="N848" s="23"/>
      <c r="O848" s="33">
        <v>0</v>
      </c>
      <c r="P848" s="33">
        <v>0</v>
      </c>
      <c r="Q848" s="33">
        <v>0</v>
      </c>
      <c r="R848" s="33">
        <v>0</v>
      </c>
      <c r="S848" s="33">
        <v>0</v>
      </c>
      <c r="T848" s="33">
        <v>0</v>
      </c>
      <c r="U848" s="33">
        <v>181164</v>
      </c>
      <c r="V848" s="33">
        <v>235536</v>
      </c>
      <c r="W848" s="33">
        <v>150648</v>
      </c>
      <c r="X848" s="33">
        <v>35772</v>
      </c>
      <c r="Y848" s="33">
        <v>41340</v>
      </c>
      <c r="Z848" s="33">
        <v>77034.373056801473</v>
      </c>
      <c r="AA848" s="33">
        <v>122711.38232964324</v>
      </c>
      <c r="AB848" s="33">
        <v>120939.32461355529</v>
      </c>
      <c r="AC848" s="33">
        <v>0</v>
      </c>
    </row>
    <row r="849" spans="1:29" s="27" customFormat="1">
      <c r="A849" s="45" t="s">
        <v>68</v>
      </c>
      <c r="B849" s="43" t="s">
        <v>35</v>
      </c>
      <c r="C849" s="43"/>
      <c r="D849" s="46" t="s">
        <v>315</v>
      </c>
      <c r="E849" s="43" t="s">
        <v>53</v>
      </c>
      <c r="F849" s="43"/>
      <c r="G849" s="43"/>
      <c r="H849" s="43" t="str">
        <f t="shared" si="26"/>
        <v>RL3-0215Heatting</v>
      </c>
      <c r="I849" s="43" t="str">
        <f t="shared" si="27"/>
        <v>RL3-0215Heatting</v>
      </c>
      <c r="J849" s="43" t="s">
        <v>54</v>
      </c>
      <c r="K849" s="24" t="str">
        <f>VLOOKUP($D849,'● Inspection plan (master)'!$I$8:$L$316,4,0)</f>
        <v>FRP</v>
      </c>
      <c r="L849" s="24"/>
      <c r="M849" s="24"/>
      <c r="N849" s="24"/>
      <c r="O849" s="24">
        <v>0</v>
      </c>
      <c r="P849" s="24">
        <v>0</v>
      </c>
      <c r="Q849" s="24">
        <v>0</v>
      </c>
      <c r="R849" s="24">
        <v>0</v>
      </c>
      <c r="S849" s="24">
        <v>0</v>
      </c>
      <c r="T849" s="24">
        <v>0</v>
      </c>
      <c r="U849" s="24">
        <v>0</v>
      </c>
      <c r="V849" s="24">
        <v>235200</v>
      </c>
      <c r="W849" s="24">
        <v>148800</v>
      </c>
      <c r="X849" s="24">
        <v>43200</v>
      </c>
      <c r="Y849" s="24">
        <v>50600</v>
      </c>
      <c r="Z849" s="24">
        <v>0</v>
      </c>
      <c r="AA849" s="24">
        <v>0</v>
      </c>
      <c r="AB849" s="24">
        <v>0</v>
      </c>
      <c r="AC849" s="24">
        <v>0</v>
      </c>
    </row>
    <row r="850" spans="1:29" s="35" customFormat="1">
      <c r="A850" s="1" t="s">
        <v>68</v>
      </c>
      <c r="B850" s="21" t="s">
        <v>141</v>
      </c>
      <c r="C850" s="21"/>
      <c r="D850" s="21" t="s">
        <v>316</v>
      </c>
      <c r="E850" s="21" t="s">
        <v>37</v>
      </c>
      <c r="F850" s="21" t="s">
        <v>70</v>
      </c>
      <c r="G850" s="21" t="s">
        <v>68</v>
      </c>
      <c r="H850" s="21" t="str">
        <f t="shared" si="26"/>
        <v>RL2-3663Packing</v>
      </c>
      <c r="I850" s="21" t="str">
        <f t="shared" si="27"/>
        <v>RL2-3663Packingc-QUEVO</v>
      </c>
      <c r="J850" s="21" t="s">
        <v>39</v>
      </c>
      <c r="K850" s="22" t="str">
        <f>VLOOKUP($D850,'● Inspection plan (master)'!$I$8:$L$316,4,0)</f>
        <v>PF</v>
      </c>
      <c r="L850" s="23"/>
      <c r="M850" s="23"/>
      <c r="N850" s="23"/>
      <c r="O850" s="22">
        <v>360</v>
      </c>
      <c r="P850" s="22">
        <v>0</v>
      </c>
      <c r="Q850" s="22">
        <v>360</v>
      </c>
      <c r="R850" s="22">
        <v>3240</v>
      </c>
      <c r="S850" s="22">
        <v>10980</v>
      </c>
      <c r="T850" s="22">
        <v>13320</v>
      </c>
      <c r="U850" s="22">
        <v>6660</v>
      </c>
      <c r="V850" s="22">
        <v>3600</v>
      </c>
      <c r="W850" s="22">
        <v>9720</v>
      </c>
      <c r="X850" s="22">
        <v>26100</v>
      </c>
      <c r="Y850" s="22">
        <v>22680</v>
      </c>
      <c r="Z850" s="22">
        <v>28439.999999999996</v>
      </c>
      <c r="AA850" s="22">
        <v>22200</v>
      </c>
      <c r="AB850" s="22">
        <v>31600</v>
      </c>
      <c r="AC850" s="22">
        <v>0</v>
      </c>
    </row>
    <row r="851" spans="1:29" s="35" customFormat="1">
      <c r="A851" s="1" t="s">
        <v>68</v>
      </c>
      <c r="B851" s="21" t="s">
        <v>141</v>
      </c>
      <c r="C851" s="21"/>
      <c r="D851" s="21" t="s">
        <v>316</v>
      </c>
      <c r="E851" s="21" t="s">
        <v>45</v>
      </c>
      <c r="F851" s="21"/>
      <c r="G851" s="21"/>
      <c r="H851" s="21" t="str">
        <f t="shared" si="26"/>
        <v>RL2-3663Traverse Grinding</v>
      </c>
      <c r="I851" s="21" t="str">
        <f t="shared" si="27"/>
        <v>RL2-3663Traverse Grinding</v>
      </c>
      <c r="J851" s="21" t="s">
        <v>46</v>
      </c>
      <c r="K851" s="22" t="str">
        <f>VLOOKUP($D851,'● Inspection plan (master)'!$I$8:$L$316,4,0)</f>
        <v>PF</v>
      </c>
      <c r="L851" s="23"/>
      <c r="M851" s="23"/>
      <c r="N851" s="23"/>
      <c r="O851" s="22">
        <v>0</v>
      </c>
      <c r="P851" s="22">
        <v>0</v>
      </c>
      <c r="Q851" s="22">
        <v>500</v>
      </c>
      <c r="R851" s="22">
        <v>4417</v>
      </c>
      <c r="S851" s="22">
        <v>10368</v>
      </c>
      <c r="T851" s="22">
        <v>13039</v>
      </c>
      <c r="U851" s="22">
        <v>6901</v>
      </c>
      <c r="V851" s="22">
        <v>3567</v>
      </c>
      <c r="W851" s="22">
        <v>11050</v>
      </c>
      <c r="X851" s="22">
        <v>25628</v>
      </c>
      <c r="Y851" s="22">
        <v>23565</v>
      </c>
      <c r="Z851" s="22">
        <v>29549.645161290318</v>
      </c>
      <c r="AA851" s="22">
        <v>23440.734149054504</v>
      </c>
      <c r="AB851" s="22">
        <v>32798.620689655174</v>
      </c>
      <c r="AC851" s="22">
        <v>0</v>
      </c>
    </row>
    <row r="852" spans="1:29" s="35" customFormat="1">
      <c r="A852" s="1" t="s">
        <v>68</v>
      </c>
      <c r="B852" s="21" t="s">
        <v>141</v>
      </c>
      <c r="C852" s="21"/>
      <c r="D852" s="21" t="s">
        <v>316</v>
      </c>
      <c r="E852" s="21" t="s">
        <v>143</v>
      </c>
      <c r="F852" s="21"/>
      <c r="G852" s="21"/>
      <c r="H852" s="21" t="str">
        <f t="shared" si="26"/>
        <v>RL2-36631st Assembly</v>
      </c>
      <c r="I852" s="21" t="str">
        <f t="shared" si="27"/>
        <v>RL2-36631st Assembly</v>
      </c>
      <c r="J852" s="21" t="s">
        <v>144</v>
      </c>
      <c r="K852" s="22" t="str">
        <f>VLOOKUP($D852,'● Inspection plan (master)'!$I$8:$L$316,4,0)</f>
        <v>PF</v>
      </c>
      <c r="L852" s="23"/>
      <c r="M852" s="23"/>
      <c r="N852" s="23"/>
      <c r="O852" s="22">
        <v>0</v>
      </c>
      <c r="P852" s="22">
        <v>0</v>
      </c>
      <c r="Q852" s="22">
        <v>1050</v>
      </c>
      <c r="R852" s="22">
        <v>5243</v>
      </c>
      <c r="S852" s="22">
        <v>10001</v>
      </c>
      <c r="T852" s="22">
        <v>14152</v>
      </c>
      <c r="U852" s="22">
        <v>6560</v>
      </c>
      <c r="V852" s="22">
        <v>2094</v>
      </c>
      <c r="W852" s="22">
        <v>11956</v>
      </c>
      <c r="X852" s="22">
        <v>26707</v>
      </c>
      <c r="Y852" s="22">
        <v>26089</v>
      </c>
      <c r="Z852" s="22">
        <v>27308.797875775948</v>
      </c>
      <c r="AA852" s="22">
        <v>23815.56835490181</v>
      </c>
      <c r="AB852" s="22">
        <v>31667.633769322238</v>
      </c>
      <c r="AC852" s="22">
        <v>0</v>
      </c>
    </row>
    <row r="853" spans="1:29" s="35" customFormat="1">
      <c r="A853" s="1" t="s">
        <v>68</v>
      </c>
      <c r="B853" s="21" t="s">
        <v>141</v>
      </c>
      <c r="C853" s="21"/>
      <c r="D853" s="21" t="s">
        <v>316</v>
      </c>
      <c r="E853" s="21" t="s">
        <v>91</v>
      </c>
      <c r="F853" s="21"/>
      <c r="G853" s="21"/>
      <c r="H853" s="21" t="str">
        <f t="shared" si="26"/>
        <v>RL2-36631st ROTARY Cutting</v>
      </c>
      <c r="I853" s="21" t="str">
        <f t="shared" si="27"/>
        <v>RL2-36631st ROTARY Cutting</v>
      </c>
      <c r="J853" s="21" t="s">
        <v>3</v>
      </c>
      <c r="K853" s="22" t="str">
        <f>VLOOKUP($D853,'● Inspection plan (master)'!$I$8:$L$316,4,0)</f>
        <v>PF</v>
      </c>
      <c r="L853" s="23"/>
      <c r="M853" s="23"/>
      <c r="N853" s="23"/>
      <c r="O853" s="22">
        <v>0</v>
      </c>
      <c r="P853" s="22">
        <v>0</v>
      </c>
      <c r="Q853" s="22">
        <v>0</v>
      </c>
      <c r="R853" s="22">
        <v>9000</v>
      </c>
      <c r="S853" s="22">
        <v>21200</v>
      </c>
      <c r="T853" s="22">
        <v>38938</v>
      </c>
      <c r="U853" s="22">
        <v>11400</v>
      </c>
      <c r="V853" s="22">
        <v>0</v>
      </c>
      <c r="W853" s="22">
        <v>31900</v>
      </c>
      <c r="X853" s="22">
        <v>53760</v>
      </c>
      <c r="Y853" s="22">
        <v>46326</v>
      </c>
      <c r="Z853" s="22">
        <v>53012.084032513303</v>
      </c>
      <c r="AA853" s="22">
        <v>48278.623171554093</v>
      </c>
      <c r="AB853" s="22">
        <v>61151.292795932597</v>
      </c>
      <c r="AC853" s="22">
        <v>0</v>
      </c>
    </row>
    <row r="854" spans="1:29" s="35" customFormat="1">
      <c r="A854" s="1" t="s">
        <v>68</v>
      </c>
      <c r="B854" s="21" t="s">
        <v>141</v>
      </c>
      <c r="C854" s="21"/>
      <c r="D854" s="21" t="s">
        <v>316</v>
      </c>
      <c r="E854" s="21" t="s">
        <v>53</v>
      </c>
      <c r="F854" s="21"/>
      <c r="G854" s="21"/>
      <c r="H854" s="21" t="str">
        <f t="shared" si="26"/>
        <v>RL2-3663Heatting</v>
      </c>
      <c r="I854" s="21" t="str">
        <f t="shared" si="27"/>
        <v>RL2-3663Heatting</v>
      </c>
      <c r="J854" s="21" t="s">
        <v>54</v>
      </c>
      <c r="K854" s="22" t="str">
        <f>VLOOKUP($D854,'● Inspection plan (master)'!$I$8:$L$316,4,0)</f>
        <v>PF</v>
      </c>
      <c r="L854" s="23"/>
      <c r="M854" s="23"/>
      <c r="N854" s="23"/>
      <c r="O854" s="22">
        <v>0</v>
      </c>
      <c r="P854" s="22">
        <v>0</v>
      </c>
      <c r="Q854" s="22">
        <v>0</v>
      </c>
      <c r="R854" s="22">
        <v>0</v>
      </c>
      <c r="S854" s="22">
        <v>0</v>
      </c>
      <c r="T854" s="22">
        <v>0</v>
      </c>
      <c r="U854" s="22">
        <v>0</v>
      </c>
      <c r="V854" s="22">
        <v>0</v>
      </c>
      <c r="W854" s="22">
        <v>0</v>
      </c>
      <c r="X854" s="22">
        <v>0</v>
      </c>
      <c r="Y854" s="22">
        <v>0</v>
      </c>
      <c r="Z854" s="22">
        <v>0</v>
      </c>
      <c r="AA854" s="22">
        <v>0</v>
      </c>
      <c r="AB854" s="22">
        <v>61151.29279593259</v>
      </c>
      <c r="AC854" s="22">
        <v>0</v>
      </c>
    </row>
    <row r="855" spans="1:29" s="35" customFormat="1">
      <c r="A855" s="1" t="s">
        <v>68</v>
      </c>
      <c r="B855" s="21" t="s">
        <v>141</v>
      </c>
      <c r="C855" s="21">
        <v>7</v>
      </c>
      <c r="D855" s="21" t="s">
        <v>316</v>
      </c>
      <c r="E855" s="21" t="s">
        <v>124</v>
      </c>
      <c r="F855" s="21"/>
      <c r="G855" s="21"/>
      <c r="H855" s="21" t="str">
        <f t="shared" si="26"/>
        <v>RL2-3663Pressing</v>
      </c>
      <c r="I855" s="21" t="str">
        <f t="shared" si="27"/>
        <v>RL2-3663Pressing</v>
      </c>
      <c r="J855" s="21" t="s">
        <v>125</v>
      </c>
      <c r="K855" s="22" t="str">
        <f>VLOOKUP($D855,'● Inspection plan (master)'!$I$8:$L$316,4,0)</f>
        <v>PF</v>
      </c>
      <c r="L855" s="23"/>
      <c r="M855" s="23"/>
      <c r="N855" s="23"/>
      <c r="O855" s="22">
        <v>0</v>
      </c>
      <c r="P855" s="22">
        <v>0</v>
      </c>
      <c r="Q855" s="22">
        <v>0</v>
      </c>
      <c r="R855" s="22">
        <v>0</v>
      </c>
      <c r="S855" s="22">
        <v>0</v>
      </c>
      <c r="T855" s="22">
        <v>0</v>
      </c>
      <c r="U855" s="22">
        <v>0</v>
      </c>
      <c r="V855" s="22">
        <v>0</v>
      </c>
      <c r="W855" s="22">
        <v>0</v>
      </c>
      <c r="X855" s="22">
        <v>0</v>
      </c>
      <c r="Y855" s="22">
        <v>0</v>
      </c>
      <c r="Z855" s="22">
        <v>0</v>
      </c>
      <c r="AA855" s="22">
        <v>0</v>
      </c>
      <c r="AB855" s="22">
        <v>120791.20923913043</v>
      </c>
      <c r="AC855" s="22">
        <v>0</v>
      </c>
    </row>
    <row r="856" spans="1:29">
      <c r="A856" s="1" t="s">
        <v>68</v>
      </c>
      <c r="B856" s="21" t="s">
        <v>141</v>
      </c>
      <c r="C856" s="21"/>
      <c r="D856" s="21" t="s">
        <v>317</v>
      </c>
      <c r="E856" s="21" t="s">
        <v>37</v>
      </c>
      <c r="F856" s="21" t="s">
        <v>70</v>
      </c>
      <c r="G856" s="21" t="s">
        <v>68</v>
      </c>
      <c r="H856" s="21" t="str">
        <f t="shared" si="26"/>
        <v>RL2-3632Packing</v>
      </c>
      <c r="I856" s="21" t="str">
        <f t="shared" si="27"/>
        <v>RL2-3632Packingc-QUEVO</v>
      </c>
      <c r="J856" s="21" t="s">
        <v>39</v>
      </c>
      <c r="K856" s="22" t="str">
        <f>VLOOKUP($D856,'● Inspection plan (master)'!$I$8:$L$316,4,0)</f>
        <v>PF</v>
      </c>
      <c r="L856" s="23"/>
      <c r="M856" s="23"/>
      <c r="N856" s="23"/>
      <c r="O856" s="22">
        <v>0</v>
      </c>
      <c r="P856" s="22">
        <v>0</v>
      </c>
      <c r="Q856" s="22">
        <v>0</v>
      </c>
      <c r="R856" s="22">
        <v>0</v>
      </c>
      <c r="S856" s="22">
        <v>0</v>
      </c>
      <c r="T856" s="22">
        <v>0</v>
      </c>
      <c r="U856" s="22">
        <v>0</v>
      </c>
      <c r="V856" s="22">
        <v>0</v>
      </c>
      <c r="W856" s="22">
        <v>0</v>
      </c>
      <c r="X856" s="22">
        <v>0</v>
      </c>
      <c r="Y856" s="22">
        <v>0</v>
      </c>
      <c r="Z856" s="22">
        <v>0</v>
      </c>
      <c r="AA856" s="22">
        <v>0</v>
      </c>
      <c r="AB856" s="22">
        <v>0</v>
      </c>
      <c r="AC856" s="22">
        <v>0</v>
      </c>
    </row>
    <row r="857" spans="1:29">
      <c r="A857" s="1" t="s">
        <v>68</v>
      </c>
      <c r="B857" s="21" t="s">
        <v>141</v>
      </c>
      <c r="C857" s="21"/>
      <c r="D857" s="21" t="s">
        <v>317</v>
      </c>
      <c r="E857" s="21" t="s">
        <v>45</v>
      </c>
      <c r="F857" s="21"/>
      <c r="G857" s="21"/>
      <c r="H857" s="21" t="str">
        <f t="shared" si="26"/>
        <v>RL2-3632Traverse Grinding</v>
      </c>
      <c r="I857" s="21" t="str">
        <f t="shared" si="27"/>
        <v>RL2-3632Traverse Grinding</v>
      </c>
      <c r="J857" s="21" t="s">
        <v>46</v>
      </c>
      <c r="K857" s="22" t="str">
        <f>VLOOKUP($D857,'● Inspection plan (master)'!$I$8:$L$316,4,0)</f>
        <v>PF</v>
      </c>
      <c r="L857" s="23"/>
      <c r="M857" s="23"/>
      <c r="N857" s="23"/>
      <c r="O857" s="22">
        <v>0</v>
      </c>
      <c r="P857" s="22">
        <v>1992</v>
      </c>
      <c r="Q857" s="22">
        <v>2632</v>
      </c>
      <c r="R857" s="22">
        <v>2844</v>
      </c>
      <c r="S857" s="22">
        <v>21517</v>
      </c>
      <c r="T857" s="22">
        <v>62947</v>
      </c>
      <c r="U857" s="22">
        <v>21291</v>
      </c>
      <c r="V857" s="22">
        <v>0</v>
      </c>
      <c r="W857" s="22">
        <v>0</v>
      </c>
      <c r="X857" s="22">
        <v>51883</v>
      </c>
      <c r="Y857" s="22">
        <v>57483</v>
      </c>
      <c r="Z857" s="22">
        <v>40605.309677419355</v>
      </c>
      <c r="AA857" s="22">
        <v>44906.835150166851</v>
      </c>
      <c r="AB857" s="22">
        <v>74436.85517241378</v>
      </c>
      <c r="AC857" s="22">
        <v>0</v>
      </c>
    </row>
    <row r="858" spans="1:29">
      <c r="A858" s="1" t="s">
        <v>68</v>
      </c>
      <c r="B858" s="21" t="s">
        <v>141</v>
      </c>
      <c r="C858" s="21"/>
      <c r="D858" s="21" t="s">
        <v>317</v>
      </c>
      <c r="E858" s="21" t="s">
        <v>143</v>
      </c>
      <c r="F858" s="21"/>
      <c r="G858" s="21"/>
      <c r="H858" s="21" t="str">
        <f t="shared" si="26"/>
        <v>RL2-36321st Assembly</v>
      </c>
      <c r="I858" s="21" t="str">
        <f t="shared" si="27"/>
        <v>RL2-36321st Assembly</v>
      </c>
      <c r="J858" s="21" t="s">
        <v>144</v>
      </c>
      <c r="K858" s="22" t="str">
        <f>VLOOKUP($D858,'● Inspection plan (master)'!$I$8:$L$316,4,0)</f>
        <v>PF</v>
      </c>
      <c r="L858" s="23"/>
      <c r="M858" s="23"/>
      <c r="N858" s="23"/>
      <c r="O858" s="22">
        <v>0</v>
      </c>
      <c r="P858" s="22">
        <v>3537</v>
      </c>
      <c r="Q858" s="22">
        <v>1200</v>
      </c>
      <c r="R858" s="22">
        <v>2850</v>
      </c>
      <c r="S858" s="22">
        <v>22099</v>
      </c>
      <c r="T858" s="22">
        <v>64724</v>
      </c>
      <c r="U858" s="22">
        <v>20445</v>
      </c>
      <c r="V858" s="22">
        <v>0</v>
      </c>
      <c r="W858" s="22">
        <v>0</v>
      </c>
      <c r="X858" s="22">
        <v>53764</v>
      </c>
      <c r="Y858" s="22">
        <v>57705</v>
      </c>
      <c r="Z858" s="22">
        <v>41312.91726290861</v>
      </c>
      <c r="AA858" s="22">
        <v>46025.015674071175</v>
      </c>
      <c r="AB858" s="22">
        <v>71870.067063020193</v>
      </c>
      <c r="AC858" s="22">
        <v>0</v>
      </c>
    </row>
    <row r="859" spans="1:29">
      <c r="A859" s="1" t="s">
        <v>68</v>
      </c>
      <c r="B859" s="21" t="s">
        <v>141</v>
      </c>
      <c r="C859" s="21"/>
      <c r="D859" s="21" t="s">
        <v>317</v>
      </c>
      <c r="E859" s="21" t="s">
        <v>91</v>
      </c>
      <c r="F859" s="21"/>
      <c r="G859" s="21"/>
      <c r="H859" s="21" t="str">
        <f t="shared" si="26"/>
        <v>RL2-36321st ROTARY Cutting</v>
      </c>
      <c r="I859" s="21" t="str">
        <f t="shared" si="27"/>
        <v>RL2-36321st ROTARY Cutting</v>
      </c>
      <c r="J859" s="21" t="s">
        <v>3</v>
      </c>
      <c r="K859" s="22" t="str">
        <f>VLOOKUP($D859,'● Inspection plan (master)'!$I$8:$L$316,4,0)</f>
        <v>PF</v>
      </c>
      <c r="L859" s="23"/>
      <c r="M859" s="23"/>
      <c r="N859" s="23"/>
      <c r="O859" s="22">
        <v>0</v>
      </c>
      <c r="P859" s="22">
        <v>5125</v>
      </c>
      <c r="Q859" s="22">
        <v>10725</v>
      </c>
      <c r="R859" s="22">
        <v>0</v>
      </c>
      <c r="S859" s="22">
        <v>50720</v>
      </c>
      <c r="T859" s="22">
        <v>131975</v>
      </c>
      <c r="U859" s="22">
        <v>46035</v>
      </c>
      <c r="V859" s="22">
        <v>0</v>
      </c>
      <c r="W859" s="22">
        <v>0</v>
      </c>
      <c r="X859" s="22">
        <v>117095</v>
      </c>
      <c r="Y859" s="22">
        <v>110850</v>
      </c>
      <c r="Z859" s="22">
        <v>80620.190375757302</v>
      </c>
      <c r="AA859" s="22">
        <v>94037.231847376082</v>
      </c>
      <c r="AB859" s="22">
        <v>138783.57777686656</v>
      </c>
      <c r="AC859" s="22">
        <v>0</v>
      </c>
    </row>
    <row r="860" spans="1:29">
      <c r="A860" s="1" t="s">
        <v>68</v>
      </c>
      <c r="B860" s="21" t="s">
        <v>141</v>
      </c>
      <c r="C860" s="21"/>
      <c r="D860" s="21" t="s">
        <v>317</v>
      </c>
      <c r="E860" s="21" t="s">
        <v>53</v>
      </c>
      <c r="F860" s="21"/>
      <c r="G860" s="21"/>
      <c r="H860" s="21" t="str">
        <f t="shared" si="26"/>
        <v>RL2-3632Heatting</v>
      </c>
      <c r="I860" s="21" t="str">
        <f t="shared" si="27"/>
        <v>RL2-3632Heatting</v>
      </c>
      <c r="J860" s="21" t="s">
        <v>54</v>
      </c>
      <c r="K860" s="22" t="str">
        <f>VLOOKUP($D860,'● Inspection plan (master)'!$I$8:$L$316,4,0)</f>
        <v>PF</v>
      </c>
      <c r="L860" s="23"/>
      <c r="M860" s="23"/>
      <c r="N860" s="23"/>
      <c r="O860" s="22">
        <v>0</v>
      </c>
      <c r="P860" s="22">
        <v>0</v>
      </c>
      <c r="Q860" s="22">
        <v>0</v>
      </c>
      <c r="R860" s="22">
        <v>0</v>
      </c>
      <c r="S860" s="22">
        <v>0</v>
      </c>
      <c r="T860" s="22">
        <v>0</v>
      </c>
      <c r="U860" s="22">
        <v>0</v>
      </c>
      <c r="V860" s="22">
        <v>0</v>
      </c>
      <c r="W860" s="22">
        <v>0</v>
      </c>
      <c r="X860" s="22">
        <v>0</v>
      </c>
      <c r="Y860" s="22">
        <v>0</v>
      </c>
      <c r="Z860" s="22">
        <v>0</v>
      </c>
      <c r="AA860" s="22">
        <v>0</v>
      </c>
      <c r="AB860" s="22">
        <v>138783.57777686656</v>
      </c>
      <c r="AC860" s="22">
        <v>0</v>
      </c>
    </row>
    <row r="861" spans="1:29">
      <c r="A861" s="1" t="s">
        <v>68</v>
      </c>
      <c r="B861" s="21" t="s">
        <v>141</v>
      </c>
      <c r="C861" s="21">
        <v>5</v>
      </c>
      <c r="D861" s="21" t="s">
        <v>317</v>
      </c>
      <c r="E861" s="21" t="s">
        <v>124</v>
      </c>
      <c r="F861" s="21"/>
      <c r="G861" s="21"/>
      <c r="H861" s="21" t="str">
        <f t="shared" si="26"/>
        <v>RL2-3632Pressing</v>
      </c>
      <c r="I861" s="21" t="str">
        <f t="shared" si="27"/>
        <v>RL2-3632Pressing</v>
      </c>
      <c r="J861" s="21" t="s">
        <v>125</v>
      </c>
      <c r="K861" s="22" t="str">
        <f>VLOOKUP($D861,'● Inspection plan (master)'!$I$8:$L$316,4,0)</f>
        <v>PF</v>
      </c>
      <c r="L861" s="23"/>
      <c r="M861" s="23"/>
      <c r="N861" s="23"/>
      <c r="O861" s="22">
        <v>0</v>
      </c>
      <c r="P861" s="22">
        <v>0</v>
      </c>
      <c r="Q861" s="22">
        <v>0</v>
      </c>
      <c r="R861" s="22">
        <v>0</v>
      </c>
      <c r="S861" s="22">
        <v>0</v>
      </c>
      <c r="T861" s="22">
        <v>0</v>
      </c>
      <c r="U861" s="22">
        <v>0</v>
      </c>
      <c r="V861" s="22">
        <v>0</v>
      </c>
      <c r="W861" s="22">
        <v>0</v>
      </c>
      <c r="X861" s="22">
        <v>0</v>
      </c>
      <c r="Y861" s="22">
        <v>0</v>
      </c>
      <c r="Z861" s="22">
        <v>0</v>
      </c>
      <c r="AA861" s="22">
        <v>0</v>
      </c>
      <c r="AB861" s="22">
        <v>159723.91304347827</v>
      </c>
      <c r="AC861" s="22">
        <v>0</v>
      </c>
    </row>
    <row r="862" spans="1:29" s="35" customFormat="1">
      <c r="A862" s="1" t="s">
        <v>68</v>
      </c>
      <c r="B862" s="21" t="s">
        <v>141</v>
      </c>
      <c r="C862" s="21"/>
      <c r="D862" s="21" t="s">
        <v>318</v>
      </c>
      <c r="E862" s="21" t="s">
        <v>37</v>
      </c>
      <c r="F862" s="21" t="s">
        <v>70</v>
      </c>
      <c r="G862" s="21" t="s">
        <v>68</v>
      </c>
      <c r="H862" s="21" t="str">
        <f t="shared" si="26"/>
        <v>RL2-3734Packing</v>
      </c>
      <c r="I862" s="21" t="str">
        <f t="shared" si="27"/>
        <v>RL2-3734Packingc-QUEVO</v>
      </c>
      <c r="J862" s="21" t="s">
        <v>39</v>
      </c>
      <c r="K862" s="22" t="str">
        <f>VLOOKUP($D862,'● Inspection plan (master)'!$I$8:$L$316,4,0)</f>
        <v>PF</v>
      </c>
      <c r="L862" s="23"/>
      <c r="M862" s="23"/>
      <c r="N862" s="23"/>
      <c r="O862" s="22">
        <v>400</v>
      </c>
      <c r="P862" s="22">
        <v>0</v>
      </c>
      <c r="Q862" s="22">
        <v>300</v>
      </c>
      <c r="R862" s="22">
        <v>6800</v>
      </c>
      <c r="S862" s="22">
        <v>12400</v>
      </c>
      <c r="T862" s="22">
        <v>29800</v>
      </c>
      <c r="U862" s="22">
        <v>12800</v>
      </c>
      <c r="V862" s="22">
        <v>7900</v>
      </c>
      <c r="W862" s="22">
        <v>23100</v>
      </c>
      <c r="X862" s="22">
        <v>17000</v>
      </c>
      <c r="Y862" s="22">
        <v>16700</v>
      </c>
      <c r="Z862" s="22">
        <v>20400</v>
      </c>
      <c r="AA862" s="22">
        <v>18400</v>
      </c>
      <c r="AB862" s="22">
        <v>27840</v>
      </c>
      <c r="AC862" s="22">
        <v>0</v>
      </c>
    </row>
    <row r="863" spans="1:29" s="35" customFormat="1">
      <c r="A863" s="1" t="s">
        <v>68</v>
      </c>
      <c r="B863" s="21" t="s">
        <v>141</v>
      </c>
      <c r="C863" s="21"/>
      <c r="D863" s="21" t="s">
        <v>318</v>
      </c>
      <c r="E863" s="21" t="s">
        <v>143</v>
      </c>
      <c r="F863" s="21"/>
      <c r="G863" s="21"/>
      <c r="H863" s="21" t="str">
        <f t="shared" si="26"/>
        <v>RL2-37341st Assembly</v>
      </c>
      <c r="I863" s="21" t="str">
        <f t="shared" si="27"/>
        <v>RL2-37341st Assembly</v>
      </c>
      <c r="J863" s="21" t="s">
        <v>144</v>
      </c>
      <c r="K863" s="22" t="str">
        <f>VLOOKUP($D863,'● Inspection plan (master)'!$I$8:$L$316,4,0)</f>
        <v>PF</v>
      </c>
      <c r="L863" s="23"/>
      <c r="M863" s="23"/>
      <c r="N863" s="23"/>
      <c r="O863" s="22">
        <v>470</v>
      </c>
      <c r="P863" s="22">
        <v>0</v>
      </c>
      <c r="Q863" s="22">
        <v>1460</v>
      </c>
      <c r="R863" s="22">
        <v>7060</v>
      </c>
      <c r="S863" s="22">
        <v>16546</v>
      </c>
      <c r="T863" s="22">
        <v>37950</v>
      </c>
      <c r="U863" s="22">
        <v>10718</v>
      </c>
      <c r="V863" s="22">
        <v>12511</v>
      </c>
      <c r="W863" s="22">
        <v>25555</v>
      </c>
      <c r="X863" s="22">
        <v>17595</v>
      </c>
      <c r="Y863" s="22">
        <v>17530</v>
      </c>
      <c r="Z863" s="22">
        <v>21303.698924731183</v>
      </c>
      <c r="AA863" s="22">
        <v>18390.701075268818</v>
      </c>
      <c r="AB863" s="22">
        <v>28158.399999999998</v>
      </c>
      <c r="AC863" s="22">
        <v>0</v>
      </c>
    </row>
    <row r="864" spans="1:29" s="35" customFormat="1">
      <c r="A864" s="1" t="s">
        <v>68</v>
      </c>
      <c r="B864" s="21" t="s">
        <v>141</v>
      </c>
      <c r="C864" s="21"/>
      <c r="D864" s="21" t="s">
        <v>318</v>
      </c>
      <c r="E864" s="21" t="s">
        <v>91</v>
      </c>
      <c r="F864" s="21"/>
      <c r="G864" s="21"/>
      <c r="H864" s="21" t="str">
        <f t="shared" si="26"/>
        <v>RL2-37341st ROTARY Cutting</v>
      </c>
      <c r="I864" s="21" t="str">
        <f t="shared" si="27"/>
        <v>RL2-37341st ROTARY Cutting</v>
      </c>
      <c r="J864" s="21" t="s">
        <v>3</v>
      </c>
      <c r="K864" s="22" t="str">
        <f>VLOOKUP($D864,'● Inspection plan (master)'!$I$8:$L$316,4,0)</f>
        <v>PF</v>
      </c>
      <c r="L864" s="23"/>
      <c r="M864" s="23"/>
      <c r="N864" s="23"/>
      <c r="O864" s="22">
        <v>0</v>
      </c>
      <c r="P864" s="22">
        <v>0</v>
      </c>
      <c r="Q864" s="22">
        <v>7686</v>
      </c>
      <c r="R864" s="22">
        <v>10506</v>
      </c>
      <c r="S864" s="22">
        <v>30192</v>
      </c>
      <c r="T864" s="22">
        <v>67177</v>
      </c>
      <c r="U864" s="22">
        <v>23344</v>
      </c>
      <c r="V864" s="22">
        <v>30045</v>
      </c>
      <c r="W864" s="22">
        <v>60725</v>
      </c>
      <c r="X864" s="22">
        <v>27740</v>
      </c>
      <c r="Y864" s="22">
        <v>36335</v>
      </c>
      <c r="Z864" s="22">
        <v>39543.894693028094</v>
      </c>
      <c r="AA864" s="22">
        <v>37536.863927661565</v>
      </c>
      <c r="AB864" s="22">
        <v>54374.841379310339</v>
      </c>
      <c r="AC864" s="22">
        <v>0</v>
      </c>
    </row>
    <row r="865" spans="1:29" s="35" customFormat="1">
      <c r="A865" s="1" t="s">
        <v>68</v>
      </c>
      <c r="B865" s="21" t="s">
        <v>141</v>
      </c>
      <c r="C865" s="21"/>
      <c r="D865" s="47" t="s">
        <v>318</v>
      </c>
      <c r="E865" s="47" t="s">
        <v>92</v>
      </c>
      <c r="F865" s="47"/>
      <c r="G865" s="47"/>
      <c r="H865" s="47" t="str">
        <f>D865&amp;E865</f>
        <v>RL2-37341st Plunge Grinding</v>
      </c>
      <c r="I865" s="47" t="str">
        <f>D865&amp;E865&amp;F865</f>
        <v>RL2-37341st Plunge Grinding</v>
      </c>
      <c r="J865" s="47" t="s">
        <v>93</v>
      </c>
      <c r="K865" s="22" t="str">
        <f>VLOOKUP($D865,'● Inspection plan (master)'!$I$8:$L$316,4,0)</f>
        <v>PF</v>
      </c>
      <c r="L865" s="23"/>
      <c r="M865" s="23"/>
      <c r="N865" s="23"/>
      <c r="O865" s="22">
        <v>0</v>
      </c>
      <c r="P865" s="22">
        <v>0</v>
      </c>
      <c r="Q865" s="22">
        <v>32532</v>
      </c>
      <c r="R865" s="22">
        <v>0</v>
      </c>
      <c r="S865" s="22">
        <v>18071</v>
      </c>
      <c r="T865" s="22">
        <v>77046</v>
      </c>
      <c r="U865" s="22">
        <v>14904</v>
      </c>
      <c r="V865" s="22">
        <v>35472</v>
      </c>
      <c r="W865" s="22">
        <v>57372</v>
      </c>
      <c r="X865" s="22">
        <v>41640</v>
      </c>
      <c r="Y865" s="22">
        <v>19390</v>
      </c>
      <c r="Z865" s="22">
        <v>38465.843067804555</v>
      </c>
      <c r="AA865" s="22">
        <v>40401.316705481222</v>
      </c>
      <c r="AB865" s="22">
        <v>57512.332226714221</v>
      </c>
      <c r="AC865" s="22">
        <v>0</v>
      </c>
    </row>
    <row r="866" spans="1:29" s="35" customFormat="1">
      <c r="A866" s="1" t="s">
        <v>68</v>
      </c>
      <c r="B866" s="21" t="s">
        <v>141</v>
      </c>
      <c r="C866" s="21"/>
      <c r="D866" s="21" t="s">
        <v>318</v>
      </c>
      <c r="E866" s="21" t="s">
        <v>53</v>
      </c>
      <c r="F866" s="21"/>
      <c r="G866" s="21"/>
      <c r="H866" s="21" t="str">
        <f t="shared" si="26"/>
        <v>RL2-3734Heatting</v>
      </c>
      <c r="I866" s="21" t="str">
        <f t="shared" si="27"/>
        <v>RL2-3734Heatting</v>
      </c>
      <c r="J866" s="21" t="s">
        <v>54</v>
      </c>
      <c r="K866" s="22" t="str">
        <f>VLOOKUP($D866,'● Inspection plan (master)'!$I$8:$L$316,4,0)</f>
        <v>PF</v>
      </c>
      <c r="L866" s="23"/>
      <c r="M866" s="23"/>
      <c r="N866" s="23"/>
      <c r="O866" s="22">
        <v>0</v>
      </c>
      <c r="P866" s="22">
        <v>0</v>
      </c>
      <c r="Q866" s="22">
        <v>30462</v>
      </c>
      <c r="R866" s="22">
        <v>0</v>
      </c>
      <c r="S866" s="22">
        <v>59502</v>
      </c>
      <c r="T866" s="22">
        <v>55176</v>
      </c>
      <c r="U866" s="22">
        <v>0</v>
      </c>
      <c r="V866" s="22">
        <v>41322</v>
      </c>
      <c r="W866" s="22">
        <v>57960</v>
      </c>
      <c r="X866" s="22">
        <v>46434</v>
      </c>
      <c r="Y866" s="22">
        <v>19602</v>
      </c>
      <c r="Z866" s="22">
        <v>56160</v>
      </c>
      <c r="AA866" s="22">
        <v>24690.343643172477</v>
      </c>
      <c r="AB866" s="22">
        <v>55529.148356827522</v>
      </c>
      <c r="AC866" s="22">
        <v>0</v>
      </c>
    </row>
    <row r="867" spans="1:29" s="35" customFormat="1">
      <c r="A867" s="1" t="s">
        <v>68</v>
      </c>
      <c r="B867" s="21" t="s">
        <v>141</v>
      </c>
      <c r="C867" s="21">
        <v>7</v>
      </c>
      <c r="D867" s="21" t="s">
        <v>318</v>
      </c>
      <c r="E867" s="21" t="s">
        <v>124</v>
      </c>
      <c r="F867" s="21"/>
      <c r="G867" s="21"/>
      <c r="H867" s="21" t="str">
        <f t="shared" si="26"/>
        <v>RL2-3734Pressing</v>
      </c>
      <c r="I867" s="21" t="str">
        <f t="shared" si="27"/>
        <v>RL2-3734Pressing</v>
      </c>
      <c r="J867" s="21" t="s">
        <v>125</v>
      </c>
      <c r="K867" s="22" t="str">
        <f>VLOOKUP($D867,'● Inspection plan (master)'!$I$8:$L$316,4,0)</f>
        <v>PF</v>
      </c>
      <c r="L867" s="23"/>
      <c r="M867" s="23"/>
      <c r="N867" s="23"/>
      <c r="O867" s="22">
        <v>0</v>
      </c>
      <c r="P867" s="22">
        <v>0</v>
      </c>
      <c r="Q867" s="22">
        <v>30462</v>
      </c>
      <c r="R867" s="22">
        <v>0</v>
      </c>
      <c r="S867" s="22">
        <v>60894</v>
      </c>
      <c r="T867" s="22">
        <v>96468</v>
      </c>
      <c r="U867" s="22">
        <v>0</v>
      </c>
      <c r="V867" s="22">
        <v>63858</v>
      </c>
      <c r="W867" s="22">
        <v>26106</v>
      </c>
      <c r="X867" s="22">
        <v>30492</v>
      </c>
      <c r="Y867" s="22">
        <v>31218</v>
      </c>
      <c r="Z867" s="22">
        <v>42593.043478260872</v>
      </c>
      <c r="AA867" s="22">
        <v>21296.521739130436</v>
      </c>
      <c r="AB867" s="22">
        <v>63889.565217391311</v>
      </c>
      <c r="AC867" s="22">
        <v>0</v>
      </c>
    </row>
    <row r="868" spans="1:29">
      <c r="A868" s="1" t="s">
        <v>68</v>
      </c>
      <c r="B868" s="21" t="s">
        <v>227</v>
      </c>
      <c r="C868" s="21"/>
      <c r="D868" s="21" t="s">
        <v>319</v>
      </c>
      <c r="E868" s="21" t="s">
        <v>37</v>
      </c>
      <c r="F868" s="21" t="s">
        <v>70</v>
      </c>
      <c r="G868" s="21" t="s">
        <v>68</v>
      </c>
      <c r="H868" s="21" t="str">
        <f t="shared" si="26"/>
        <v>RC5-5821Packing</v>
      </c>
      <c r="I868" s="21" t="str">
        <f t="shared" si="27"/>
        <v>RC5-5821Packingc-QUEVO</v>
      </c>
      <c r="J868" s="21" t="s">
        <v>39</v>
      </c>
      <c r="K868" s="22" t="str">
        <f>VLOOKUP($D868,'● Inspection plan (master)'!$I$8:$L$316,4,0)</f>
        <v>KR</v>
      </c>
      <c r="L868" s="23"/>
      <c r="M868" s="23"/>
      <c r="N868" s="23"/>
      <c r="O868" s="22">
        <v>0</v>
      </c>
      <c r="P868" s="22">
        <v>0</v>
      </c>
      <c r="Q868" s="22">
        <v>0</v>
      </c>
      <c r="R868" s="22">
        <v>0</v>
      </c>
      <c r="S868" s="22">
        <v>0</v>
      </c>
      <c r="T868" s="22">
        <v>0</v>
      </c>
      <c r="U868" s="22">
        <v>0</v>
      </c>
      <c r="V868" s="22">
        <v>0</v>
      </c>
      <c r="W868" s="22">
        <v>0</v>
      </c>
      <c r="X868" s="22">
        <v>0</v>
      </c>
      <c r="Y868" s="22">
        <v>0</v>
      </c>
      <c r="Z868" s="22">
        <v>0</v>
      </c>
      <c r="AA868" s="22">
        <v>0</v>
      </c>
      <c r="AB868" s="22">
        <v>0</v>
      </c>
      <c r="AC868" s="22">
        <v>0</v>
      </c>
    </row>
    <row r="869" spans="1:29">
      <c r="A869" s="1" t="s">
        <v>68</v>
      </c>
      <c r="B869" s="21" t="s">
        <v>227</v>
      </c>
      <c r="C869" s="21"/>
      <c r="D869" s="21" t="s">
        <v>319</v>
      </c>
      <c r="E869" s="21" t="s">
        <v>217</v>
      </c>
      <c r="F869" s="21"/>
      <c r="G869" s="21"/>
      <c r="H869" s="21" t="str">
        <f t="shared" si="26"/>
        <v>RC5-5821Accurate Cutting</v>
      </c>
      <c r="I869" s="21" t="str">
        <f t="shared" si="27"/>
        <v>RC5-5821Accurate Cutting</v>
      </c>
      <c r="J869" s="21" t="s">
        <v>218</v>
      </c>
      <c r="K869" s="22" t="str">
        <f>VLOOKUP($D869,'● Inspection plan (master)'!$I$8:$L$316,4,0)</f>
        <v>KR</v>
      </c>
      <c r="L869" s="23"/>
      <c r="M869" s="23"/>
      <c r="N869" s="23"/>
      <c r="O869" s="22">
        <v>0</v>
      </c>
      <c r="P869" s="22">
        <v>0</v>
      </c>
      <c r="Q869" s="22">
        <v>0</v>
      </c>
      <c r="R869" s="22">
        <v>0</v>
      </c>
      <c r="S869" s="22">
        <v>0</v>
      </c>
      <c r="T869" s="22">
        <v>0</v>
      </c>
      <c r="U869" s="22">
        <v>0</v>
      </c>
      <c r="V869" s="22">
        <v>0</v>
      </c>
      <c r="W869" s="22">
        <v>0</v>
      </c>
      <c r="X869" s="22">
        <v>0</v>
      </c>
      <c r="Y869" s="22">
        <v>0</v>
      </c>
      <c r="Z869" s="22">
        <v>0</v>
      </c>
      <c r="AA869" s="22">
        <v>0</v>
      </c>
      <c r="AB869" s="22">
        <v>0</v>
      </c>
      <c r="AC869" s="22">
        <v>0</v>
      </c>
    </row>
    <row r="870" spans="1:29">
      <c r="A870" s="1" t="s">
        <v>68</v>
      </c>
      <c r="B870" s="21" t="s">
        <v>227</v>
      </c>
      <c r="C870" s="21"/>
      <c r="D870" s="21" t="s">
        <v>319</v>
      </c>
      <c r="E870" s="21" t="s">
        <v>45</v>
      </c>
      <c r="F870" s="21"/>
      <c r="G870" s="21"/>
      <c r="H870" s="21" t="str">
        <f t="shared" si="26"/>
        <v>RC5-5821Traverse Grinding</v>
      </c>
      <c r="I870" s="21" t="str">
        <f t="shared" si="27"/>
        <v>RC5-5821Traverse Grinding</v>
      </c>
      <c r="J870" s="21" t="s">
        <v>46</v>
      </c>
      <c r="K870" s="22" t="str">
        <f>VLOOKUP($D870,'● Inspection plan (master)'!$I$8:$L$316,4,0)</f>
        <v>KR</v>
      </c>
      <c r="L870" s="23"/>
      <c r="M870" s="23"/>
      <c r="N870" s="23"/>
      <c r="O870" s="22">
        <v>0</v>
      </c>
      <c r="P870" s="22">
        <v>0</v>
      </c>
      <c r="Q870" s="22">
        <v>0</v>
      </c>
      <c r="R870" s="22">
        <v>0</v>
      </c>
      <c r="S870" s="22">
        <v>0</v>
      </c>
      <c r="T870" s="22">
        <v>0</v>
      </c>
      <c r="U870" s="22">
        <v>0</v>
      </c>
      <c r="V870" s="22">
        <v>0</v>
      </c>
      <c r="W870" s="22">
        <v>0</v>
      </c>
      <c r="X870" s="22">
        <v>0</v>
      </c>
      <c r="Y870" s="22">
        <v>0</v>
      </c>
      <c r="Z870" s="22">
        <v>0</v>
      </c>
      <c r="AA870" s="22">
        <v>0</v>
      </c>
      <c r="AB870" s="22">
        <v>0</v>
      </c>
      <c r="AC870" s="22">
        <v>0</v>
      </c>
    </row>
    <row r="871" spans="1:29">
      <c r="A871" s="1" t="s">
        <v>68</v>
      </c>
      <c r="B871" s="21" t="s">
        <v>227</v>
      </c>
      <c r="C871" s="21"/>
      <c r="D871" s="21" t="s">
        <v>319</v>
      </c>
      <c r="E871" s="21" t="s">
        <v>143</v>
      </c>
      <c r="F871" s="21"/>
      <c r="G871" s="21"/>
      <c r="H871" s="21" t="str">
        <f t="shared" si="26"/>
        <v>RC5-58211st Assembly</v>
      </c>
      <c r="I871" s="21" t="str">
        <f t="shared" si="27"/>
        <v>RC5-58211st Assembly</v>
      </c>
      <c r="J871" s="21" t="s">
        <v>144</v>
      </c>
      <c r="K871" s="22" t="str">
        <f>VLOOKUP($D871,'● Inspection plan (master)'!$I$8:$L$316,4,0)</f>
        <v>KR</v>
      </c>
      <c r="L871" s="23"/>
      <c r="M871" s="23"/>
      <c r="N871" s="23"/>
      <c r="O871" s="22">
        <v>0</v>
      </c>
      <c r="P871" s="22">
        <v>0</v>
      </c>
      <c r="Q871" s="22">
        <v>0</v>
      </c>
      <c r="R871" s="22">
        <v>0</v>
      </c>
      <c r="S871" s="22">
        <v>0</v>
      </c>
      <c r="T871" s="22">
        <v>0</v>
      </c>
      <c r="U871" s="22">
        <v>0</v>
      </c>
      <c r="V871" s="22">
        <v>0</v>
      </c>
      <c r="W871" s="22">
        <v>0</v>
      </c>
      <c r="X871" s="22">
        <v>0</v>
      </c>
      <c r="Y871" s="22">
        <v>0</v>
      </c>
      <c r="Z871" s="22">
        <v>0</v>
      </c>
      <c r="AA871" s="22">
        <v>0</v>
      </c>
      <c r="AB871" s="22">
        <v>0</v>
      </c>
      <c r="AC871" s="22">
        <v>0</v>
      </c>
    </row>
    <row r="872" spans="1:29">
      <c r="A872" s="1" t="s">
        <v>68</v>
      </c>
      <c r="B872" s="21" t="s">
        <v>227</v>
      </c>
      <c r="C872" s="21"/>
      <c r="D872" s="21" t="s">
        <v>319</v>
      </c>
      <c r="E872" s="21" t="s">
        <v>53</v>
      </c>
      <c r="F872" s="21"/>
      <c r="G872" s="21"/>
      <c r="H872" s="21" t="str">
        <f t="shared" si="26"/>
        <v>RC5-5821Heatting</v>
      </c>
      <c r="I872" s="21" t="str">
        <f t="shared" si="27"/>
        <v>RC5-5821Heatting</v>
      </c>
      <c r="J872" s="21" t="s">
        <v>54</v>
      </c>
      <c r="K872" s="22" t="str">
        <f>VLOOKUP($D872,'● Inspection plan (master)'!$I$8:$L$316,4,0)</f>
        <v>KR</v>
      </c>
      <c r="L872" s="23"/>
      <c r="M872" s="23"/>
      <c r="N872" s="23"/>
      <c r="O872" s="22">
        <v>0</v>
      </c>
      <c r="P872" s="22">
        <v>0</v>
      </c>
      <c r="Q872" s="22">
        <v>0</v>
      </c>
      <c r="R872" s="22">
        <v>0</v>
      </c>
      <c r="S872" s="22">
        <v>0</v>
      </c>
      <c r="T872" s="22">
        <v>0</v>
      </c>
      <c r="U872" s="22">
        <v>0</v>
      </c>
      <c r="V872" s="22">
        <v>0</v>
      </c>
      <c r="W872" s="22">
        <v>0</v>
      </c>
      <c r="X872" s="22">
        <v>0</v>
      </c>
      <c r="Y872" s="22">
        <v>0</v>
      </c>
      <c r="Z872" s="22">
        <v>0</v>
      </c>
      <c r="AA872" s="22">
        <v>0</v>
      </c>
      <c r="AB872" s="22">
        <v>0</v>
      </c>
      <c r="AC872" s="22">
        <v>0</v>
      </c>
    </row>
    <row r="873" spans="1:29" s="35" customFormat="1">
      <c r="A873" s="1" t="s">
        <v>87</v>
      </c>
      <c r="B873" s="21" t="s">
        <v>227</v>
      </c>
      <c r="C873" s="21"/>
      <c r="D873" s="21" t="s">
        <v>320</v>
      </c>
      <c r="E873" s="21" t="s">
        <v>37</v>
      </c>
      <c r="F873" s="21" t="s">
        <v>87</v>
      </c>
      <c r="G873" s="21" t="s">
        <v>87</v>
      </c>
      <c r="H873" s="21" t="str">
        <f t="shared" si="26"/>
        <v>CLEAN ROLLERPacking</v>
      </c>
      <c r="I873" s="21" t="str">
        <f t="shared" si="27"/>
        <v>CLEAN ROLLERPackingBIVN</v>
      </c>
      <c r="J873" s="21" t="s">
        <v>39</v>
      </c>
      <c r="K873" s="22" t="str">
        <f>VLOOKUP($D873,'● Inspection plan (master)'!$I$8:$L$316,4,0)</f>
        <v>TR</v>
      </c>
      <c r="L873" s="23"/>
      <c r="M873" s="23"/>
      <c r="N873" s="23"/>
      <c r="O873" s="22">
        <v>0</v>
      </c>
      <c r="P873" s="22">
        <v>0</v>
      </c>
      <c r="Q873" s="22">
        <v>0</v>
      </c>
      <c r="R873" s="22">
        <v>0</v>
      </c>
      <c r="S873" s="22">
        <v>0</v>
      </c>
      <c r="T873" s="22">
        <v>0</v>
      </c>
      <c r="U873" s="22">
        <v>0</v>
      </c>
      <c r="V873" s="22">
        <v>0</v>
      </c>
      <c r="W873" s="22">
        <v>0</v>
      </c>
      <c r="X873" s="22">
        <v>0</v>
      </c>
      <c r="Y873" s="22">
        <v>0</v>
      </c>
      <c r="Z873" s="22">
        <v>0</v>
      </c>
      <c r="AA873" s="22">
        <v>0</v>
      </c>
      <c r="AB873" s="22">
        <v>0</v>
      </c>
      <c r="AC873" s="22">
        <v>0</v>
      </c>
    </row>
    <row r="874" spans="1:29" s="35" customFormat="1">
      <c r="A874" s="1" t="s">
        <v>87</v>
      </c>
      <c r="B874" s="21" t="s">
        <v>227</v>
      </c>
      <c r="C874" s="21"/>
      <c r="D874" s="21" t="s">
        <v>320</v>
      </c>
      <c r="E874" s="21" t="s">
        <v>45</v>
      </c>
      <c r="F874" s="21"/>
      <c r="G874" s="21"/>
      <c r="H874" s="21" t="str">
        <f t="shared" si="26"/>
        <v>CLEAN ROLLERTraverse Grinding</v>
      </c>
      <c r="I874" s="21" t="str">
        <f t="shared" si="27"/>
        <v>CLEAN ROLLERTraverse Grinding</v>
      </c>
      <c r="J874" s="21" t="s">
        <v>46</v>
      </c>
      <c r="K874" s="22" t="str">
        <f>VLOOKUP($D874,'● Inspection plan (master)'!$I$8:$L$316,4,0)</f>
        <v>TR</v>
      </c>
      <c r="L874" s="23"/>
      <c r="M874" s="23"/>
      <c r="N874" s="23"/>
      <c r="O874" s="22">
        <v>0</v>
      </c>
      <c r="P874" s="22">
        <v>0</v>
      </c>
      <c r="Q874" s="22">
        <v>0</v>
      </c>
      <c r="R874" s="22">
        <v>0</v>
      </c>
      <c r="S874" s="22">
        <v>0</v>
      </c>
      <c r="T874" s="22">
        <v>0</v>
      </c>
      <c r="U874" s="22">
        <v>0</v>
      </c>
      <c r="V874" s="22">
        <v>0</v>
      </c>
      <c r="W874" s="22">
        <v>0</v>
      </c>
      <c r="X874" s="22">
        <v>0</v>
      </c>
      <c r="Y874" s="22">
        <v>0</v>
      </c>
      <c r="Z874" s="22">
        <v>0</v>
      </c>
      <c r="AA874" s="22">
        <v>0</v>
      </c>
      <c r="AB874" s="22">
        <v>0</v>
      </c>
      <c r="AC874" s="22">
        <v>0</v>
      </c>
    </row>
    <row r="875" spans="1:29" s="35" customFormat="1">
      <c r="A875" s="1" t="s">
        <v>87</v>
      </c>
      <c r="B875" s="21" t="s">
        <v>227</v>
      </c>
      <c r="C875" s="21"/>
      <c r="D875" s="21" t="s">
        <v>320</v>
      </c>
      <c r="E875" s="21" t="s">
        <v>217</v>
      </c>
      <c r="F875" s="21"/>
      <c r="G875" s="21"/>
      <c r="H875" s="21" t="str">
        <f t="shared" si="26"/>
        <v>CLEAN ROLLERAccurate Cutting</v>
      </c>
      <c r="I875" s="21" t="str">
        <f t="shared" si="27"/>
        <v>CLEAN ROLLERAccurate Cutting</v>
      </c>
      <c r="J875" s="21" t="s">
        <v>218</v>
      </c>
      <c r="K875" s="22" t="str">
        <f>VLOOKUP($D875,'● Inspection plan (master)'!$I$8:$L$316,4,0)</f>
        <v>TR</v>
      </c>
      <c r="L875" s="23"/>
      <c r="M875" s="23"/>
      <c r="N875" s="23"/>
      <c r="O875" s="22">
        <v>0</v>
      </c>
      <c r="P875" s="22">
        <v>0</v>
      </c>
      <c r="Q875" s="22">
        <v>0</v>
      </c>
      <c r="R875" s="22">
        <v>0</v>
      </c>
      <c r="S875" s="22">
        <v>0</v>
      </c>
      <c r="T875" s="22">
        <v>0</v>
      </c>
      <c r="U875" s="22">
        <v>0</v>
      </c>
      <c r="V875" s="22">
        <v>0</v>
      </c>
      <c r="W875" s="22">
        <v>0</v>
      </c>
      <c r="X875" s="22">
        <v>0</v>
      </c>
      <c r="Y875" s="22">
        <v>0</v>
      </c>
      <c r="Z875" s="22">
        <v>0</v>
      </c>
      <c r="AA875" s="22">
        <v>0</v>
      </c>
      <c r="AB875" s="22">
        <v>0</v>
      </c>
      <c r="AC875" s="22">
        <v>0</v>
      </c>
    </row>
    <row r="876" spans="1:29" s="35" customFormat="1">
      <c r="A876" s="1" t="s">
        <v>87</v>
      </c>
      <c r="B876" s="21" t="s">
        <v>227</v>
      </c>
      <c r="C876" s="21"/>
      <c r="D876" s="21" t="s">
        <v>320</v>
      </c>
      <c r="E876" s="21" t="s">
        <v>53</v>
      </c>
      <c r="F876" s="21"/>
      <c r="G876" s="21"/>
      <c r="H876" s="21" t="str">
        <f t="shared" si="26"/>
        <v>CLEAN ROLLERHeatting</v>
      </c>
      <c r="I876" s="21" t="str">
        <f t="shared" si="27"/>
        <v>CLEAN ROLLERHeatting</v>
      </c>
      <c r="J876" s="21" t="s">
        <v>54</v>
      </c>
      <c r="K876" s="22" t="str">
        <f>VLOOKUP($D876,'● Inspection plan (master)'!$I$8:$L$316,4,0)</f>
        <v>TR</v>
      </c>
      <c r="L876" s="23"/>
      <c r="M876" s="23"/>
      <c r="N876" s="23"/>
      <c r="O876" s="22">
        <v>0</v>
      </c>
      <c r="P876" s="22">
        <v>0</v>
      </c>
      <c r="Q876" s="22">
        <v>0</v>
      </c>
      <c r="R876" s="22">
        <v>0</v>
      </c>
      <c r="S876" s="22">
        <v>0</v>
      </c>
      <c r="T876" s="22">
        <v>0</v>
      </c>
      <c r="U876" s="22">
        <v>0</v>
      </c>
      <c r="V876" s="22">
        <v>0</v>
      </c>
      <c r="W876" s="22">
        <v>0</v>
      </c>
      <c r="X876" s="22">
        <v>0</v>
      </c>
      <c r="Y876" s="22">
        <v>0</v>
      </c>
      <c r="Z876" s="22">
        <v>0</v>
      </c>
      <c r="AA876" s="22">
        <v>0</v>
      </c>
      <c r="AB876" s="22">
        <v>0</v>
      </c>
      <c r="AC876" s="22">
        <v>0</v>
      </c>
    </row>
    <row r="877" spans="1:29" s="35" customFormat="1">
      <c r="A877" s="1" t="s">
        <v>87</v>
      </c>
      <c r="B877" s="21" t="s">
        <v>227</v>
      </c>
      <c r="C877" s="21"/>
      <c r="D877" s="21" t="s">
        <v>320</v>
      </c>
      <c r="E877" s="21" t="s">
        <v>143</v>
      </c>
      <c r="F877" s="21"/>
      <c r="G877" s="21"/>
      <c r="H877" s="21" t="str">
        <f t="shared" si="26"/>
        <v>CLEAN ROLLER1st Assembly</v>
      </c>
      <c r="I877" s="21" t="str">
        <f t="shared" si="27"/>
        <v>CLEAN ROLLER1st Assembly</v>
      </c>
      <c r="J877" s="21" t="s">
        <v>144</v>
      </c>
      <c r="K877" s="22" t="str">
        <f>VLOOKUP($D877,'● Inspection plan (master)'!$I$8:$L$316,4,0)</f>
        <v>TR</v>
      </c>
      <c r="L877" s="23"/>
      <c r="M877" s="23"/>
      <c r="N877" s="23"/>
      <c r="O877" s="22">
        <v>0</v>
      </c>
      <c r="P877" s="22">
        <v>0</v>
      </c>
      <c r="Q877" s="22">
        <v>0</v>
      </c>
      <c r="R877" s="22">
        <v>0</v>
      </c>
      <c r="S877" s="22">
        <v>0</v>
      </c>
      <c r="T877" s="22">
        <v>0</v>
      </c>
      <c r="U877" s="22">
        <v>0</v>
      </c>
      <c r="V877" s="22">
        <v>0</v>
      </c>
      <c r="W877" s="22">
        <v>0</v>
      </c>
      <c r="X877" s="22">
        <v>0</v>
      </c>
      <c r="Y877" s="22">
        <v>0</v>
      </c>
      <c r="Z877" s="22">
        <v>0</v>
      </c>
      <c r="AA877" s="22">
        <v>0</v>
      </c>
      <c r="AB877" s="22">
        <v>0</v>
      </c>
      <c r="AC877" s="22">
        <v>0</v>
      </c>
    </row>
    <row r="878" spans="1:29" s="51" customFormat="1">
      <c r="A878" s="48" t="s">
        <v>68</v>
      </c>
      <c r="B878" s="30" t="s">
        <v>35</v>
      </c>
      <c r="C878" s="49"/>
      <c r="D878" s="49" t="s">
        <v>321</v>
      </c>
      <c r="E878" s="49" t="s">
        <v>37</v>
      </c>
      <c r="F878" s="49" t="s">
        <v>103</v>
      </c>
      <c r="G878" s="49" t="s">
        <v>68</v>
      </c>
      <c r="H878" s="49" t="str">
        <f t="shared" si="26"/>
        <v>RC5-6492Packing</v>
      </c>
      <c r="I878" s="49" t="str">
        <f t="shared" si="27"/>
        <v>RC5-6492Packingc-SUNCALL</v>
      </c>
      <c r="J878" s="49" t="s">
        <v>39</v>
      </c>
      <c r="K878" s="50" t="str">
        <f>VLOOKUP($D878,'● Inspection plan (master)'!$I$8:$L$316,4,0)</f>
        <v>FR</v>
      </c>
      <c r="L878" s="23"/>
      <c r="M878" s="23"/>
      <c r="N878" s="23"/>
      <c r="O878" s="50">
        <v>0</v>
      </c>
      <c r="P878" s="50">
        <v>0</v>
      </c>
      <c r="Q878" s="50">
        <v>0</v>
      </c>
      <c r="R878" s="50">
        <v>0</v>
      </c>
      <c r="S878" s="50">
        <v>0</v>
      </c>
      <c r="T878" s="50">
        <v>0</v>
      </c>
      <c r="U878" s="50">
        <v>0</v>
      </c>
      <c r="V878" s="50">
        <v>0</v>
      </c>
      <c r="W878" s="50">
        <v>0</v>
      </c>
      <c r="X878" s="50">
        <v>0</v>
      </c>
      <c r="Y878" s="50">
        <v>0</v>
      </c>
      <c r="Z878" s="50">
        <v>0</v>
      </c>
      <c r="AA878" s="50">
        <v>0</v>
      </c>
      <c r="AB878" s="50">
        <v>0</v>
      </c>
      <c r="AC878" s="50">
        <v>0</v>
      </c>
    </row>
    <row r="879" spans="1:29" s="51" customFormat="1">
      <c r="A879" s="48" t="s">
        <v>68</v>
      </c>
      <c r="B879" s="30" t="s">
        <v>35</v>
      </c>
      <c r="C879" s="49"/>
      <c r="D879" s="49" t="s">
        <v>321</v>
      </c>
      <c r="E879" s="49" t="s">
        <v>37</v>
      </c>
      <c r="F879" s="49" t="s">
        <v>70</v>
      </c>
      <c r="G879" s="49" t="s">
        <v>68</v>
      </c>
      <c r="H879" s="49" t="str">
        <f t="shared" si="26"/>
        <v>RC5-6492Packing</v>
      </c>
      <c r="I879" s="49" t="str">
        <f t="shared" si="27"/>
        <v>RC5-6492Packingc-QUEVO</v>
      </c>
      <c r="J879" s="49" t="s">
        <v>39</v>
      </c>
      <c r="K879" s="50" t="str">
        <f>VLOOKUP($D879,'● Inspection plan (master)'!$I$8:$L$316,4,0)</f>
        <v>FR</v>
      </c>
      <c r="L879" s="23"/>
      <c r="M879" s="23"/>
      <c r="N879" s="23"/>
      <c r="O879" s="50">
        <v>0</v>
      </c>
      <c r="P879" s="50">
        <v>0</v>
      </c>
      <c r="Q879" s="50">
        <v>0</v>
      </c>
      <c r="R879" s="50">
        <v>0</v>
      </c>
      <c r="S879" s="50">
        <v>0</v>
      </c>
      <c r="T879" s="50">
        <v>0</v>
      </c>
      <c r="U879" s="50">
        <v>0</v>
      </c>
      <c r="V879" s="50">
        <v>0</v>
      </c>
      <c r="W879" s="50">
        <v>0</v>
      </c>
      <c r="X879" s="50">
        <v>0</v>
      </c>
      <c r="Y879" s="50">
        <v>0</v>
      </c>
      <c r="Z879" s="50">
        <v>0</v>
      </c>
      <c r="AA879" s="50">
        <v>0</v>
      </c>
      <c r="AB879" s="50">
        <v>0</v>
      </c>
      <c r="AC879" s="50">
        <v>0</v>
      </c>
    </row>
    <row r="880" spans="1:29" s="51" customFormat="1">
      <c r="A880" s="48" t="s">
        <v>61</v>
      </c>
      <c r="B880" s="52" t="s">
        <v>35</v>
      </c>
      <c r="C880" s="52"/>
      <c r="D880" s="52" t="s">
        <v>322</v>
      </c>
      <c r="E880" s="52" t="s">
        <v>37</v>
      </c>
      <c r="F880" s="52" t="s">
        <v>61</v>
      </c>
      <c r="G880" s="52" t="s">
        <v>61</v>
      </c>
      <c r="H880" s="52" t="str">
        <f t="shared" si="26"/>
        <v>QC7-4577Packing</v>
      </c>
      <c r="I880" s="52" t="str">
        <f t="shared" si="27"/>
        <v>QC7-4577PackingCVN1</v>
      </c>
      <c r="J880" s="52" t="s">
        <v>39</v>
      </c>
      <c r="K880" s="50" t="str">
        <f>VLOOKUP($D880,'● Inspection plan (master)'!$I$8:$L$316,4,0)</f>
        <v>Tube</v>
      </c>
      <c r="L880" s="23"/>
      <c r="M880" s="23"/>
      <c r="N880" s="23"/>
      <c r="O880" s="50">
        <v>18000</v>
      </c>
      <c r="P880" s="50">
        <v>9000</v>
      </c>
      <c r="Q880" s="50">
        <v>9000</v>
      </c>
      <c r="R880" s="50">
        <v>9000</v>
      </c>
      <c r="S880" s="50">
        <v>6000</v>
      </c>
      <c r="T880" s="50">
        <v>9000</v>
      </c>
      <c r="U880" s="50">
        <v>18000</v>
      </c>
      <c r="V880" s="50">
        <v>24000</v>
      </c>
      <c r="W880" s="50">
        <v>24000</v>
      </c>
      <c r="X880" s="50">
        <v>15000</v>
      </c>
      <c r="Y880" s="50">
        <v>15000</v>
      </c>
      <c r="Z880" s="50">
        <v>12000</v>
      </c>
      <c r="AA880" s="50">
        <v>9000</v>
      </c>
      <c r="AB880" s="50">
        <v>12000</v>
      </c>
      <c r="AC880" s="50">
        <v>0</v>
      </c>
    </row>
    <row r="881" spans="1:29" s="51" customFormat="1">
      <c r="A881" s="48" t="s">
        <v>61</v>
      </c>
      <c r="B881" s="52" t="s">
        <v>35</v>
      </c>
      <c r="C881" s="52"/>
      <c r="D881" s="52" t="s">
        <v>322</v>
      </c>
      <c r="E881" s="52" t="s">
        <v>62</v>
      </c>
      <c r="F881" s="52"/>
      <c r="G881" s="52"/>
      <c r="H881" s="52" t="str">
        <f t="shared" si="26"/>
        <v>QC7-4577TUBE Extruding</v>
      </c>
      <c r="I881" s="52" t="str">
        <f t="shared" si="27"/>
        <v>QC7-4577TUBE Extruding</v>
      </c>
      <c r="J881" s="52" t="s">
        <v>63</v>
      </c>
      <c r="K881" s="50" t="str">
        <f>VLOOKUP($D881,'● Inspection plan (master)'!$I$8:$L$316,4,0)</f>
        <v>Tube</v>
      </c>
      <c r="L881" s="23"/>
      <c r="M881" s="23"/>
      <c r="N881" s="23"/>
      <c r="O881" s="50">
        <v>25320</v>
      </c>
      <c r="P881" s="50">
        <v>0</v>
      </c>
      <c r="Q881" s="50">
        <v>0</v>
      </c>
      <c r="R881" s="50">
        <v>0</v>
      </c>
      <c r="S881" s="50">
        <v>28000</v>
      </c>
      <c r="T881" s="50">
        <v>0</v>
      </c>
      <c r="U881" s="50">
        <v>26000</v>
      </c>
      <c r="V881" s="50">
        <v>27000</v>
      </c>
      <c r="W881" s="50">
        <v>0</v>
      </c>
      <c r="X881" s="50">
        <v>36000</v>
      </c>
      <c r="Y881" s="50">
        <v>0</v>
      </c>
      <c r="Z881" s="50">
        <v>39257.668711656443</v>
      </c>
      <c r="AA881" s="50">
        <v>0</v>
      </c>
      <c r="AB881" s="50">
        <v>0</v>
      </c>
      <c r="AC881" s="50">
        <v>0</v>
      </c>
    </row>
    <row r="882" spans="1:29" s="51" customFormat="1">
      <c r="A882" s="48" t="s">
        <v>61</v>
      </c>
      <c r="B882" s="52" t="s">
        <v>35</v>
      </c>
      <c r="C882" s="52"/>
      <c r="D882" s="52" t="s">
        <v>323</v>
      </c>
      <c r="E882" s="52" t="s">
        <v>37</v>
      </c>
      <c r="F882" s="52" t="s">
        <v>61</v>
      </c>
      <c r="G882" s="52" t="s">
        <v>61</v>
      </c>
      <c r="H882" s="52" t="str">
        <f t="shared" si="26"/>
        <v>QC7-4578Packing</v>
      </c>
      <c r="I882" s="52" t="str">
        <f t="shared" si="27"/>
        <v>QC7-4578PackingCVN1</v>
      </c>
      <c r="J882" s="52" t="s">
        <v>39</v>
      </c>
      <c r="K882" s="50" t="str">
        <f>VLOOKUP($D882,'● Inspection plan (master)'!$I$8:$L$316,4,0)</f>
        <v>Tube</v>
      </c>
      <c r="L882" s="23"/>
      <c r="M882" s="23"/>
      <c r="N882" s="23"/>
      <c r="O882" s="50">
        <v>15000</v>
      </c>
      <c r="P882" s="50">
        <v>12000</v>
      </c>
      <c r="Q882" s="50">
        <v>9000</v>
      </c>
      <c r="R882" s="50">
        <v>9000</v>
      </c>
      <c r="S882" s="50">
        <v>6000</v>
      </c>
      <c r="T882" s="50">
        <v>12000</v>
      </c>
      <c r="U882" s="50">
        <v>15000</v>
      </c>
      <c r="V882" s="50">
        <v>27000</v>
      </c>
      <c r="W882" s="50">
        <v>21000</v>
      </c>
      <c r="X882" s="50">
        <v>18000</v>
      </c>
      <c r="Y882" s="50">
        <v>15000</v>
      </c>
      <c r="Z882" s="50">
        <v>9000</v>
      </c>
      <c r="AA882" s="50">
        <v>9000</v>
      </c>
      <c r="AB882" s="50">
        <v>12000</v>
      </c>
      <c r="AC882" s="50">
        <v>0</v>
      </c>
    </row>
    <row r="883" spans="1:29" s="51" customFormat="1">
      <c r="A883" s="48" t="s">
        <v>61</v>
      </c>
      <c r="B883" s="52" t="s">
        <v>35</v>
      </c>
      <c r="C883" s="52"/>
      <c r="D883" s="52" t="s">
        <v>323</v>
      </c>
      <c r="E883" s="52" t="s">
        <v>62</v>
      </c>
      <c r="F883" s="52"/>
      <c r="G883" s="52"/>
      <c r="H883" s="52" t="str">
        <f t="shared" si="26"/>
        <v>QC7-4578TUBE Extruding</v>
      </c>
      <c r="I883" s="52" t="str">
        <f t="shared" si="27"/>
        <v>QC7-4578TUBE Extruding</v>
      </c>
      <c r="J883" s="52" t="s">
        <v>63</v>
      </c>
      <c r="K883" s="50" t="str">
        <f>VLOOKUP($D883,'● Inspection plan (master)'!$I$8:$L$316,4,0)</f>
        <v>Tube</v>
      </c>
      <c r="L883" s="23"/>
      <c r="M883" s="23"/>
      <c r="N883" s="23"/>
      <c r="O883" s="50">
        <v>25350</v>
      </c>
      <c r="P883" s="50">
        <v>0</v>
      </c>
      <c r="Q883" s="50">
        <v>0</v>
      </c>
      <c r="R883" s="50">
        <v>26000</v>
      </c>
      <c r="S883" s="50">
        <v>0</v>
      </c>
      <c r="T883" s="50">
        <v>0</v>
      </c>
      <c r="U883" s="50">
        <v>26500</v>
      </c>
      <c r="V883" s="50">
        <v>23726</v>
      </c>
      <c r="W883" s="50">
        <v>26650</v>
      </c>
      <c r="X883" s="50">
        <v>27700</v>
      </c>
      <c r="Y883" s="50">
        <v>0</v>
      </c>
      <c r="Z883" s="50">
        <v>27581.896551724138</v>
      </c>
      <c r="AA883" s="50">
        <v>0</v>
      </c>
      <c r="AB883" s="50">
        <v>18.10344827586232</v>
      </c>
      <c r="AC883" s="50">
        <v>0</v>
      </c>
    </row>
    <row r="884" spans="1:29">
      <c r="A884" s="1" t="s">
        <v>68</v>
      </c>
      <c r="B884" s="21" t="s">
        <v>141</v>
      </c>
      <c r="C884" s="21"/>
      <c r="D884" s="21" t="s">
        <v>317</v>
      </c>
      <c r="E884" s="21" t="s">
        <v>37</v>
      </c>
      <c r="F884" s="21" t="s">
        <v>106</v>
      </c>
      <c r="G884" s="21" t="s">
        <v>68</v>
      </c>
      <c r="H884" s="21" t="str">
        <f t="shared" si="26"/>
        <v>RL2-3632Packing</v>
      </c>
      <c r="I884" s="21" t="str">
        <f t="shared" si="27"/>
        <v>RL2-3632Packingc-TENMA</v>
      </c>
      <c r="J884" s="21" t="s">
        <v>39</v>
      </c>
      <c r="K884" s="22" t="str">
        <f>VLOOKUP($D884,'● Inspection plan (master)'!$I$8:$L$316,4,0)</f>
        <v>PF</v>
      </c>
      <c r="L884" s="23"/>
      <c r="M884" s="23"/>
      <c r="N884" s="23"/>
      <c r="O884" s="22">
        <v>0</v>
      </c>
      <c r="P884" s="22">
        <v>2310</v>
      </c>
      <c r="Q884" s="22">
        <v>2730</v>
      </c>
      <c r="R884" s="22">
        <v>2520</v>
      </c>
      <c r="S884" s="22">
        <v>19740</v>
      </c>
      <c r="T884" s="22">
        <v>59850</v>
      </c>
      <c r="U884" s="22">
        <v>22470</v>
      </c>
      <c r="V884" s="22">
        <v>1680</v>
      </c>
      <c r="W884" s="22">
        <v>0</v>
      </c>
      <c r="X884" s="22">
        <v>47880</v>
      </c>
      <c r="Y884" s="22">
        <v>54600</v>
      </c>
      <c r="Z884" s="22">
        <v>41160</v>
      </c>
      <c r="AA884" s="22">
        <v>42000</v>
      </c>
      <c r="AB884" s="22">
        <v>71040</v>
      </c>
      <c r="AC884" s="22">
        <v>0</v>
      </c>
    </row>
    <row r="885" spans="1:29">
      <c r="A885" s="1" t="s">
        <v>68</v>
      </c>
      <c r="B885" s="39" t="s">
        <v>35</v>
      </c>
      <c r="C885" s="39"/>
      <c r="D885" s="39" t="s">
        <v>307</v>
      </c>
      <c r="E885" s="39" t="s">
        <v>37</v>
      </c>
      <c r="F885" s="39" t="s">
        <v>106</v>
      </c>
      <c r="G885" s="39" t="s">
        <v>68</v>
      </c>
      <c r="H885" s="39" t="str">
        <f t="shared" si="26"/>
        <v>RM2-2695Packing</v>
      </c>
      <c r="I885" s="39" t="str">
        <f t="shared" si="27"/>
        <v>RM2-2695Packingc-TENMA</v>
      </c>
      <c r="J885" s="39" t="s">
        <v>39</v>
      </c>
      <c r="K885" s="38" t="str">
        <f>VLOOKUP($D885,'● Inspection plan (master)'!$I$8:$L$316,4,0)</f>
        <v>FRP</v>
      </c>
      <c r="L885" s="53"/>
      <c r="M885" s="53"/>
      <c r="N885" s="53"/>
      <c r="O885" s="38">
        <v>3200</v>
      </c>
      <c r="P885" s="38">
        <v>6400</v>
      </c>
      <c r="Q885" s="38">
        <v>3200</v>
      </c>
      <c r="R885" s="38">
        <v>12800</v>
      </c>
      <c r="S885" s="38">
        <v>30540</v>
      </c>
      <c r="T885" s="38">
        <v>96000</v>
      </c>
      <c r="U885" s="38">
        <v>51330</v>
      </c>
      <c r="V885" s="38">
        <v>0</v>
      </c>
      <c r="W885" s="38">
        <v>0</v>
      </c>
      <c r="X885" s="38">
        <v>64000</v>
      </c>
      <c r="Y885" s="38">
        <v>73600</v>
      </c>
      <c r="Z885" s="38">
        <v>25600</v>
      </c>
      <c r="AA885" s="38">
        <v>44800</v>
      </c>
      <c r="AB885" s="38">
        <v>22400</v>
      </c>
      <c r="AC885" s="38">
        <v>0</v>
      </c>
    </row>
    <row r="886" spans="1:29">
      <c r="A886" s="1" t="s">
        <v>68</v>
      </c>
      <c r="B886" s="21" t="s">
        <v>141</v>
      </c>
      <c r="C886" s="21"/>
      <c r="D886" s="30" t="s">
        <v>210</v>
      </c>
      <c r="E886" s="30" t="s">
        <v>91</v>
      </c>
      <c r="F886" s="30"/>
      <c r="G886" s="30"/>
      <c r="H886" s="30" t="str">
        <f t="shared" si="26"/>
        <v>RL2-16431st ROTARY Cutting</v>
      </c>
      <c r="I886" s="30" t="str">
        <f t="shared" si="27"/>
        <v>RL2-16431st ROTARY Cutting</v>
      </c>
      <c r="J886" s="30" t="s">
        <v>3</v>
      </c>
      <c r="K886" s="23" t="str">
        <f>VLOOKUP($D886,'● Inspection plan (master)'!$I$8:$L$316,4,0)</f>
        <v>PF</v>
      </c>
      <c r="L886" s="23"/>
      <c r="M886" s="23"/>
      <c r="N886" s="23"/>
      <c r="O886" s="22">
        <v>215373</v>
      </c>
      <c r="P886" s="22">
        <v>58910</v>
      </c>
      <c r="Q886" s="22">
        <v>202005</v>
      </c>
      <c r="R886" s="22">
        <v>111952</v>
      </c>
      <c r="S886" s="22">
        <v>120734</v>
      </c>
      <c r="T886" s="22">
        <v>113622</v>
      </c>
      <c r="U886" s="22">
        <v>21750</v>
      </c>
      <c r="V886" s="22">
        <v>111033</v>
      </c>
      <c r="W886" s="22">
        <v>129158</v>
      </c>
      <c r="X886" s="22">
        <v>163036</v>
      </c>
      <c r="Y886" s="22">
        <v>140050</v>
      </c>
      <c r="Z886" s="22">
        <v>155589.58707285277</v>
      </c>
      <c r="AA886" s="22">
        <v>85574.696082121489</v>
      </c>
      <c r="AB886" s="22">
        <v>65989.31684502578</v>
      </c>
      <c r="AC886" s="22">
        <v>0</v>
      </c>
    </row>
    <row r="887" spans="1:29">
      <c r="A887" s="1" t="s">
        <v>68</v>
      </c>
      <c r="B887" s="21" t="s">
        <v>141</v>
      </c>
      <c r="C887" s="21"/>
      <c r="D887" s="30" t="s">
        <v>210</v>
      </c>
      <c r="E887" s="30" t="s">
        <v>53</v>
      </c>
      <c r="F887" s="30"/>
      <c r="G887" s="30"/>
      <c r="H887" s="30" t="str">
        <f t="shared" si="26"/>
        <v>RL2-1643Heatting</v>
      </c>
      <c r="I887" s="30" t="str">
        <f t="shared" si="27"/>
        <v>RL2-1643Heatting</v>
      </c>
      <c r="J887" s="30" t="s">
        <v>54</v>
      </c>
      <c r="K887" s="23" t="str">
        <f>VLOOKUP($D887,'● Inspection plan (master)'!$I$8:$L$316,4,0)</f>
        <v>PF</v>
      </c>
      <c r="L887" s="23"/>
      <c r="M887" s="23"/>
      <c r="N887" s="23"/>
      <c r="O887" s="22">
        <v>232950</v>
      </c>
      <c r="P887" s="22">
        <v>100596</v>
      </c>
      <c r="Q887" s="22">
        <v>154110</v>
      </c>
      <c r="R887" s="22">
        <v>133554</v>
      </c>
      <c r="S887" s="22">
        <v>91416</v>
      </c>
      <c r="T887" s="22">
        <v>118776</v>
      </c>
      <c r="U887" s="22">
        <v>0</v>
      </c>
      <c r="V887" s="22">
        <v>118248</v>
      </c>
      <c r="W887" s="22">
        <v>136488</v>
      </c>
      <c r="X887" s="22">
        <v>179460</v>
      </c>
      <c r="Y887" s="22">
        <v>144474</v>
      </c>
      <c r="Z887" s="22">
        <v>140400</v>
      </c>
      <c r="AA887" s="22">
        <v>81985.776839285492</v>
      </c>
      <c r="AB887" s="22">
        <v>63713.823160714543</v>
      </c>
      <c r="AC887" s="22">
        <v>0</v>
      </c>
    </row>
    <row r="888" spans="1:29">
      <c r="A888" s="1" t="s">
        <v>68</v>
      </c>
      <c r="B888" s="21" t="s">
        <v>141</v>
      </c>
      <c r="C888" s="21">
        <v>6</v>
      </c>
      <c r="D888" s="30" t="s">
        <v>210</v>
      </c>
      <c r="E888" s="30" t="s">
        <v>124</v>
      </c>
      <c r="F888" s="30"/>
      <c r="G888" s="30"/>
      <c r="H888" s="30" t="str">
        <f t="shared" si="26"/>
        <v>RL2-1643Pressing</v>
      </c>
      <c r="I888" s="30" t="str">
        <f t="shared" si="27"/>
        <v>RL2-1643Pressing</v>
      </c>
      <c r="J888" s="30" t="s">
        <v>125</v>
      </c>
      <c r="K888" s="23" t="str">
        <f>VLOOKUP($D888,'● Inspection plan (master)'!$I$8:$L$316,4,0)</f>
        <v>PF</v>
      </c>
      <c r="L888" s="23"/>
      <c r="M888" s="23"/>
      <c r="N888" s="23"/>
      <c r="O888" s="22">
        <v>225726</v>
      </c>
      <c r="P888" s="22">
        <v>122544</v>
      </c>
      <c r="Q888" s="22">
        <v>182106</v>
      </c>
      <c r="R888" s="22">
        <v>110292</v>
      </c>
      <c r="S888" s="22">
        <v>151644</v>
      </c>
      <c r="T888" s="22">
        <v>27558</v>
      </c>
      <c r="U888" s="22">
        <v>27558</v>
      </c>
      <c r="V888" s="22">
        <v>153126</v>
      </c>
      <c r="W888" s="22">
        <v>187218</v>
      </c>
      <c r="X888" s="22">
        <v>102306</v>
      </c>
      <c r="Y888" s="22">
        <v>210420</v>
      </c>
      <c r="Z888" s="22">
        <v>56842.921994884913</v>
      </c>
      <c r="AA888" s="22">
        <v>113685.84398976983</v>
      </c>
      <c r="AB888" s="22">
        <v>18947.640664961637</v>
      </c>
      <c r="AC888" s="22">
        <v>0</v>
      </c>
    </row>
    <row r="889" spans="1:29">
      <c r="A889" s="1" t="s">
        <v>113</v>
      </c>
      <c r="B889" s="21" t="s">
        <v>35</v>
      </c>
      <c r="C889" s="21"/>
      <c r="D889" s="30" t="s">
        <v>114</v>
      </c>
      <c r="E889" s="30" t="s">
        <v>40</v>
      </c>
      <c r="F889" s="30"/>
      <c r="G889" s="30"/>
      <c r="H889" s="30" t="str">
        <f t="shared" si="26"/>
        <v>3V2M518770DC Cutting</v>
      </c>
      <c r="I889" s="30" t="str">
        <f t="shared" si="27"/>
        <v>3V2M518770DC Cutting</v>
      </c>
      <c r="J889" s="30" t="s">
        <v>41</v>
      </c>
      <c r="K889" s="23" t="str">
        <f>VLOOKUP($D889,'● Inspection plan (master)'!$I$8:$L$316,4,0)</f>
        <v>FRP</v>
      </c>
      <c r="L889" s="23"/>
      <c r="M889" s="23"/>
      <c r="N889" s="23"/>
      <c r="O889" s="22">
        <v>0</v>
      </c>
      <c r="P889" s="22">
        <v>0</v>
      </c>
      <c r="Q889" s="22">
        <v>0</v>
      </c>
      <c r="R889" s="22">
        <v>0</v>
      </c>
      <c r="S889" s="22">
        <v>0</v>
      </c>
      <c r="T889" s="22">
        <v>6524</v>
      </c>
      <c r="U889" s="22">
        <v>0</v>
      </c>
      <c r="V889" s="22">
        <v>0</v>
      </c>
      <c r="W889" s="22">
        <v>0</v>
      </c>
      <c r="X889" s="22">
        <v>0</v>
      </c>
      <c r="Y889" s="22">
        <v>0</v>
      </c>
      <c r="Z889" s="22">
        <v>0</v>
      </c>
      <c r="AA889" s="22">
        <v>0</v>
      </c>
      <c r="AB889" s="22">
        <v>0</v>
      </c>
      <c r="AC889" s="22">
        <v>0</v>
      </c>
    </row>
    <row r="890" spans="1:29">
      <c r="A890" s="1" t="s">
        <v>113</v>
      </c>
      <c r="B890" s="21" t="s">
        <v>35</v>
      </c>
      <c r="C890" s="21"/>
      <c r="D890" s="30" t="s">
        <v>114</v>
      </c>
      <c r="E890" s="30" t="s">
        <v>45</v>
      </c>
      <c r="F890" s="30"/>
      <c r="G890" s="30"/>
      <c r="H890" s="30" t="str">
        <f t="shared" si="26"/>
        <v>3V2M518770Traverse Grinding</v>
      </c>
      <c r="I890" s="30" t="str">
        <f t="shared" si="27"/>
        <v>3V2M518770Traverse Grinding</v>
      </c>
      <c r="J890" s="30" t="s">
        <v>46</v>
      </c>
      <c r="K890" s="23" t="str">
        <f>VLOOKUP($D890,'● Inspection plan (master)'!$I$8:$L$316,4,0)</f>
        <v>FRP</v>
      </c>
      <c r="L890" s="23"/>
      <c r="M890" s="23"/>
      <c r="N890" s="23"/>
      <c r="O890" s="22">
        <v>0</v>
      </c>
      <c r="P890" s="22">
        <v>0</v>
      </c>
      <c r="Q890" s="22">
        <v>0</v>
      </c>
      <c r="R890" s="22">
        <v>0</v>
      </c>
      <c r="S890" s="22">
        <v>0</v>
      </c>
      <c r="T890" s="22">
        <v>6758</v>
      </c>
      <c r="U890" s="22">
        <v>0</v>
      </c>
      <c r="V890" s="22">
        <v>0</v>
      </c>
      <c r="W890" s="22">
        <v>0</v>
      </c>
      <c r="X890" s="22">
        <v>0</v>
      </c>
      <c r="Y890" s="22">
        <v>0</v>
      </c>
      <c r="Z890" s="22">
        <v>0</v>
      </c>
      <c r="AA890" s="22">
        <v>0</v>
      </c>
      <c r="AB890" s="22">
        <v>0</v>
      </c>
      <c r="AC890" s="22">
        <v>0</v>
      </c>
    </row>
    <row r="891" spans="1:29">
      <c r="A891" s="1" t="s">
        <v>113</v>
      </c>
      <c r="B891" s="39" t="s">
        <v>35</v>
      </c>
      <c r="C891" s="39"/>
      <c r="D891" s="42" t="s">
        <v>114</v>
      </c>
      <c r="E891" s="42" t="s">
        <v>53</v>
      </c>
      <c r="F891" s="42"/>
      <c r="G891" s="42"/>
      <c r="H891" s="42" t="str">
        <f t="shared" si="26"/>
        <v>3V2M518770Heatting</v>
      </c>
      <c r="I891" s="42" t="str">
        <f t="shared" si="27"/>
        <v>3V2M518770Heatting</v>
      </c>
      <c r="J891" s="42" t="s">
        <v>54</v>
      </c>
      <c r="K891" s="53" t="str">
        <f>VLOOKUP($D891,'● Inspection plan (master)'!$I$8:$L$316,4,0)</f>
        <v>FRP</v>
      </c>
      <c r="L891" s="53"/>
      <c r="M891" s="53"/>
      <c r="N891" s="53"/>
      <c r="O891" s="38">
        <v>0</v>
      </c>
      <c r="P891" s="38">
        <v>0</v>
      </c>
      <c r="Q891" s="38">
        <v>0</v>
      </c>
      <c r="R891" s="38">
        <v>0</v>
      </c>
      <c r="S891" s="38">
        <v>0</v>
      </c>
      <c r="T891" s="38">
        <v>0</v>
      </c>
      <c r="U891" s="38">
        <v>0</v>
      </c>
      <c r="V891" s="38">
        <v>0</v>
      </c>
      <c r="W891" s="38">
        <v>0</v>
      </c>
      <c r="X891" s="38">
        <v>0</v>
      </c>
      <c r="Y891" s="38">
        <v>0</v>
      </c>
      <c r="Z891" s="38">
        <v>0</v>
      </c>
      <c r="AA891" s="38">
        <v>0</v>
      </c>
      <c r="AB891" s="38">
        <v>0</v>
      </c>
      <c r="AC891" s="38">
        <v>0</v>
      </c>
    </row>
    <row r="892" spans="1:29">
      <c r="A892" s="1" t="s">
        <v>68</v>
      </c>
      <c r="B892" s="54" t="s">
        <v>35</v>
      </c>
      <c r="C892" s="54"/>
      <c r="D892" s="54" t="s">
        <v>102</v>
      </c>
      <c r="E892" s="54" t="s">
        <v>43</v>
      </c>
      <c r="F892" s="54"/>
      <c r="G892" s="54"/>
      <c r="H892" s="54" t="str">
        <f t="shared" si="26"/>
        <v>RC4-3569FEED Cutting</v>
      </c>
      <c r="I892" s="54" t="str">
        <f t="shared" si="27"/>
        <v>RC4-3569FEED Cutting</v>
      </c>
      <c r="J892" s="54" t="s">
        <v>44</v>
      </c>
      <c r="K892" s="18" t="str">
        <f>VLOOKUP($D892,'● Inspection plan (master)'!$I$8:$L$316,4,0)</f>
        <v>FR</v>
      </c>
      <c r="L892" s="20"/>
      <c r="M892" s="20"/>
      <c r="N892" s="20"/>
      <c r="O892" s="18">
        <v>41952</v>
      </c>
      <c r="P892" s="18">
        <v>117612</v>
      </c>
      <c r="Q892" s="18">
        <v>253152</v>
      </c>
      <c r="R892" s="18">
        <v>384180</v>
      </c>
      <c r="S892" s="18">
        <v>141744</v>
      </c>
      <c r="T892" s="18">
        <v>0</v>
      </c>
      <c r="U892" s="18">
        <v>0</v>
      </c>
      <c r="V892" s="18">
        <v>128033</v>
      </c>
      <c r="W892" s="18">
        <v>276108</v>
      </c>
      <c r="X892" s="18">
        <v>226803</v>
      </c>
      <c r="Y892" s="18">
        <v>152304</v>
      </c>
      <c r="Z892" s="18">
        <v>50146.793168880453</v>
      </c>
      <c r="AA892" s="18">
        <v>101615.96545180921</v>
      </c>
      <c r="AB892" s="18">
        <v>116994.88843813389</v>
      </c>
      <c r="AC892" s="18">
        <v>0</v>
      </c>
    </row>
    <row r="893" spans="1:29">
      <c r="A893" s="1" t="s">
        <v>87</v>
      </c>
      <c r="B893" s="54" t="s">
        <v>227</v>
      </c>
      <c r="C893" s="54"/>
      <c r="D893" s="54" t="s">
        <v>248</v>
      </c>
      <c r="E893" s="54" t="s">
        <v>37</v>
      </c>
      <c r="F893" s="54" t="s">
        <v>194</v>
      </c>
      <c r="G893" s="54" t="s">
        <v>192</v>
      </c>
      <c r="H893" s="54" t="str">
        <f t="shared" si="26"/>
        <v>D000BS-001Packing</v>
      </c>
      <c r="I893" s="54" t="str">
        <f t="shared" si="27"/>
        <v>D000BS-001PackingSHK(Other)</v>
      </c>
      <c r="J893" s="54" t="s">
        <v>39</v>
      </c>
      <c r="K893" s="18" t="str">
        <f>VLOOKUP($D893,'● Inspection plan (master)'!$I$8:$L$316,4,0)</f>
        <v>TR</v>
      </c>
      <c r="L893" s="20"/>
      <c r="M893" s="20"/>
      <c r="N893" s="20"/>
      <c r="O893" s="18">
        <v>0</v>
      </c>
      <c r="P893" s="18">
        <v>0</v>
      </c>
      <c r="Q893" s="18">
        <v>0</v>
      </c>
      <c r="R893" s="18">
        <v>0</v>
      </c>
      <c r="S893" s="18">
        <v>0</v>
      </c>
      <c r="T893" s="18">
        <v>0</v>
      </c>
      <c r="U893" s="18">
        <v>0</v>
      </c>
      <c r="V893" s="18">
        <v>0</v>
      </c>
      <c r="W893" s="18">
        <v>0</v>
      </c>
      <c r="X893" s="18">
        <v>0</v>
      </c>
      <c r="Y893" s="18">
        <v>0</v>
      </c>
      <c r="Z893" s="18">
        <v>0</v>
      </c>
      <c r="AA893" s="18">
        <v>0</v>
      </c>
      <c r="AB893" s="18">
        <v>0</v>
      </c>
      <c r="AC893" s="18">
        <v>0</v>
      </c>
    </row>
    <row r="894" spans="1:29" s="26" customFormat="1">
      <c r="A894" s="55" t="s">
        <v>100</v>
      </c>
      <c r="B894" s="54" t="s">
        <v>35</v>
      </c>
      <c r="C894" s="56"/>
      <c r="D894" s="56" t="s">
        <v>324</v>
      </c>
      <c r="E894" s="56" t="s">
        <v>37</v>
      </c>
      <c r="F894" s="56" t="s">
        <v>100</v>
      </c>
      <c r="G894" s="56" t="s">
        <v>100</v>
      </c>
      <c r="H894" s="56" t="str">
        <f t="shared" si="26"/>
        <v>RL2-0690Packing</v>
      </c>
      <c r="I894" s="56" t="str">
        <f t="shared" si="27"/>
        <v>RL2-0690PackingCBMP</v>
      </c>
      <c r="J894" s="56" t="s">
        <v>39</v>
      </c>
      <c r="K894" s="19" t="str">
        <f>VLOOKUP($D894,'● Inspection plan (master)'!$I$8:$L$316,4,0)</f>
        <v>FRP</v>
      </c>
      <c r="L894" s="19"/>
      <c r="M894" s="19"/>
      <c r="N894" s="19"/>
      <c r="O894" s="19">
        <v>171000</v>
      </c>
      <c r="P894" s="19">
        <v>56000</v>
      </c>
      <c r="Q894" s="19">
        <v>106000</v>
      </c>
      <c r="R894" s="19">
        <v>74000</v>
      </c>
      <c r="S894" s="19">
        <v>68000</v>
      </c>
      <c r="T894" s="19">
        <v>284000</v>
      </c>
      <c r="U894" s="19">
        <v>228000</v>
      </c>
      <c r="V894" s="19">
        <v>240000</v>
      </c>
      <c r="W894" s="19">
        <v>71000</v>
      </c>
      <c r="X894" s="19">
        <v>67000</v>
      </c>
      <c r="Y894" s="19">
        <v>95000</v>
      </c>
      <c r="Z894" s="19">
        <v>123680</v>
      </c>
      <c r="AA894" s="19">
        <v>120320</v>
      </c>
      <c r="AB894" s="19">
        <v>67000</v>
      </c>
      <c r="AC894" s="19">
        <v>0</v>
      </c>
    </row>
    <row r="895" spans="1:29" s="26" customFormat="1">
      <c r="A895" s="55" t="s">
        <v>100</v>
      </c>
      <c r="B895" s="54" t="s">
        <v>35</v>
      </c>
      <c r="C895" s="56"/>
      <c r="D895" s="56" t="s">
        <v>325</v>
      </c>
      <c r="E895" s="56" t="s">
        <v>37</v>
      </c>
      <c r="F895" s="56" t="s">
        <v>100</v>
      </c>
      <c r="G895" s="56" t="s">
        <v>100</v>
      </c>
      <c r="H895" s="56" t="str">
        <f t="shared" si="26"/>
        <v>RL2-0975Packing</v>
      </c>
      <c r="I895" s="56" t="str">
        <f t="shared" si="27"/>
        <v>RL2-0975PackingCBMP</v>
      </c>
      <c r="J895" s="56" t="s">
        <v>39</v>
      </c>
      <c r="K895" s="19" t="str">
        <f>VLOOKUP($D895,'● Inspection plan (master)'!$I$8:$L$316,4,0)</f>
        <v>FRP</v>
      </c>
      <c r="L895" s="19"/>
      <c r="M895" s="19"/>
      <c r="N895" s="19"/>
      <c r="O895" s="19">
        <v>30000</v>
      </c>
      <c r="P895" s="19">
        <v>17000</v>
      </c>
      <c r="Q895" s="19">
        <v>49000</v>
      </c>
      <c r="R895" s="19">
        <v>37000</v>
      </c>
      <c r="S895" s="19">
        <v>82000</v>
      </c>
      <c r="T895" s="19">
        <v>77000</v>
      </c>
      <c r="U895" s="19">
        <v>91000</v>
      </c>
      <c r="V895" s="19">
        <v>113000</v>
      </c>
      <c r="W895" s="19">
        <v>47000</v>
      </c>
      <c r="X895" s="19">
        <v>47000</v>
      </c>
      <c r="Y895" s="19">
        <v>65000</v>
      </c>
      <c r="Z895" s="19">
        <v>73600</v>
      </c>
      <c r="AA895" s="19">
        <v>65440</v>
      </c>
      <c r="AB895" s="19">
        <v>36000</v>
      </c>
      <c r="AC895" s="19">
        <v>0</v>
      </c>
    </row>
    <row r="896" spans="1:29">
      <c r="A896" s="1" t="s">
        <v>326</v>
      </c>
      <c r="B896" s="39" t="s">
        <v>227</v>
      </c>
      <c r="C896" s="39"/>
      <c r="D896" s="39" t="s">
        <v>327</v>
      </c>
      <c r="E896" s="39" t="s">
        <v>37</v>
      </c>
      <c r="F896" s="39" t="s">
        <v>87</v>
      </c>
      <c r="G896" s="39" t="s">
        <v>87</v>
      </c>
      <c r="H896" s="39" t="str">
        <f t="shared" si="26"/>
        <v>D01GFT-001Packing</v>
      </c>
      <c r="I896" s="39" t="str">
        <f t="shared" si="27"/>
        <v>D01GFT-001PackingBIVN</v>
      </c>
      <c r="J896" s="39" t="s">
        <v>39</v>
      </c>
      <c r="K896" s="38"/>
      <c r="L896" s="53"/>
      <c r="M896" s="53"/>
      <c r="N896" s="53"/>
      <c r="O896" s="38">
        <v>0</v>
      </c>
      <c r="P896" s="38">
        <v>0</v>
      </c>
      <c r="Q896" s="38">
        <v>0</v>
      </c>
      <c r="R896" s="38">
        <v>0</v>
      </c>
      <c r="S896" s="38">
        <v>0</v>
      </c>
      <c r="T896" s="38">
        <v>0</v>
      </c>
      <c r="U896" s="38">
        <v>0</v>
      </c>
      <c r="V896" s="38">
        <v>0</v>
      </c>
      <c r="W896" s="38">
        <v>0</v>
      </c>
      <c r="X896" s="38">
        <v>0</v>
      </c>
      <c r="Y896" s="38">
        <v>0</v>
      </c>
      <c r="Z896" s="38">
        <v>0</v>
      </c>
      <c r="AA896" s="38">
        <v>0</v>
      </c>
      <c r="AB896" s="38">
        <v>0</v>
      </c>
      <c r="AC896" s="38">
        <v>0</v>
      </c>
    </row>
    <row r="897" spans="1:29">
      <c r="A897" s="1" t="s">
        <v>326</v>
      </c>
      <c r="B897" s="39" t="s">
        <v>227</v>
      </c>
      <c r="C897" s="39"/>
      <c r="D897" s="39" t="s">
        <v>327</v>
      </c>
      <c r="E897" s="39" t="s">
        <v>45</v>
      </c>
      <c r="F897" s="39"/>
      <c r="G897" s="39"/>
      <c r="H897" s="39" t="str">
        <f t="shared" si="26"/>
        <v>D01GFT-001Traverse Grinding</v>
      </c>
      <c r="I897" s="39" t="str">
        <f t="shared" si="27"/>
        <v>D01GFT-001Traverse Grinding</v>
      </c>
      <c r="J897" s="39" t="s">
        <v>46</v>
      </c>
      <c r="K897" s="38"/>
      <c r="L897" s="53"/>
      <c r="M897" s="53"/>
      <c r="N897" s="53"/>
      <c r="O897" s="38">
        <v>0</v>
      </c>
      <c r="P897" s="38">
        <v>0</v>
      </c>
      <c r="Q897" s="38">
        <v>0</v>
      </c>
      <c r="R897" s="38">
        <v>0</v>
      </c>
      <c r="S897" s="38">
        <v>0</v>
      </c>
      <c r="T897" s="38">
        <v>0</v>
      </c>
      <c r="U897" s="38">
        <v>0</v>
      </c>
      <c r="V897" s="38">
        <v>0</v>
      </c>
      <c r="W897" s="38">
        <v>0</v>
      </c>
      <c r="X897" s="38">
        <v>0</v>
      </c>
      <c r="Y897" s="38">
        <v>0</v>
      </c>
      <c r="Z897" s="38">
        <v>0</v>
      </c>
      <c r="AA897" s="38">
        <v>0</v>
      </c>
      <c r="AB897" s="38">
        <v>0</v>
      </c>
      <c r="AC897" s="38">
        <v>0</v>
      </c>
    </row>
    <row r="898" spans="1:29">
      <c r="A898" s="1" t="s">
        <v>326</v>
      </c>
      <c r="B898" s="39" t="s">
        <v>227</v>
      </c>
      <c r="C898" s="39"/>
      <c r="D898" s="39" t="s">
        <v>327</v>
      </c>
      <c r="E898" s="39" t="s">
        <v>217</v>
      </c>
      <c r="F898" s="39"/>
      <c r="G898" s="39"/>
      <c r="H898" s="39" t="str">
        <f t="shared" si="26"/>
        <v>D01GFT-001Accurate Cutting</v>
      </c>
      <c r="I898" s="39" t="str">
        <f t="shared" si="27"/>
        <v>D01GFT-001Accurate Cutting</v>
      </c>
      <c r="J898" s="39" t="s">
        <v>218</v>
      </c>
      <c r="K898" s="38"/>
      <c r="L898" s="53"/>
      <c r="M898" s="53"/>
      <c r="N898" s="53"/>
      <c r="O898" s="38">
        <v>0</v>
      </c>
      <c r="P898" s="38">
        <v>0</v>
      </c>
      <c r="Q898" s="38">
        <v>0</v>
      </c>
      <c r="R898" s="38">
        <v>0</v>
      </c>
      <c r="S898" s="38">
        <v>0</v>
      </c>
      <c r="T898" s="38">
        <v>0</v>
      </c>
      <c r="U898" s="38">
        <v>0</v>
      </c>
      <c r="V898" s="38">
        <v>0</v>
      </c>
      <c r="W898" s="38">
        <v>0</v>
      </c>
      <c r="X898" s="38">
        <v>0</v>
      </c>
      <c r="Y898" s="38">
        <v>0</v>
      </c>
      <c r="Z898" s="38">
        <v>0</v>
      </c>
      <c r="AA898" s="38">
        <v>0</v>
      </c>
      <c r="AB898" s="38">
        <v>0</v>
      </c>
      <c r="AC898" s="38">
        <v>0</v>
      </c>
    </row>
    <row r="899" spans="1:29">
      <c r="A899" s="1" t="s">
        <v>326</v>
      </c>
      <c r="B899" s="39" t="s">
        <v>227</v>
      </c>
      <c r="C899" s="39"/>
      <c r="D899" s="39" t="s">
        <v>327</v>
      </c>
      <c r="E899" s="39" t="s">
        <v>53</v>
      </c>
      <c r="F899" s="39"/>
      <c r="G899" s="39"/>
      <c r="H899" s="39" t="str">
        <f t="shared" si="26"/>
        <v>D01GFT-001Heatting</v>
      </c>
      <c r="I899" s="39" t="str">
        <f t="shared" si="27"/>
        <v>D01GFT-001Heatting</v>
      </c>
      <c r="J899" s="39" t="s">
        <v>54</v>
      </c>
      <c r="K899" s="38"/>
      <c r="L899" s="53"/>
      <c r="M899" s="53"/>
      <c r="N899" s="53"/>
      <c r="O899" s="38">
        <v>0</v>
      </c>
      <c r="P899" s="38">
        <v>0</v>
      </c>
      <c r="Q899" s="38">
        <v>0</v>
      </c>
      <c r="R899" s="38">
        <v>0</v>
      </c>
      <c r="S899" s="38">
        <v>0</v>
      </c>
      <c r="T899" s="38">
        <v>0</v>
      </c>
      <c r="U899" s="38">
        <v>0</v>
      </c>
      <c r="V899" s="38">
        <v>0</v>
      </c>
      <c r="W899" s="38">
        <v>0</v>
      </c>
      <c r="X899" s="38">
        <v>0</v>
      </c>
      <c r="Y899" s="38">
        <v>0</v>
      </c>
      <c r="Z899" s="38">
        <v>0</v>
      </c>
      <c r="AA899" s="38">
        <v>0</v>
      </c>
      <c r="AB899" s="38">
        <v>0</v>
      </c>
      <c r="AC899" s="38">
        <v>0</v>
      </c>
    </row>
    <row r="900" spans="1:29">
      <c r="A900" s="1" t="s">
        <v>326</v>
      </c>
      <c r="B900" s="39" t="s">
        <v>227</v>
      </c>
      <c r="C900" s="39"/>
      <c r="D900" s="39" t="s">
        <v>327</v>
      </c>
      <c r="E900" s="39" t="s">
        <v>143</v>
      </c>
      <c r="F900" s="39"/>
      <c r="G900" s="39"/>
      <c r="H900" s="39" t="str">
        <f t="shared" si="26"/>
        <v>D01GFT-0011st Assembly</v>
      </c>
      <c r="I900" s="39" t="str">
        <f t="shared" si="27"/>
        <v>D01GFT-0011st Assembly</v>
      </c>
      <c r="J900" s="39" t="s">
        <v>144</v>
      </c>
      <c r="K900" s="38"/>
      <c r="L900" s="53"/>
      <c r="M900" s="53"/>
      <c r="N900" s="53"/>
      <c r="O900" s="38">
        <v>0</v>
      </c>
      <c r="P900" s="38">
        <v>0</v>
      </c>
      <c r="Q900" s="38">
        <v>0</v>
      </c>
      <c r="R900" s="38">
        <v>0</v>
      </c>
      <c r="S900" s="38">
        <v>0</v>
      </c>
      <c r="T900" s="38">
        <v>0</v>
      </c>
      <c r="U900" s="38">
        <v>0</v>
      </c>
      <c r="V900" s="38">
        <v>0</v>
      </c>
      <c r="W900" s="38">
        <v>0</v>
      </c>
      <c r="X900" s="38">
        <v>0</v>
      </c>
      <c r="Y900" s="38">
        <v>0</v>
      </c>
      <c r="Z900" s="38">
        <v>0</v>
      </c>
      <c r="AA900" s="38">
        <v>0</v>
      </c>
      <c r="AB900" s="38">
        <v>0</v>
      </c>
      <c r="AC900" s="38">
        <v>0</v>
      </c>
    </row>
    <row r="901" spans="1:29">
      <c r="A901" s="1" t="s">
        <v>326</v>
      </c>
      <c r="B901" s="39" t="s">
        <v>227</v>
      </c>
      <c r="C901" s="39"/>
      <c r="D901" s="39" t="s">
        <v>328</v>
      </c>
      <c r="E901" s="39" t="s">
        <v>37</v>
      </c>
      <c r="F901" s="39" t="s">
        <v>87</v>
      </c>
      <c r="G901" s="39" t="s">
        <v>87</v>
      </c>
      <c r="H901" s="39" t="str">
        <f t="shared" si="26"/>
        <v>D01KGP-001Packing</v>
      </c>
      <c r="I901" s="39" t="str">
        <f t="shared" si="27"/>
        <v>D01KGP-001PackingBIVN</v>
      </c>
      <c r="J901" s="39" t="s">
        <v>39</v>
      </c>
      <c r="K901" s="38" t="str">
        <f>VLOOKUP($D901,'● Inspection plan (master)'!$I$8:$L$316,4,0)</f>
        <v>TR</v>
      </c>
      <c r="L901" s="53"/>
      <c r="M901" s="53"/>
      <c r="N901" s="53"/>
      <c r="O901" s="38">
        <v>0</v>
      </c>
      <c r="P901" s="38">
        <v>0</v>
      </c>
      <c r="Q901" s="38">
        <v>0</v>
      </c>
      <c r="R901" s="38">
        <v>0</v>
      </c>
      <c r="S901" s="38">
        <v>0</v>
      </c>
      <c r="T901" s="38">
        <v>0</v>
      </c>
      <c r="U901" s="38">
        <v>0</v>
      </c>
      <c r="V901" s="38">
        <v>0</v>
      </c>
      <c r="W901" s="38">
        <v>0</v>
      </c>
      <c r="X901" s="38">
        <v>0</v>
      </c>
      <c r="Y901" s="38">
        <v>0</v>
      </c>
      <c r="Z901" s="38">
        <v>200</v>
      </c>
      <c r="AA901" s="38">
        <v>3000</v>
      </c>
      <c r="AB901" s="38">
        <v>11400</v>
      </c>
      <c r="AC901" s="38">
        <v>0</v>
      </c>
    </row>
    <row r="902" spans="1:29">
      <c r="A902" s="1" t="s">
        <v>326</v>
      </c>
      <c r="B902" s="39" t="s">
        <v>227</v>
      </c>
      <c r="C902" s="39"/>
      <c r="D902" s="39" t="s">
        <v>328</v>
      </c>
      <c r="E902" s="39" t="s">
        <v>45</v>
      </c>
      <c r="F902" s="39"/>
      <c r="G902" s="39"/>
      <c r="H902" s="39" t="str">
        <f t="shared" si="26"/>
        <v>D01KGP-001Traverse Grinding</v>
      </c>
      <c r="I902" s="39" t="str">
        <f t="shared" si="27"/>
        <v>D01KGP-001Traverse Grinding</v>
      </c>
      <c r="J902" s="39" t="s">
        <v>46</v>
      </c>
      <c r="K902" s="38" t="str">
        <f>VLOOKUP($D902,'● Inspection plan (master)'!$I$8:$L$316,4,0)</f>
        <v>TR</v>
      </c>
      <c r="L902" s="53"/>
      <c r="M902" s="53"/>
      <c r="N902" s="53"/>
      <c r="O902" s="38">
        <v>0</v>
      </c>
      <c r="P902" s="38">
        <v>0</v>
      </c>
      <c r="Q902" s="38">
        <v>0</v>
      </c>
      <c r="R902" s="38">
        <v>0</v>
      </c>
      <c r="S902" s="38">
        <v>0</v>
      </c>
      <c r="T902" s="38">
        <v>0</v>
      </c>
      <c r="U902" s="38">
        <v>0</v>
      </c>
      <c r="V902" s="38">
        <v>0</v>
      </c>
      <c r="W902" s="38">
        <v>0</v>
      </c>
      <c r="X902" s="38">
        <v>0</v>
      </c>
      <c r="Y902" s="38">
        <v>0</v>
      </c>
      <c r="Z902" s="38">
        <v>450.77419354838707</v>
      </c>
      <c r="AA902" s="38">
        <v>3815.6395995550611</v>
      </c>
      <c r="AB902" s="38">
        <v>10625.586206896551</v>
      </c>
      <c r="AC902" s="38">
        <v>0</v>
      </c>
    </row>
    <row r="903" spans="1:29">
      <c r="A903" s="1" t="s">
        <v>326</v>
      </c>
      <c r="B903" s="39" t="s">
        <v>227</v>
      </c>
      <c r="C903" s="39"/>
      <c r="D903" s="39" t="s">
        <v>328</v>
      </c>
      <c r="E903" s="39" t="s">
        <v>217</v>
      </c>
      <c r="F903" s="39"/>
      <c r="G903" s="39"/>
      <c r="H903" s="39" t="str">
        <f t="shared" si="26"/>
        <v>D01KGP-001Accurate Cutting</v>
      </c>
      <c r="I903" s="39" t="str">
        <f t="shared" si="27"/>
        <v>D01KGP-001Accurate Cutting</v>
      </c>
      <c r="J903" s="39" t="s">
        <v>218</v>
      </c>
      <c r="K903" s="38" t="str">
        <f>VLOOKUP($D903,'● Inspection plan (master)'!$I$8:$L$316,4,0)</f>
        <v>TR</v>
      </c>
      <c r="L903" s="53"/>
      <c r="M903" s="53"/>
      <c r="N903" s="53"/>
      <c r="O903" s="38">
        <v>0</v>
      </c>
      <c r="P903" s="38">
        <v>0</v>
      </c>
      <c r="Q903" s="38">
        <v>0</v>
      </c>
      <c r="R903" s="38">
        <v>0</v>
      </c>
      <c r="S903" s="38">
        <v>0</v>
      </c>
      <c r="T903" s="38">
        <v>0</v>
      </c>
      <c r="U903" s="38">
        <v>0</v>
      </c>
      <c r="V903" s="38">
        <v>0</v>
      </c>
      <c r="W903" s="38">
        <v>0</v>
      </c>
      <c r="X903" s="38">
        <v>0</v>
      </c>
      <c r="Y903" s="38">
        <v>0</v>
      </c>
      <c r="Z903" s="38">
        <v>471.28838494384439</v>
      </c>
      <c r="AA903" s="38">
        <v>3856.1919955555609</v>
      </c>
      <c r="AB903" s="38">
        <v>10564.519619500594</v>
      </c>
      <c r="AC903" s="38">
        <v>0</v>
      </c>
    </row>
    <row r="904" spans="1:29">
      <c r="A904" s="1" t="s">
        <v>326</v>
      </c>
      <c r="B904" s="39" t="s">
        <v>227</v>
      </c>
      <c r="C904" s="39"/>
      <c r="D904" s="39" t="s">
        <v>328</v>
      </c>
      <c r="E904" s="39" t="s">
        <v>53</v>
      </c>
      <c r="F904" s="39"/>
      <c r="G904" s="39"/>
      <c r="H904" s="39" t="str">
        <f t="shared" si="26"/>
        <v>D01KGP-001Heatting</v>
      </c>
      <c r="I904" s="39" t="str">
        <f t="shared" si="27"/>
        <v>D01KGP-001Heatting</v>
      </c>
      <c r="J904" s="39" t="s">
        <v>54</v>
      </c>
      <c r="K904" s="38" t="str">
        <f>VLOOKUP($D904,'● Inspection plan (master)'!$I$8:$L$316,4,0)</f>
        <v>TR</v>
      </c>
      <c r="L904" s="53"/>
      <c r="M904" s="53"/>
      <c r="N904" s="53"/>
      <c r="O904" s="38">
        <v>0</v>
      </c>
      <c r="P904" s="38">
        <v>0</v>
      </c>
      <c r="Q904" s="38">
        <v>0</v>
      </c>
      <c r="R904" s="38">
        <v>0</v>
      </c>
      <c r="S904" s="38">
        <v>0</v>
      </c>
      <c r="T904" s="38">
        <v>0</v>
      </c>
      <c r="U904" s="38">
        <v>0</v>
      </c>
      <c r="V904" s="38">
        <v>0</v>
      </c>
      <c r="W904" s="38">
        <v>0</v>
      </c>
      <c r="X904" s="38">
        <v>0</v>
      </c>
      <c r="Y904" s="38">
        <v>0</v>
      </c>
      <c r="Z904" s="38">
        <v>492.02059997371299</v>
      </c>
      <c r="AA904" s="38">
        <v>3896.1754105228219</v>
      </c>
      <c r="AB904" s="38">
        <v>10503.803989503464</v>
      </c>
      <c r="AC904" s="38">
        <v>0</v>
      </c>
    </row>
    <row r="905" spans="1:29">
      <c r="A905" s="1" t="s">
        <v>326</v>
      </c>
      <c r="B905" s="39" t="s">
        <v>227</v>
      </c>
      <c r="C905" s="39"/>
      <c r="D905" s="39" t="s">
        <v>328</v>
      </c>
      <c r="E905" s="39" t="s">
        <v>143</v>
      </c>
      <c r="F905" s="39"/>
      <c r="G905" s="39"/>
      <c r="H905" s="39" t="str">
        <f t="shared" si="26"/>
        <v>D01KGP-0011st Assembly</v>
      </c>
      <c r="I905" s="39" t="str">
        <f t="shared" si="27"/>
        <v>D01KGP-0011st Assembly</v>
      </c>
      <c r="J905" s="39" t="s">
        <v>144</v>
      </c>
      <c r="K905" s="38" t="str">
        <f>VLOOKUP($D905,'● Inspection plan (master)'!$I$8:$L$316,4,0)</f>
        <v>TR</v>
      </c>
      <c r="L905" s="53"/>
      <c r="M905" s="53"/>
      <c r="N905" s="53"/>
      <c r="O905" s="38">
        <v>0</v>
      </c>
      <c r="P905" s="38">
        <v>0</v>
      </c>
      <c r="Q905" s="38">
        <v>0</v>
      </c>
      <c r="R905" s="38">
        <v>0</v>
      </c>
      <c r="S905" s="38">
        <v>0</v>
      </c>
      <c r="T905" s="38">
        <v>0</v>
      </c>
      <c r="U905" s="38">
        <v>0</v>
      </c>
      <c r="V905" s="38">
        <v>0</v>
      </c>
      <c r="W905" s="38">
        <v>0</v>
      </c>
      <c r="X905" s="38">
        <v>0</v>
      </c>
      <c r="Y905" s="38">
        <v>0</v>
      </c>
      <c r="Z905" s="38">
        <v>512.96777960017982</v>
      </c>
      <c r="AA905" s="38">
        <v>3935.5949204912026</v>
      </c>
      <c r="AB905" s="38">
        <v>10443.437299908615</v>
      </c>
      <c r="AC905" s="38">
        <v>0</v>
      </c>
    </row>
    <row r="906" spans="1:29">
      <c r="A906" s="1" t="s">
        <v>326</v>
      </c>
      <c r="B906" s="39" t="s">
        <v>141</v>
      </c>
      <c r="C906" s="39"/>
      <c r="D906" s="39" t="s">
        <v>329</v>
      </c>
      <c r="E906" s="39" t="s">
        <v>37</v>
      </c>
      <c r="F906" s="39" t="s">
        <v>87</v>
      </c>
      <c r="G906" s="39" t="s">
        <v>87</v>
      </c>
      <c r="H906" s="39" t="str">
        <f t="shared" si="26"/>
        <v>D01KG3-001Packing</v>
      </c>
      <c r="I906" s="39" t="str">
        <f t="shared" si="27"/>
        <v>D01KG3-001PackingBIVN</v>
      </c>
      <c r="J906" s="39" t="s">
        <v>39</v>
      </c>
      <c r="K906" s="38" t="str">
        <f>VLOOKUP($D906,'● Inspection plan (master)'!$I$8:$L$316,4,0)</f>
        <v>PF</v>
      </c>
      <c r="L906" s="53"/>
      <c r="M906" s="53"/>
      <c r="N906" s="53"/>
      <c r="O906" s="38">
        <v>0</v>
      </c>
      <c r="P906" s="38">
        <v>0</v>
      </c>
      <c r="Q906" s="38">
        <v>0</v>
      </c>
      <c r="R906" s="38">
        <v>0</v>
      </c>
      <c r="S906" s="38">
        <v>0</v>
      </c>
      <c r="T906" s="38">
        <v>0</v>
      </c>
      <c r="U906" s="38">
        <v>0</v>
      </c>
      <c r="V906" s="38">
        <v>0</v>
      </c>
      <c r="W906" s="38">
        <v>0</v>
      </c>
      <c r="X906" s="38">
        <v>0</v>
      </c>
      <c r="Y906" s="38">
        <v>0</v>
      </c>
      <c r="Z906" s="38">
        <v>0</v>
      </c>
      <c r="AA906" s="38">
        <v>400</v>
      </c>
      <c r="AB906" s="38">
        <v>800</v>
      </c>
      <c r="AC906" s="38">
        <v>0</v>
      </c>
    </row>
    <row r="907" spans="1:29">
      <c r="A907" s="1" t="s">
        <v>326</v>
      </c>
      <c r="B907" s="39" t="s">
        <v>141</v>
      </c>
      <c r="C907" s="39"/>
      <c r="D907" s="39" t="s">
        <v>329</v>
      </c>
      <c r="E907" s="39" t="s">
        <v>45</v>
      </c>
      <c r="F907" s="39"/>
      <c r="G907" s="39"/>
      <c r="H907" s="39" t="str">
        <f t="shared" ref="H907:H970" si="28">D907&amp;E907</f>
        <v>D01KG3-001Traverse Grinding</v>
      </c>
      <c r="I907" s="39" t="str">
        <f t="shared" ref="I907:I970" si="29">D907&amp;E907&amp;F907</f>
        <v>D01KG3-001Traverse Grinding</v>
      </c>
      <c r="J907" s="39" t="s">
        <v>46</v>
      </c>
      <c r="K907" s="38" t="str">
        <f>VLOOKUP($D907,'● Inspection plan (master)'!$I$8:$L$316,4,0)</f>
        <v>PF</v>
      </c>
      <c r="L907" s="53"/>
      <c r="M907" s="53"/>
      <c r="N907" s="53"/>
      <c r="O907" s="38">
        <v>0</v>
      </c>
      <c r="P907" s="38">
        <v>0</v>
      </c>
      <c r="Q907" s="38">
        <v>0</v>
      </c>
      <c r="R907" s="38">
        <v>0</v>
      </c>
      <c r="S907" s="38">
        <v>0</v>
      </c>
      <c r="T907" s="38">
        <v>0</v>
      </c>
      <c r="U907" s="38">
        <v>0</v>
      </c>
      <c r="V907" s="38">
        <v>0</v>
      </c>
      <c r="W907" s="38">
        <v>0</v>
      </c>
      <c r="X907" s="38">
        <v>0</v>
      </c>
      <c r="Y907" s="38">
        <v>0</v>
      </c>
      <c r="Z907" s="38">
        <v>4.5591397849462361</v>
      </c>
      <c r="AA907" s="38">
        <v>429.18798665183539</v>
      </c>
      <c r="AB907" s="38">
        <v>838.25287356321837</v>
      </c>
      <c r="AC907" s="38">
        <v>0</v>
      </c>
    </row>
    <row r="908" spans="1:29">
      <c r="A908" s="1" t="s">
        <v>326</v>
      </c>
      <c r="B908" s="39" t="s">
        <v>141</v>
      </c>
      <c r="C908" s="39"/>
      <c r="D908" s="39" t="s">
        <v>329</v>
      </c>
      <c r="E908" s="39" t="s">
        <v>143</v>
      </c>
      <c r="F908" s="39"/>
      <c r="G908" s="39"/>
      <c r="H908" s="39" t="str">
        <f t="shared" si="28"/>
        <v>D01KG3-0011st Assembly</v>
      </c>
      <c r="I908" s="39" t="str">
        <f t="shared" si="29"/>
        <v>D01KG3-0011st Assembly</v>
      </c>
      <c r="J908" s="39" t="s">
        <v>144</v>
      </c>
      <c r="K908" s="38" t="str">
        <f>VLOOKUP($D908,'● Inspection plan (master)'!$I$8:$L$316,4,0)</f>
        <v>PF</v>
      </c>
      <c r="L908" s="53"/>
      <c r="M908" s="53"/>
      <c r="N908" s="53"/>
      <c r="O908" s="38">
        <v>0</v>
      </c>
      <c r="P908" s="38">
        <v>0</v>
      </c>
      <c r="Q908" s="38">
        <v>0</v>
      </c>
      <c r="R908" s="38">
        <v>0</v>
      </c>
      <c r="S908" s="38">
        <v>0</v>
      </c>
      <c r="T908" s="38">
        <v>0</v>
      </c>
      <c r="U908" s="38">
        <v>0</v>
      </c>
      <c r="V908" s="38">
        <v>0</v>
      </c>
      <c r="W908" s="38">
        <v>0</v>
      </c>
      <c r="X908" s="38">
        <v>0</v>
      </c>
      <c r="Y908" s="38">
        <v>0</v>
      </c>
      <c r="Z908" s="38">
        <v>18.403913547908665</v>
      </c>
      <c r="AA908" s="38">
        <v>444.2484843910529</v>
      </c>
      <c r="AB908" s="38">
        <v>809.34760206103851</v>
      </c>
      <c r="AC908" s="38">
        <v>0</v>
      </c>
    </row>
    <row r="909" spans="1:29">
      <c r="A909" s="1" t="s">
        <v>326</v>
      </c>
      <c r="B909" s="39" t="s">
        <v>141</v>
      </c>
      <c r="C909" s="39"/>
      <c r="D909" s="39" t="s">
        <v>329</v>
      </c>
      <c r="E909" s="39" t="s">
        <v>91</v>
      </c>
      <c r="F909" s="39"/>
      <c r="G909" s="39"/>
      <c r="H909" s="39" t="str">
        <f t="shared" si="28"/>
        <v>D01KG3-0011st ROTARY Cutting</v>
      </c>
      <c r="I909" s="39" t="str">
        <f t="shared" si="29"/>
        <v>D01KG3-0011st ROTARY Cutting</v>
      </c>
      <c r="J909" s="39" t="s">
        <v>3</v>
      </c>
      <c r="K909" s="38" t="str">
        <f>VLOOKUP($D909,'● Inspection plan (master)'!$I$8:$L$316,4,0)</f>
        <v>PF</v>
      </c>
      <c r="L909" s="53"/>
      <c r="M909" s="53"/>
      <c r="N909" s="53"/>
      <c r="O909" s="38">
        <v>0</v>
      </c>
      <c r="P909" s="38">
        <v>0</v>
      </c>
      <c r="Q909" s="38">
        <v>0</v>
      </c>
      <c r="R909" s="38">
        <v>0</v>
      </c>
      <c r="S909" s="38">
        <v>0</v>
      </c>
      <c r="T909" s="38">
        <v>0</v>
      </c>
      <c r="U909" s="38">
        <v>0</v>
      </c>
      <c r="V909" s="38">
        <v>0</v>
      </c>
      <c r="W909" s="38">
        <v>0</v>
      </c>
      <c r="X909" s="38">
        <v>0</v>
      </c>
      <c r="Y909" s="38">
        <v>0</v>
      </c>
      <c r="Z909" s="38">
        <v>65.469019637175577</v>
      </c>
      <c r="AA909" s="38">
        <v>915.6528522449571</v>
      </c>
      <c r="AB909" s="38">
        <v>1562.8781281178676</v>
      </c>
      <c r="AC909" s="38">
        <v>0</v>
      </c>
    </row>
    <row r="910" spans="1:29">
      <c r="A910" s="1" t="s">
        <v>326</v>
      </c>
      <c r="B910" s="39" t="s">
        <v>141</v>
      </c>
      <c r="C910" s="39"/>
      <c r="D910" s="39" t="s">
        <v>329</v>
      </c>
      <c r="E910" s="39" t="s">
        <v>53</v>
      </c>
      <c r="F910" s="39"/>
      <c r="G910" s="39"/>
      <c r="H910" s="39" t="str">
        <f t="shared" si="28"/>
        <v>D01KG3-001Heatting</v>
      </c>
      <c r="I910" s="39" t="str">
        <f t="shared" si="29"/>
        <v>D01KG3-001Heatting</v>
      </c>
      <c r="J910" s="39" t="s">
        <v>54</v>
      </c>
      <c r="K910" s="38" t="str">
        <f>VLOOKUP($D910,'● Inspection plan (master)'!$I$8:$L$316,4,0)</f>
        <v>PF</v>
      </c>
      <c r="L910" s="53"/>
      <c r="M910" s="53"/>
      <c r="N910" s="53"/>
      <c r="O910" s="38">
        <v>0</v>
      </c>
      <c r="P910" s="38">
        <v>0</v>
      </c>
      <c r="Q910" s="38">
        <v>0</v>
      </c>
      <c r="R910" s="38">
        <v>0</v>
      </c>
      <c r="S910" s="38">
        <v>0</v>
      </c>
      <c r="T910" s="38">
        <v>0</v>
      </c>
      <c r="U910" s="38">
        <v>0</v>
      </c>
      <c r="V910" s="38">
        <v>0</v>
      </c>
      <c r="W910" s="38">
        <v>0</v>
      </c>
      <c r="X910" s="38">
        <v>0</v>
      </c>
      <c r="Y910" s="38">
        <v>0</v>
      </c>
      <c r="Z910" s="38">
        <v>95.006208419270962</v>
      </c>
      <c r="AA910" s="38">
        <v>940.00801270830539</v>
      </c>
      <c r="AB910" s="38">
        <v>1508.9857788724239</v>
      </c>
      <c r="AC910" s="38">
        <v>0</v>
      </c>
    </row>
    <row r="911" spans="1:29">
      <c r="A911" s="1" t="s">
        <v>326</v>
      </c>
      <c r="B911" s="39" t="s">
        <v>141</v>
      </c>
      <c r="C911" s="39"/>
      <c r="D911" s="39" t="s">
        <v>329</v>
      </c>
      <c r="E911" s="39" t="s">
        <v>124</v>
      </c>
      <c r="F911" s="39"/>
      <c r="G911" s="39"/>
      <c r="H911" s="39" t="str">
        <f t="shared" si="28"/>
        <v>D01KG3-001Pressing</v>
      </c>
      <c r="I911" s="39" t="str">
        <f t="shared" si="29"/>
        <v>D01KG3-001Pressing</v>
      </c>
      <c r="J911" s="39" t="s">
        <v>125</v>
      </c>
      <c r="K911" s="38" t="str">
        <f>VLOOKUP($D911,'● Inspection plan (master)'!$I$8:$L$316,4,0)</f>
        <v>PF</v>
      </c>
      <c r="L911" s="53"/>
      <c r="M911" s="53"/>
      <c r="N911" s="53"/>
      <c r="O911" s="38">
        <v>0</v>
      </c>
      <c r="P911" s="38">
        <v>0</v>
      </c>
      <c r="Q911" s="38">
        <v>0</v>
      </c>
      <c r="R911" s="38">
        <v>0</v>
      </c>
      <c r="S911" s="38">
        <v>0</v>
      </c>
      <c r="T911" s="38">
        <v>0</v>
      </c>
      <c r="U911" s="38">
        <v>0</v>
      </c>
      <c r="V911" s="38">
        <v>0</v>
      </c>
      <c r="W911" s="38">
        <v>0</v>
      </c>
      <c r="X911" s="38">
        <v>0</v>
      </c>
      <c r="Y911" s="38">
        <v>0</v>
      </c>
      <c r="Z911" s="38">
        <v>4436.775362318841</v>
      </c>
      <c r="AA911" s="38">
        <v>0</v>
      </c>
      <c r="AB911" s="38">
        <v>0</v>
      </c>
      <c r="AC911" s="38">
        <v>0</v>
      </c>
    </row>
    <row r="912" spans="1:29">
      <c r="A912" s="1" t="s">
        <v>326</v>
      </c>
      <c r="B912" s="39" t="s">
        <v>141</v>
      </c>
      <c r="C912" s="39"/>
      <c r="D912" s="39" t="s">
        <v>330</v>
      </c>
      <c r="E912" s="39" t="s">
        <v>37</v>
      </c>
      <c r="F912" s="39" t="s">
        <v>87</v>
      </c>
      <c r="G912" s="39" t="s">
        <v>87</v>
      </c>
      <c r="H912" s="39" t="str">
        <f t="shared" si="28"/>
        <v>D01KG6-001Packing</v>
      </c>
      <c r="I912" s="39" t="str">
        <f t="shared" si="29"/>
        <v>D01KG6-001PackingBIVN</v>
      </c>
      <c r="J912" s="39" t="s">
        <v>39</v>
      </c>
      <c r="K912" s="38" t="str">
        <f>VLOOKUP($D912,'● Inspection plan (master)'!$I$8:$L$316,4,0)</f>
        <v>PF</v>
      </c>
      <c r="L912" s="53"/>
      <c r="M912" s="53"/>
      <c r="N912" s="53"/>
      <c r="O912" s="38">
        <v>0</v>
      </c>
      <c r="P912" s="38">
        <v>0</v>
      </c>
      <c r="Q912" s="38">
        <v>0</v>
      </c>
      <c r="R912" s="38">
        <v>0</v>
      </c>
      <c r="S912" s="38">
        <v>0</v>
      </c>
      <c r="T912" s="38">
        <v>0</v>
      </c>
      <c r="U912" s="38">
        <v>0</v>
      </c>
      <c r="V912" s="38">
        <v>0</v>
      </c>
      <c r="W912" s="38">
        <v>0</v>
      </c>
      <c r="X912" s="38">
        <v>0</v>
      </c>
      <c r="Y912" s="38">
        <v>0</v>
      </c>
      <c r="Z912" s="38">
        <v>0</v>
      </c>
      <c r="AA912" s="38">
        <v>400</v>
      </c>
      <c r="AB912" s="38">
        <v>800</v>
      </c>
      <c r="AC912" s="38">
        <v>0</v>
      </c>
    </row>
    <row r="913" spans="1:29">
      <c r="A913" s="1" t="s">
        <v>326</v>
      </c>
      <c r="B913" s="39" t="s">
        <v>141</v>
      </c>
      <c r="C913" s="39"/>
      <c r="D913" s="39" t="s">
        <v>330</v>
      </c>
      <c r="E913" s="39" t="s">
        <v>45</v>
      </c>
      <c r="F913" s="39"/>
      <c r="G913" s="39"/>
      <c r="H913" s="39" t="str">
        <f t="shared" si="28"/>
        <v>D01KG6-001Traverse Grinding</v>
      </c>
      <c r="I913" s="39" t="str">
        <f t="shared" si="29"/>
        <v>D01KG6-001Traverse Grinding</v>
      </c>
      <c r="J913" s="39" t="s">
        <v>46</v>
      </c>
      <c r="K913" s="38" t="str">
        <f>VLOOKUP($D913,'● Inspection plan (master)'!$I$8:$L$316,4,0)</f>
        <v>PF</v>
      </c>
      <c r="L913" s="53"/>
      <c r="M913" s="53"/>
      <c r="N913" s="53"/>
      <c r="O913" s="38">
        <v>0</v>
      </c>
      <c r="P913" s="38">
        <v>0</v>
      </c>
      <c r="Q913" s="38">
        <v>0</v>
      </c>
      <c r="R913" s="38">
        <v>0</v>
      </c>
      <c r="S913" s="38">
        <v>0</v>
      </c>
      <c r="T913" s="38">
        <v>0</v>
      </c>
      <c r="U913" s="38">
        <v>0</v>
      </c>
      <c r="V913" s="38">
        <v>0</v>
      </c>
      <c r="W913" s="38">
        <v>0</v>
      </c>
      <c r="X913" s="38">
        <v>0</v>
      </c>
      <c r="Y913" s="38">
        <v>0</v>
      </c>
      <c r="Z913" s="38">
        <v>4.5591397849462361</v>
      </c>
      <c r="AA913" s="38">
        <v>429.18798665183539</v>
      </c>
      <c r="AB913" s="38">
        <v>838.25287356321837</v>
      </c>
      <c r="AC913" s="38">
        <v>0</v>
      </c>
    </row>
    <row r="914" spans="1:29">
      <c r="A914" s="1" t="s">
        <v>326</v>
      </c>
      <c r="B914" s="39" t="s">
        <v>141</v>
      </c>
      <c r="C914" s="39"/>
      <c r="D914" s="39" t="s">
        <v>330</v>
      </c>
      <c r="E914" s="39" t="s">
        <v>143</v>
      </c>
      <c r="F914" s="39"/>
      <c r="G914" s="39"/>
      <c r="H914" s="39" t="str">
        <f t="shared" si="28"/>
        <v>D01KG6-0011st Assembly</v>
      </c>
      <c r="I914" s="39" t="str">
        <f t="shared" si="29"/>
        <v>D01KG6-0011st Assembly</v>
      </c>
      <c r="J914" s="39" t="s">
        <v>144</v>
      </c>
      <c r="K914" s="38" t="str">
        <f>VLOOKUP($D914,'● Inspection plan (master)'!$I$8:$L$316,4,0)</f>
        <v>PF</v>
      </c>
      <c r="L914" s="53"/>
      <c r="M914" s="53"/>
      <c r="N914" s="53"/>
      <c r="O914" s="38">
        <v>0</v>
      </c>
      <c r="P914" s="38">
        <v>0</v>
      </c>
      <c r="Q914" s="38">
        <v>0</v>
      </c>
      <c r="R914" s="38">
        <v>0</v>
      </c>
      <c r="S914" s="38">
        <v>0</v>
      </c>
      <c r="T914" s="38">
        <v>0</v>
      </c>
      <c r="U914" s="38">
        <v>0</v>
      </c>
      <c r="V914" s="38">
        <v>0</v>
      </c>
      <c r="W914" s="38">
        <v>0</v>
      </c>
      <c r="X914" s="38">
        <v>0</v>
      </c>
      <c r="Y914" s="38">
        <v>0</v>
      </c>
      <c r="Z914" s="38">
        <v>18.403913547908665</v>
      </c>
      <c r="AA914" s="38">
        <v>444.2484843910529</v>
      </c>
      <c r="AB914" s="38">
        <v>809.34760206103851</v>
      </c>
      <c r="AC914" s="38">
        <v>0</v>
      </c>
    </row>
    <row r="915" spans="1:29">
      <c r="A915" s="1" t="s">
        <v>326</v>
      </c>
      <c r="B915" s="39" t="s">
        <v>141</v>
      </c>
      <c r="C915" s="39"/>
      <c r="D915" s="39" t="s">
        <v>330</v>
      </c>
      <c r="E915" s="39" t="s">
        <v>91</v>
      </c>
      <c r="F915" s="39"/>
      <c r="G915" s="39"/>
      <c r="H915" s="39" t="str">
        <f t="shared" si="28"/>
        <v>D01KG6-0011st ROTARY Cutting</v>
      </c>
      <c r="I915" s="39" t="str">
        <f t="shared" si="29"/>
        <v>D01KG6-0011st ROTARY Cutting</v>
      </c>
      <c r="J915" s="39" t="s">
        <v>3</v>
      </c>
      <c r="K915" s="38" t="str">
        <f>VLOOKUP($D915,'● Inspection plan (master)'!$I$8:$L$316,4,0)</f>
        <v>PF</v>
      </c>
      <c r="L915" s="53"/>
      <c r="M915" s="53"/>
      <c r="N915" s="53"/>
      <c r="O915" s="38">
        <v>0</v>
      </c>
      <c r="P915" s="38">
        <v>0</v>
      </c>
      <c r="Q915" s="38">
        <v>0</v>
      </c>
      <c r="R915" s="38">
        <v>0</v>
      </c>
      <c r="S915" s="38">
        <v>0</v>
      </c>
      <c r="T915" s="38">
        <v>0</v>
      </c>
      <c r="U915" s="38">
        <v>0</v>
      </c>
      <c r="V915" s="38">
        <v>0</v>
      </c>
      <c r="W915" s="38">
        <v>0</v>
      </c>
      <c r="X915" s="38">
        <v>0</v>
      </c>
      <c r="Y915" s="38">
        <v>0</v>
      </c>
      <c r="Z915" s="38">
        <v>65.469019637175577</v>
      </c>
      <c r="AA915" s="38">
        <v>915.6528522449571</v>
      </c>
      <c r="AB915" s="38">
        <v>1562.8781281178676</v>
      </c>
      <c r="AC915" s="38">
        <v>0</v>
      </c>
    </row>
    <row r="916" spans="1:29">
      <c r="A916" s="1" t="s">
        <v>326</v>
      </c>
      <c r="B916" s="39" t="s">
        <v>141</v>
      </c>
      <c r="C916" s="39"/>
      <c r="D916" s="39" t="s">
        <v>330</v>
      </c>
      <c r="E916" s="39" t="s">
        <v>53</v>
      </c>
      <c r="F916" s="39"/>
      <c r="G916" s="39"/>
      <c r="H916" s="39" t="str">
        <f t="shared" si="28"/>
        <v>D01KG6-001Heatting</v>
      </c>
      <c r="I916" s="39" t="str">
        <f t="shared" si="29"/>
        <v>D01KG6-001Heatting</v>
      </c>
      <c r="J916" s="39" t="s">
        <v>54</v>
      </c>
      <c r="K916" s="38" t="str">
        <f>VLOOKUP($D916,'● Inspection plan (master)'!$I$8:$L$316,4,0)</f>
        <v>PF</v>
      </c>
      <c r="L916" s="53"/>
      <c r="M916" s="53"/>
      <c r="N916" s="53"/>
      <c r="O916" s="38">
        <v>0</v>
      </c>
      <c r="P916" s="38">
        <v>0</v>
      </c>
      <c r="Q916" s="38">
        <v>0</v>
      </c>
      <c r="R916" s="38">
        <v>0</v>
      </c>
      <c r="S916" s="38">
        <v>0</v>
      </c>
      <c r="T916" s="38">
        <v>0</v>
      </c>
      <c r="U916" s="38">
        <v>0</v>
      </c>
      <c r="V916" s="38">
        <v>0</v>
      </c>
      <c r="W916" s="38">
        <v>0</v>
      </c>
      <c r="X916" s="38">
        <v>0</v>
      </c>
      <c r="Y916" s="38">
        <v>0</v>
      </c>
      <c r="Z916" s="38">
        <v>95.006208419270962</v>
      </c>
      <c r="AA916" s="38">
        <v>940.00801270830539</v>
      </c>
      <c r="AB916" s="38">
        <v>1508.9857788724239</v>
      </c>
      <c r="AC916" s="38">
        <v>0</v>
      </c>
    </row>
    <row r="917" spans="1:29">
      <c r="A917" s="1" t="s">
        <v>326</v>
      </c>
      <c r="B917" s="39" t="s">
        <v>141</v>
      </c>
      <c r="C917" s="39"/>
      <c r="D917" s="39" t="s">
        <v>330</v>
      </c>
      <c r="E917" s="39" t="s">
        <v>124</v>
      </c>
      <c r="F917" s="39"/>
      <c r="G917" s="39"/>
      <c r="H917" s="39" t="str">
        <f t="shared" si="28"/>
        <v>D01KG6-001Pressing</v>
      </c>
      <c r="I917" s="39" t="str">
        <f t="shared" si="29"/>
        <v>D01KG6-001Pressing</v>
      </c>
      <c r="J917" s="39" t="s">
        <v>125</v>
      </c>
      <c r="K917" s="38" t="str">
        <f>VLOOKUP($D917,'● Inspection plan (master)'!$I$8:$L$316,4,0)</f>
        <v>PF</v>
      </c>
      <c r="L917" s="53"/>
      <c r="M917" s="53"/>
      <c r="N917" s="53"/>
      <c r="O917" s="38">
        <v>0</v>
      </c>
      <c r="P917" s="38">
        <v>0</v>
      </c>
      <c r="Q917" s="38">
        <v>0</v>
      </c>
      <c r="R917" s="38">
        <v>0</v>
      </c>
      <c r="S917" s="38">
        <v>0</v>
      </c>
      <c r="T917" s="38">
        <v>0</v>
      </c>
      <c r="U917" s="38">
        <v>0</v>
      </c>
      <c r="V917" s="38">
        <v>0</v>
      </c>
      <c r="W917" s="38">
        <v>0</v>
      </c>
      <c r="X917" s="38">
        <v>0</v>
      </c>
      <c r="Y917" s="38">
        <v>0</v>
      </c>
      <c r="Z917" s="38">
        <v>4436.775362318841</v>
      </c>
      <c r="AA917" s="38">
        <v>0</v>
      </c>
      <c r="AB917" s="38">
        <v>0</v>
      </c>
      <c r="AC917" s="38">
        <v>0</v>
      </c>
    </row>
    <row r="918" spans="1:29">
      <c r="A918" s="1" t="s">
        <v>326</v>
      </c>
      <c r="B918" s="39" t="s">
        <v>141</v>
      </c>
      <c r="C918" s="39"/>
      <c r="D918" s="39" t="s">
        <v>331</v>
      </c>
      <c r="E918" s="39" t="s">
        <v>37</v>
      </c>
      <c r="F918" s="39" t="s">
        <v>87</v>
      </c>
      <c r="G918" s="39" t="s">
        <v>87</v>
      </c>
      <c r="H918" s="39" t="str">
        <f t="shared" si="28"/>
        <v>D01KFS-001Packing</v>
      </c>
      <c r="I918" s="39" t="str">
        <f t="shared" si="29"/>
        <v>D01KFS-001PackingBIVN</v>
      </c>
      <c r="J918" s="39" t="s">
        <v>39</v>
      </c>
      <c r="K918" s="38" t="str">
        <f>VLOOKUP($D918,'● Inspection plan (master)'!$I$8:$L$316,4,0)</f>
        <v>PF</v>
      </c>
      <c r="L918" s="53"/>
      <c r="M918" s="53"/>
      <c r="N918" s="53"/>
      <c r="O918" s="38">
        <v>0</v>
      </c>
      <c r="P918" s="38">
        <v>0</v>
      </c>
      <c r="Q918" s="38">
        <v>0</v>
      </c>
      <c r="R918" s="38">
        <v>0</v>
      </c>
      <c r="S918" s="38">
        <v>0</v>
      </c>
      <c r="T918" s="38">
        <v>0</v>
      </c>
      <c r="U918" s="38">
        <v>0</v>
      </c>
      <c r="V918" s="38">
        <v>0</v>
      </c>
      <c r="W918" s="38">
        <v>0</v>
      </c>
      <c r="X918" s="38">
        <v>0</v>
      </c>
      <c r="Y918" s="38">
        <v>0</v>
      </c>
      <c r="Z918" s="38">
        <v>0</v>
      </c>
      <c r="AA918" s="38">
        <v>400</v>
      </c>
      <c r="AB918" s="38">
        <v>1800</v>
      </c>
      <c r="AC918" s="38">
        <v>0</v>
      </c>
    </row>
    <row r="919" spans="1:29">
      <c r="A919" s="1" t="s">
        <v>326</v>
      </c>
      <c r="B919" s="39" t="s">
        <v>141</v>
      </c>
      <c r="C919" s="39"/>
      <c r="D919" s="39" t="s">
        <v>331</v>
      </c>
      <c r="E919" s="39" t="s">
        <v>143</v>
      </c>
      <c r="F919" s="39"/>
      <c r="G919" s="39"/>
      <c r="H919" s="39" t="str">
        <f t="shared" si="28"/>
        <v>D01KFS-0011st Assembly</v>
      </c>
      <c r="I919" s="39" t="str">
        <f t="shared" si="29"/>
        <v>D01KFS-0011st Assembly</v>
      </c>
      <c r="J919" s="39" t="s">
        <v>144</v>
      </c>
      <c r="K919" s="38" t="str">
        <f>VLOOKUP($D919,'● Inspection plan (master)'!$I$8:$L$316,4,0)</f>
        <v>PF</v>
      </c>
      <c r="L919" s="53"/>
      <c r="M919" s="53"/>
      <c r="N919" s="53"/>
      <c r="O919" s="38">
        <v>0</v>
      </c>
      <c r="P919" s="38">
        <v>0</v>
      </c>
      <c r="Q919" s="38">
        <v>0</v>
      </c>
      <c r="R919" s="38">
        <v>0</v>
      </c>
      <c r="S919" s="38">
        <v>0</v>
      </c>
      <c r="T919" s="38">
        <v>0</v>
      </c>
      <c r="U919" s="38">
        <v>0</v>
      </c>
      <c r="V919" s="38">
        <v>0</v>
      </c>
      <c r="W919" s="38">
        <v>0</v>
      </c>
      <c r="X919" s="38">
        <v>0</v>
      </c>
      <c r="Y919" s="38">
        <v>0</v>
      </c>
      <c r="Z919" s="38">
        <v>4.344086021505376</v>
      </c>
      <c r="AA919" s="38">
        <v>420.5524657026325</v>
      </c>
      <c r="AB919" s="38">
        <v>1797.1034482758621</v>
      </c>
      <c r="AC919" s="38">
        <v>0</v>
      </c>
    </row>
    <row r="920" spans="1:29">
      <c r="A920" s="1" t="s">
        <v>326</v>
      </c>
      <c r="B920" s="39" t="s">
        <v>141</v>
      </c>
      <c r="C920" s="39"/>
      <c r="D920" s="39" t="s">
        <v>331</v>
      </c>
      <c r="E920" s="39" t="s">
        <v>91</v>
      </c>
      <c r="F920" s="39"/>
      <c r="G920" s="39"/>
      <c r="H920" s="39" t="str">
        <f t="shared" si="28"/>
        <v>D01KFS-0011st ROTARY Cutting</v>
      </c>
      <c r="I920" s="39" t="str">
        <f t="shared" si="29"/>
        <v>D01KFS-0011st ROTARY Cutting</v>
      </c>
      <c r="J920" s="39" t="s">
        <v>3</v>
      </c>
      <c r="K920" s="38" t="str">
        <f>VLOOKUP($D920,'● Inspection plan (master)'!$I$8:$L$316,4,0)</f>
        <v>PF</v>
      </c>
      <c r="L920" s="53"/>
      <c r="M920" s="53"/>
      <c r="N920" s="53"/>
      <c r="O920" s="38">
        <v>0</v>
      </c>
      <c r="P920" s="38">
        <v>0</v>
      </c>
      <c r="Q920" s="38">
        <v>0</v>
      </c>
      <c r="R920" s="38">
        <v>0</v>
      </c>
      <c r="S920" s="38">
        <v>0</v>
      </c>
      <c r="T920" s="38">
        <v>0</v>
      </c>
      <c r="U920" s="38">
        <v>0</v>
      </c>
      <c r="V920" s="38">
        <v>0</v>
      </c>
      <c r="W920" s="38">
        <v>0</v>
      </c>
      <c r="X920" s="38">
        <v>0</v>
      </c>
      <c r="Y920" s="38">
        <v>0</v>
      </c>
      <c r="Z920" s="38">
        <v>71.641178370232154</v>
      </c>
      <c r="AA920" s="38">
        <v>1875.8213662195419</v>
      </c>
      <c r="AB920" s="38">
        <v>6940.5374554102254</v>
      </c>
      <c r="AC920" s="38">
        <v>0</v>
      </c>
    </row>
    <row r="921" spans="1:29">
      <c r="A921" s="1" t="s">
        <v>326</v>
      </c>
      <c r="B921" s="39" t="s">
        <v>141</v>
      </c>
      <c r="C921" s="39"/>
      <c r="D921" s="39" t="s">
        <v>331</v>
      </c>
      <c r="E921" s="39" t="s">
        <v>53</v>
      </c>
      <c r="F921" s="39"/>
      <c r="G921" s="39"/>
      <c r="H921" s="39" t="str">
        <f t="shared" si="28"/>
        <v>D01KFS-001Heatting</v>
      </c>
      <c r="I921" s="39" t="str">
        <f t="shared" si="29"/>
        <v>D01KFS-001Heatting</v>
      </c>
      <c r="J921" s="39" t="s">
        <v>54</v>
      </c>
      <c r="K921" s="38" t="str">
        <f>VLOOKUP($D921,'● Inspection plan (master)'!$I$8:$L$316,4,0)</f>
        <v>PF</v>
      </c>
      <c r="L921" s="53"/>
      <c r="M921" s="53"/>
      <c r="N921" s="53"/>
      <c r="O921" s="38">
        <v>0</v>
      </c>
      <c r="P921" s="38">
        <v>0</v>
      </c>
      <c r="Q921" s="38">
        <v>0</v>
      </c>
      <c r="R921" s="38">
        <v>0</v>
      </c>
      <c r="S921" s="38">
        <v>0</v>
      </c>
      <c r="T921" s="38">
        <v>0</v>
      </c>
      <c r="U921" s="38">
        <v>0</v>
      </c>
      <c r="V921" s="38">
        <v>0</v>
      </c>
      <c r="W921" s="38">
        <v>0</v>
      </c>
      <c r="X921" s="38">
        <v>0</v>
      </c>
      <c r="Y921" s="38">
        <v>0</v>
      </c>
      <c r="Z921" s="38">
        <v>132.15154502247543</v>
      </c>
      <c r="AA921" s="38">
        <v>2054.6398773400651</v>
      </c>
      <c r="AB921" s="38">
        <v>6701.2085776374588</v>
      </c>
      <c r="AC921" s="38">
        <v>0</v>
      </c>
    </row>
    <row r="922" spans="1:29">
      <c r="A922" s="1" t="s">
        <v>326</v>
      </c>
      <c r="B922" s="39" t="s">
        <v>141</v>
      </c>
      <c r="C922" s="39"/>
      <c r="D922" s="39" t="s">
        <v>331</v>
      </c>
      <c r="E922" s="39" t="s">
        <v>124</v>
      </c>
      <c r="F922" s="39"/>
      <c r="G922" s="39"/>
      <c r="H922" s="39" t="str">
        <f t="shared" si="28"/>
        <v>D01KFS-001Pressing</v>
      </c>
      <c r="I922" s="39" t="str">
        <f t="shared" si="29"/>
        <v>D01KFS-001Pressing</v>
      </c>
      <c r="J922" s="39" t="s">
        <v>125</v>
      </c>
      <c r="K922" s="38" t="str">
        <f>VLOOKUP($D922,'● Inspection plan (master)'!$I$8:$L$316,4,0)</f>
        <v>PF</v>
      </c>
      <c r="L922" s="53"/>
      <c r="M922" s="53"/>
      <c r="N922" s="53"/>
      <c r="O922" s="38">
        <v>0</v>
      </c>
      <c r="P922" s="38">
        <v>0</v>
      </c>
      <c r="Q922" s="38">
        <v>0</v>
      </c>
      <c r="R922" s="38">
        <v>0</v>
      </c>
      <c r="S922" s="38">
        <v>0</v>
      </c>
      <c r="T922" s="38">
        <v>0</v>
      </c>
      <c r="U922" s="38">
        <v>0</v>
      </c>
      <c r="V922" s="38">
        <v>0</v>
      </c>
      <c r="W922" s="38">
        <v>0</v>
      </c>
      <c r="X922" s="38">
        <v>0</v>
      </c>
      <c r="Y922" s="38">
        <v>0</v>
      </c>
      <c r="Z922" s="38">
        <v>397.2663679050645</v>
      </c>
      <c r="AA922" s="38">
        <v>11184.371225845411</v>
      </c>
      <c r="AB922" s="38">
        <v>0</v>
      </c>
      <c r="AC922" s="38">
        <v>0</v>
      </c>
    </row>
    <row r="923" spans="1:29">
      <c r="A923" s="1" t="s">
        <v>326</v>
      </c>
      <c r="B923" s="39" t="s">
        <v>141</v>
      </c>
      <c r="C923" s="39"/>
      <c r="D923" s="39" t="s">
        <v>332</v>
      </c>
      <c r="E923" s="39" t="s">
        <v>37</v>
      </c>
      <c r="F923" s="39" t="s">
        <v>87</v>
      </c>
      <c r="G923" s="39" t="s">
        <v>87</v>
      </c>
      <c r="H923" s="39" t="str">
        <f t="shared" si="28"/>
        <v>D01MAW-001Packing</v>
      </c>
      <c r="I923" s="39" t="str">
        <f t="shared" si="29"/>
        <v>D01MAW-001PackingBIVN</v>
      </c>
      <c r="J923" s="39" t="s">
        <v>39</v>
      </c>
      <c r="K923" s="38" t="str">
        <f>VLOOKUP($D923,'● Inspection plan (master)'!$I$8:$L$316,4,0)</f>
        <v>PF</v>
      </c>
      <c r="L923" s="53"/>
      <c r="M923" s="53"/>
      <c r="N923" s="53"/>
      <c r="O923" s="38">
        <v>0</v>
      </c>
      <c r="P923" s="38">
        <v>0</v>
      </c>
      <c r="Q923" s="38">
        <v>0</v>
      </c>
      <c r="R923" s="38">
        <v>0</v>
      </c>
      <c r="S923" s="38">
        <v>0</v>
      </c>
      <c r="T923" s="38">
        <v>0</v>
      </c>
      <c r="U923" s="38">
        <v>0</v>
      </c>
      <c r="V923" s="38">
        <v>0</v>
      </c>
      <c r="W923" s="38">
        <v>0</v>
      </c>
      <c r="X923" s="38">
        <v>0</v>
      </c>
      <c r="Y923" s="38">
        <v>0</v>
      </c>
      <c r="Z923" s="38">
        <v>0</v>
      </c>
      <c r="AA923" s="38">
        <v>800</v>
      </c>
      <c r="AB923" s="38">
        <v>3960</v>
      </c>
      <c r="AC923" s="38">
        <v>0</v>
      </c>
    </row>
    <row r="924" spans="1:29">
      <c r="A924" s="1" t="s">
        <v>326</v>
      </c>
      <c r="B924" s="39" t="s">
        <v>141</v>
      </c>
      <c r="C924" s="39"/>
      <c r="D924" s="39" t="s">
        <v>332</v>
      </c>
      <c r="E924" s="39" t="s">
        <v>143</v>
      </c>
      <c r="F924" s="39"/>
      <c r="G924" s="39"/>
      <c r="H924" s="39" t="str">
        <f t="shared" si="28"/>
        <v>D01MAW-0011st Assembly</v>
      </c>
      <c r="I924" s="39" t="str">
        <f t="shared" si="29"/>
        <v>D01MAW-0011st Assembly</v>
      </c>
      <c r="J924" s="39" t="s">
        <v>144</v>
      </c>
      <c r="K924" s="38" t="str">
        <f>VLOOKUP($D924,'● Inspection plan (master)'!$I$8:$L$316,4,0)</f>
        <v>PF</v>
      </c>
      <c r="L924" s="53"/>
      <c r="M924" s="53"/>
      <c r="N924" s="53"/>
      <c r="O924" s="38">
        <v>0</v>
      </c>
      <c r="P924" s="38">
        <v>0</v>
      </c>
      <c r="Q924" s="38">
        <v>0</v>
      </c>
      <c r="R924" s="38">
        <v>0</v>
      </c>
      <c r="S924" s="38">
        <v>0</v>
      </c>
      <c r="T924" s="38">
        <v>0</v>
      </c>
      <c r="U924" s="38">
        <v>0</v>
      </c>
      <c r="V924" s="38">
        <v>0</v>
      </c>
      <c r="W924" s="38">
        <v>0</v>
      </c>
      <c r="X924" s="38">
        <v>0</v>
      </c>
      <c r="Y924" s="38">
        <v>0</v>
      </c>
      <c r="Z924" s="38">
        <v>8.7741935483870961</v>
      </c>
      <c r="AA924" s="38">
        <v>853.65339265850946</v>
      </c>
      <c r="AB924" s="38">
        <v>3992.7724137931032</v>
      </c>
      <c r="AC924" s="38">
        <v>0</v>
      </c>
    </row>
    <row r="925" spans="1:29">
      <c r="A925" s="1" t="s">
        <v>326</v>
      </c>
      <c r="B925" s="39" t="s">
        <v>141</v>
      </c>
      <c r="C925" s="39"/>
      <c r="D925" s="39" t="s">
        <v>332</v>
      </c>
      <c r="E925" s="39" t="s">
        <v>91</v>
      </c>
      <c r="F925" s="39"/>
      <c r="G925" s="39"/>
      <c r="H925" s="39" t="str">
        <f t="shared" si="28"/>
        <v>D01MAW-0011st ROTARY Cutting</v>
      </c>
      <c r="I925" s="39" t="str">
        <f t="shared" si="29"/>
        <v>D01MAW-0011st ROTARY Cutting</v>
      </c>
      <c r="J925" s="39" t="s">
        <v>222</v>
      </c>
      <c r="K925" s="38" t="str">
        <f>VLOOKUP($D925,'● Inspection plan (master)'!$I$8:$L$316,4,0)</f>
        <v>PF</v>
      </c>
      <c r="L925" s="53"/>
      <c r="M925" s="53"/>
      <c r="N925" s="53"/>
      <c r="O925" s="38">
        <v>0</v>
      </c>
      <c r="P925" s="38">
        <v>0</v>
      </c>
      <c r="Q925" s="38">
        <v>0</v>
      </c>
      <c r="R925" s="38">
        <v>0</v>
      </c>
      <c r="S925" s="38">
        <v>0</v>
      </c>
      <c r="T925" s="38">
        <v>0</v>
      </c>
      <c r="U925" s="38">
        <v>0</v>
      </c>
      <c r="V925" s="38">
        <v>0</v>
      </c>
      <c r="W925" s="38">
        <v>0</v>
      </c>
      <c r="X925" s="38">
        <v>0</v>
      </c>
      <c r="Y925" s="38">
        <v>0</v>
      </c>
      <c r="Z925" s="38">
        <v>72.622799526355436</v>
      </c>
      <c r="AA925" s="38">
        <v>1927.5959876317895</v>
      </c>
      <c r="AB925" s="38">
        <v>7710.1812128418542</v>
      </c>
      <c r="AC925" s="38">
        <v>0</v>
      </c>
    </row>
    <row r="926" spans="1:29">
      <c r="A926" s="1" t="s">
        <v>326</v>
      </c>
      <c r="B926" s="39" t="s">
        <v>141</v>
      </c>
      <c r="C926" s="39"/>
      <c r="D926" s="39" t="s">
        <v>332</v>
      </c>
      <c r="E926" s="39" t="s">
        <v>149</v>
      </c>
      <c r="F926" s="39"/>
      <c r="G926" s="39"/>
      <c r="H926" s="39" t="str">
        <f t="shared" si="28"/>
        <v>D01MAW-0012nd ROTARY Cutting</v>
      </c>
      <c r="I926" s="39" t="str">
        <f t="shared" si="29"/>
        <v>D01MAW-0012nd ROTARY Cutting</v>
      </c>
      <c r="J926" s="39" t="s">
        <v>223</v>
      </c>
      <c r="K926" s="38" t="str">
        <f>VLOOKUP($D926,'● Inspection plan (master)'!$I$8:$L$316,4,0)</f>
        <v>PF</v>
      </c>
      <c r="L926" s="53"/>
      <c r="M926" s="53"/>
      <c r="N926" s="53"/>
      <c r="O926" s="38">
        <v>0</v>
      </c>
      <c r="P926" s="38">
        <v>0</v>
      </c>
      <c r="Q926" s="38">
        <v>0</v>
      </c>
      <c r="R926" s="38">
        <v>0</v>
      </c>
      <c r="S926" s="38">
        <v>0</v>
      </c>
      <c r="T926" s="38">
        <v>0</v>
      </c>
      <c r="U926" s="38">
        <v>0</v>
      </c>
      <c r="V926" s="38">
        <v>0</v>
      </c>
      <c r="W926" s="38">
        <v>0</v>
      </c>
      <c r="X926" s="38">
        <v>0</v>
      </c>
      <c r="Y926" s="38">
        <v>0</v>
      </c>
      <c r="Z926" s="38">
        <v>72.622799526355436</v>
      </c>
      <c r="AA926" s="38">
        <v>1927.5959876317895</v>
      </c>
      <c r="AB926" s="38">
        <v>7710.1812128418542</v>
      </c>
      <c r="AC926" s="38">
        <v>0</v>
      </c>
    </row>
    <row r="927" spans="1:29">
      <c r="A927" s="1" t="s">
        <v>326</v>
      </c>
      <c r="B927" s="39" t="s">
        <v>141</v>
      </c>
      <c r="C927" s="39"/>
      <c r="D927" s="39" t="s">
        <v>332</v>
      </c>
      <c r="E927" s="39" t="s">
        <v>53</v>
      </c>
      <c r="F927" s="39"/>
      <c r="G927" s="39"/>
      <c r="H927" s="39" t="str">
        <f t="shared" si="28"/>
        <v>D01MAW-001Heatting</v>
      </c>
      <c r="I927" s="39" t="str">
        <f t="shared" si="29"/>
        <v>D01MAW-001Heatting</v>
      </c>
      <c r="J927" s="39" t="s">
        <v>54</v>
      </c>
      <c r="K927" s="38" t="str">
        <f>VLOOKUP($D927,'● Inspection plan (master)'!$I$8:$L$316,4,0)</f>
        <v>PF</v>
      </c>
      <c r="L927" s="53"/>
      <c r="M927" s="53"/>
      <c r="N927" s="53"/>
      <c r="O927" s="38">
        <v>0</v>
      </c>
      <c r="P927" s="38">
        <v>0</v>
      </c>
      <c r="Q927" s="38">
        <v>0</v>
      </c>
      <c r="R927" s="38">
        <v>0</v>
      </c>
      <c r="S927" s="38">
        <v>0</v>
      </c>
      <c r="T927" s="38">
        <v>0</v>
      </c>
      <c r="U927" s="38">
        <v>0</v>
      </c>
      <c r="V927" s="38">
        <v>0</v>
      </c>
      <c r="W927" s="38">
        <v>0</v>
      </c>
      <c r="X927" s="38">
        <v>0</v>
      </c>
      <c r="Y927" s="38">
        <v>0</v>
      </c>
      <c r="Z927" s="38">
        <v>67.401657628206578</v>
      </c>
      <c r="AA927" s="38">
        <v>1065.6418947929669</v>
      </c>
      <c r="AB927" s="38">
        <v>3722.1564475788259</v>
      </c>
      <c r="AC927" s="38">
        <v>0</v>
      </c>
    </row>
    <row r="928" spans="1:29">
      <c r="A928" s="1" t="s">
        <v>326</v>
      </c>
      <c r="B928" s="39" t="s">
        <v>141</v>
      </c>
      <c r="C928" s="39"/>
      <c r="D928" s="39" t="s">
        <v>332</v>
      </c>
      <c r="E928" s="39" t="s">
        <v>124</v>
      </c>
      <c r="F928" s="39"/>
      <c r="G928" s="39"/>
      <c r="H928" s="39" t="str">
        <f t="shared" si="28"/>
        <v>D01MAW-001Pressing</v>
      </c>
      <c r="I928" s="39" t="str">
        <f t="shared" si="29"/>
        <v>D01MAW-001Pressing</v>
      </c>
      <c r="J928" s="39" t="s">
        <v>125</v>
      </c>
      <c r="K928" s="38" t="str">
        <f>VLOOKUP($D928,'● Inspection plan (master)'!$I$8:$L$316,4,0)</f>
        <v>PF</v>
      </c>
      <c r="L928" s="53"/>
      <c r="M928" s="53"/>
      <c r="N928" s="53"/>
      <c r="O928" s="38">
        <v>0</v>
      </c>
      <c r="P928" s="38">
        <v>0</v>
      </c>
      <c r="Q928" s="38">
        <v>0</v>
      </c>
      <c r="R928" s="38">
        <v>0</v>
      </c>
      <c r="S928" s="38">
        <v>0</v>
      </c>
      <c r="T928" s="38">
        <v>0</v>
      </c>
      <c r="U928" s="38">
        <v>0</v>
      </c>
      <c r="V928" s="38">
        <v>0</v>
      </c>
      <c r="W928" s="38">
        <v>0</v>
      </c>
      <c r="X928" s="38">
        <v>0</v>
      </c>
      <c r="Y928" s="38">
        <v>0</v>
      </c>
      <c r="Z928" s="38">
        <v>3355.3113677536235</v>
      </c>
      <c r="AA928" s="38">
        <v>0</v>
      </c>
      <c r="AB928" s="38">
        <v>3355.3113677536235</v>
      </c>
      <c r="AC928" s="38">
        <v>0</v>
      </c>
    </row>
    <row r="929" spans="1:29">
      <c r="A929" s="1" t="s">
        <v>326</v>
      </c>
      <c r="B929" s="39" t="s">
        <v>141</v>
      </c>
      <c r="C929" s="39"/>
      <c r="D929" s="39" t="s">
        <v>333</v>
      </c>
      <c r="E929" s="39" t="s">
        <v>37</v>
      </c>
      <c r="F929" s="39" t="s">
        <v>87</v>
      </c>
      <c r="G929" s="39" t="s">
        <v>87</v>
      </c>
      <c r="H929" s="39" t="str">
        <f t="shared" si="28"/>
        <v>D01KCN-001Packing</v>
      </c>
      <c r="I929" s="39" t="str">
        <f t="shared" si="29"/>
        <v>D01KCN-001PackingBIVN</v>
      </c>
      <c r="J929" s="39" t="s">
        <v>39</v>
      </c>
      <c r="K929" s="38" t="str">
        <f>VLOOKUP($D929,'● Inspection plan (master)'!$I$8:$L$316,4,0)</f>
        <v>PF</v>
      </c>
      <c r="L929" s="53"/>
      <c r="M929" s="53"/>
      <c r="N929" s="53"/>
      <c r="O929" s="38">
        <v>0</v>
      </c>
      <c r="P929" s="38">
        <v>0</v>
      </c>
      <c r="Q929" s="38">
        <v>0</v>
      </c>
      <c r="R929" s="38">
        <v>0</v>
      </c>
      <c r="S929" s="38">
        <v>0</v>
      </c>
      <c r="T929" s="38">
        <v>0</v>
      </c>
      <c r="U929" s="38">
        <v>0</v>
      </c>
      <c r="V929" s="38">
        <v>0</v>
      </c>
      <c r="W929" s="38">
        <v>0</v>
      </c>
      <c r="X929" s="38">
        <v>0</v>
      </c>
      <c r="Y929" s="38">
        <v>0</v>
      </c>
      <c r="Z929" s="38">
        <v>0</v>
      </c>
      <c r="AA929" s="38">
        <v>400</v>
      </c>
      <c r="AB929" s="38">
        <v>1400</v>
      </c>
      <c r="AC929" s="38">
        <v>0</v>
      </c>
    </row>
    <row r="930" spans="1:29">
      <c r="A930" s="1" t="s">
        <v>326</v>
      </c>
      <c r="B930" s="39" t="s">
        <v>141</v>
      </c>
      <c r="C930" s="39"/>
      <c r="D930" s="39" t="s">
        <v>333</v>
      </c>
      <c r="E930" s="39" t="s">
        <v>143</v>
      </c>
      <c r="F930" s="39"/>
      <c r="G930" s="39"/>
      <c r="H930" s="39" t="str">
        <f t="shared" si="28"/>
        <v>D01KCN-0011st Assembly</v>
      </c>
      <c r="I930" s="39" t="str">
        <f t="shared" si="29"/>
        <v>D01KCN-0011st Assembly</v>
      </c>
      <c r="J930" s="39" t="s">
        <v>144</v>
      </c>
      <c r="K930" s="38" t="str">
        <f>VLOOKUP($D930,'● Inspection plan (master)'!$I$8:$L$316,4,0)</f>
        <v>PF</v>
      </c>
      <c r="L930" s="53"/>
      <c r="M930" s="53"/>
      <c r="N930" s="53"/>
      <c r="O930" s="38">
        <v>0</v>
      </c>
      <c r="P930" s="38">
        <v>0</v>
      </c>
      <c r="Q930" s="38">
        <v>0</v>
      </c>
      <c r="R930" s="38">
        <v>0</v>
      </c>
      <c r="S930" s="38">
        <v>0</v>
      </c>
      <c r="T930" s="38">
        <v>0</v>
      </c>
      <c r="U930" s="38">
        <v>0</v>
      </c>
      <c r="V930" s="38">
        <v>0</v>
      </c>
      <c r="W930" s="38">
        <v>0</v>
      </c>
      <c r="X930" s="38">
        <v>0</v>
      </c>
      <c r="Y930" s="38">
        <v>0</v>
      </c>
      <c r="Z930" s="38">
        <v>4.344086021505376</v>
      </c>
      <c r="AA930" s="38">
        <v>415.90878754171297</v>
      </c>
      <c r="AB930" s="38">
        <v>1397.7471264367816</v>
      </c>
      <c r="AC930" s="38">
        <v>0</v>
      </c>
    </row>
    <row r="931" spans="1:29">
      <c r="A931" s="1" t="s">
        <v>326</v>
      </c>
      <c r="B931" s="39" t="s">
        <v>141</v>
      </c>
      <c r="C931" s="39"/>
      <c r="D931" s="39" t="s">
        <v>333</v>
      </c>
      <c r="E931" s="39" t="s">
        <v>91</v>
      </c>
      <c r="F931" s="39"/>
      <c r="G931" s="39"/>
      <c r="H931" s="39" t="str">
        <f t="shared" si="28"/>
        <v>D01KCN-0011st ROTARY Cutting</v>
      </c>
      <c r="I931" s="39" t="str">
        <f t="shared" si="29"/>
        <v>D01KCN-0011st ROTARY Cutting</v>
      </c>
      <c r="J931" s="39" t="s">
        <v>3</v>
      </c>
      <c r="K931" s="38" t="str">
        <f>VLOOKUP($D931,'● Inspection plan (master)'!$I$8:$L$316,4,0)</f>
        <v>PF</v>
      </c>
      <c r="L931" s="53"/>
      <c r="M931" s="53"/>
      <c r="N931" s="53"/>
      <c r="O931" s="38">
        <v>0</v>
      </c>
      <c r="P931" s="38">
        <v>0</v>
      </c>
      <c r="Q931" s="38">
        <v>0</v>
      </c>
      <c r="R931" s="38">
        <v>0</v>
      </c>
      <c r="S931" s="38">
        <v>0</v>
      </c>
      <c r="T931" s="38">
        <v>0</v>
      </c>
      <c r="U931" s="38">
        <v>0</v>
      </c>
      <c r="V931" s="38">
        <v>0</v>
      </c>
      <c r="W931" s="38">
        <v>0</v>
      </c>
      <c r="X931" s="38">
        <v>0</v>
      </c>
      <c r="Y931" s="38">
        <v>0</v>
      </c>
      <c r="Z931" s="38">
        <v>71.041994091403822</v>
      </c>
      <c r="AA931" s="38">
        <v>1802.7622072561981</v>
      </c>
      <c r="AB931" s="38">
        <v>5398.1957986523976</v>
      </c>
      <c r="AC931" s="38">
        <v>0</v>
      </c>
    </row>
    <row r="932" spans="1:29">
      <c r="A932" s="1" t="s">
        <v>326</v>
      </c>
      <c r="B932" s="39" t="s">
        <v>141</v>
      </c>
      <c r="C932" s="39"/>
      <c r="D932" s="39" t="s">
        <v>333</v>
      </c>
      <c r="E932" s="39" t="s">
        <v>53</v>
      </c>
      <c r="F932" s="39"/>
      <c r="G932" s="39"/>
      <c r="H932" s="39" t="str">
        <f t="shared" si="28"/>
        <v>D01KCN-001Heatting</v>
      </c>
      <c r="I932" s="39" t="str">
        <f t="shared" si="29"/>
        <v>D01KCN-001Heatting</v>
      </c>
      <c r="J932" s="39" t="s">
        <v>54</v>
      </c>
      <c r="K932" s="38" t="str">
        <f>VLOOKUP($D932,'● Inspection plan (master)'!$I$8:$L$316,4,0)</f>
        <v>PF</v>
      </c>
      <c r="L932" s="53"/>
      <c r="M932" s="53"/>
      <c r="N932" s="53"/>
      <c r="O932" s="38">
        <v>0</v>
      </c>
      <c r="P932" s="38">
        <v>0</v>
      </c>
      <c r="Q932" s="38">
        <v>0</v>
      </c>
      <c r="R932" s="38">
        <v>0</v>
      </c>
      <c r="S932" s="38">
        <v>0</v>
      </c>
      <c r="T932" s="38">
        <v>0</v>
      </c>
      <c r="U932" s="38">
        <v>0</v>
      </c>
      <c r="V932" s="38">
        <v>0</v>
      </c>
      <c r="W932" s="38">
        <v>0</v>
      </c>
      <c r="X932" s="38">
        <v>0</v>
      </c>
      <c r="Y932" s="38">
        <v>0</v>
      </c>
      <c r="Z932" s="38">
        <v>191.47797724094056</v>
      </c>
      <c r="AA932" s="38">
        <v>2048.1968073684766</v>
      </c>
      <c r="AB932" s="38">
        <v>5032.3252153905823</v>
      </c>
      <c r="AC932" s="38">
        <v>0</v>
      </c>
    </row>
    <row r="933" spans="1:29">
      <c r="A933" s="1" t="s">
        <v>326</v>
      </c>
      <c r="B933" s="39" t="s">
        <v>141</v>
      </c>
      <c r="C933" s="39"/>
      <c r="D933" s="39" t="s">
        <v>333</v>
      </c>
      <c r="E933" s="39" t="s">
        <v>124</v>
      </c>
      <c r="F933" s="39"/>
      <c r="G933" s="39"/>
      <c r="H933" s="39" t="str">
        <f t="shared" si="28"/>
        <v>D01KCN-001Pressing</v>
      </c>
      <c r="I933" s="39" t="str">
        <f t="shared" si="29"/>
        <v>D01KCN-001Pressing</v>
      </c>
      <c r="J933" s="39" t="s">
        <v>125</v>
      </c>
      <c r="K933" s="38" t="str">
        <f>VLOOKUP($D933,'● Inspection plan (master)'!$I$8:$L$316,4,0)</f>
        <v>PF</v>
      </c>
      <c r="L933" s="53"/>
      <c r="M933" s="53"/>
      <c r="N933" s="53"/>
      <c r="O933" s="38">
        <v>0</v>
      </c>
      <c r="P933" s="38">
        <v>0</v>
      </c>
      <c r="Q933" s="38">
        <v>0</v>
      </c>
      <c r="R933" s="38">
        <v>0</v>
      </c>
      <c r="S933" s="38">
        <v>0</v>
      </c>
      <c r="T933" s="38">
        <v>0</v>
      </c>
      <c r="U933" s="38">
        <v>0</v>
      </c>
      <c r="V933" s="38">
        <v>0</v>
      </c>
      <c r="W933" s="38">
        <v>0</v>
      </c>
      <c r="X933" s="38">
        <v>0</v>
      </c>
      <c r="Y933" s="38">
        <v>0</v>
      </c>
      <c r="Z933" s="38">
        <v>455.76143625622785</v>
      </c>
      <c r="AA933" s="38">
        <v>11184.371225845411</v>
      </c>
      <c r="AB933" s="38">
        <v>0</v>
      </c>
      <c r="AC933" s="38">
        <v>0</v>
      </c>
    </row>
    <row r="934" spans="1:29">
      <c r="A934" s="1" t="s">
        <v>111</v>
      </c>
      <c r="B934" s="47" t="s">
        <v>257</v>
      </c>
      <c r="C934" s="47"/>
      <c r="D934" s="47" t="s">
        <v>334</v>
      </c>
      <c r="E934" s="47" t="s">
        <v>37</v>
      </c>
      <c r="F934" s="47" t="s">
        <v>111</v>
      </c>
      <c r="G934" s="47" t="s">
        <v>111</v>
      </c>
      <c r="H934" s="47" t="str">
        <f t="shared" si="28"/>
        <v>302YJ08230Packing</v>
      </c>
      <c r="I934" s="47" t="str">
        <f t="shared" si="29"/>
        <v>302YJ08230PackingKDTVN</v>
      </c>
      <c r="J934" s="47" t="s">
        <v>39</v>
      </c>
      <c r="K934" s="57" t="str">
        <f>VLOOKUP($D934,'● Inspection plan (master)'!$I$8:$L$316,4,0)</f>
        <v>SP</v>
      </c>
      <c r="L934" s="57"/>
      <c r="M934" s="57"/>
      <c r="N934" s="57"/>
      <c r="O934" s="57">
        <v>0</v>
      </c>
      <c r="P934" s="57">
        <v>0</v>
      </c>
      <c r="Q934" s="57">
        <v>0</v>
      </c>
      <c r="R934" s="57">
        <v>0</v>
      </c>
      <c r="S934" s="57">
        <v>22</v>
      </c>
      <c r="T934" s="57">
        <v>0</v>
      </c>
      <c r="U934" s="57">
        <v>0</v>
      </c>
      <c r="V934" s="57">
        <v>0</v>
      </c>
      <c r="W934" s="57">
        <v>0</v>
      </c>
      <c r="X934" s="57">
        <v>0</v>
      </c>
      <c r="Y934" s="57">
        <v>0</v>
      </c>
      <c r="Z934" s="57">
        <v>10</v>
      </c>
      <c r="AA934" s="57">
        <v>470</v>
      </c>
      <c r="AB934" s="57">
        <v>4000</v>
      </c>
      <c r="AC934" s="57">
        <v>0</v>
      </c>
    </row>
    <row r="935" spans="1:29">
      <c r="A935" s="1" t="s">
        <v>111</v>
      </c>
      <c r="B935" s="47" t="s">
        <v>257</v>
      </c>
      <c r="C935" s="47"/>
      <c r="D935" s="47" t="s">
        <v>334</v>
      </c>
      <c r="E935" s="47" t="s">
        <v>171</v>
      </c>
      <c r="F935" s="47"/>
      <c r="G935" s="47"/>
      <c r="H935" s="47" t="str">
        <f t="shared" si="28"/>
        <v>302YJ08230Punching</v>
      </c>
      <c r="I935" s="47" t="str">
        <f t="shared" si="29"/>
        <v>302YJ08230Punching</v>
      </c>
      <c r="J935" s="47" t="s">
        <v>172</v>
      </c>
      <c r="K935" s="57" t="str">
        <f>VLOOKUP($D935,'● Inspection plan (master)'!$I$8:$L$316,4,0)</f>
        <v>SP</v>
      </c>
      <c r="L935" s="57"/>
      <c r="M935" s="57"/>
      <c r="N935" s="57"/>
      <c r="O935" s="57">
        <v>0</v>
      </c>
      <c r="P935" s="57">
        <v>0</v>
      </c>
      <c r="Q935" s="57">
        <v>0</v>
      </c>
      <c r="R935" s="57">
        <v>0</v>
      </c>
      <c r="S935" s="57">
        <v>1120</v>
      </c>
      <c r="T935" s="57">
        <v>0</v>
      </c>
      <c r="U935" s="57">
        <v>0</v>
      </c>
      <c r="V935" s="57">
        <v>0</v>
      </c>
      <c r="W935" s="57">
        <v>0</v>
      </c>
      <c r="X935" s="57">
        <v>0</v>
      </c>
      <c r="Y935" s="57">
        <v>0</v>
      </c>
      <c r="Z935" s="57">
        <v>0</v>
      </c>
      <c r="AA935" s="57">
        <v>0</v>
      </c>
      <c r="AB935" s="57">
        <v>3399.92</v>
      </c>
      <c r="AC935" s="57">
        <v>0</v>
      </c>
    </row>
    <row r="936" spans="1:29">
      <c r="A936" s="1" t="s">
        <v>111</v>
      </c>
      <c r="B936" s="47" t="s">
        <v>257</v>
      </c>
      <c r="C936" s="47"/>
      <c r="D936" s="47" t="s">
        <v>334</v>
      </c>
      <c r="E936" s="47" t="s">
        <v>263</v>
      </c>
      <c r="F936" s="47"/>
      <c r="G936" s="47"/>
      <c r="H936" s="47" t="str">
        <f t="shared" si="28"/>
        <v>302YJ08230Tape</v>
      </c>
      <c r="I936" s="47" t="str">
        <f t="shared" si="29"/>
        <v>302YJ08230Tape</v>
      </c>
      <c r="J936" s="47" t="s">
        <v>264</v>
      </c>
      <c r="K936" s="57" t="str">
        <f>VLOOKUP($D936,'● Inspection plan (master)'!$I$8:$L$316,4,0)</f>
        <v>SP</v>
      </c>
      <c r="L936" s="57"/>
      <c r="M936" s="57"/>
      <c r="N936" s="57"/>
      <c r="O936" s="57">
        <v>0</v>
      </c>
      <c r="P936" s="57">
        <v>0</v>
      </c>
      <c r="Q936" s="57">
        <v>0</v>
      </c>
      <c r="R936" s="57">
        <v>0</v>
      </c>
      <c r="S936" s="57">
        <v>1120</v>
      </c>
      <c r="T936" s="57">
        <v>0</v>
      </c>
      <c r="U936" s="57">
        <v>0</v>
      </c>
      <c r="V936" s="57">
        <v>0</v>
      </c>
      <c r="W936" s="57">
        <v>0</v>
      </c>
      <c r="X936" s="57">
        <v>0</v>
      </c>
      <c r="Y936" s="57">
        <v>0</v>
      </c>
      <c r="Z936" s="57">
        <v>0</v>
      </c>
      <c r="AA936" s="57">
        <v>234.47724137931036</v>
      </c>
      <c r="AB936" s="57">
        <v>3165.4427586206898</v>
      </c>
      <c r="AC936" s="57">
        <v>0</v>
      </c>
    </row>
    <row r="937" spans="1:29">
      <c r="A937" s="37" t="s">
        <v>111</v>
      </c>
      <c r="B937" s="47" t="s">
        <v>257</v>
      </c>
      <c r="C937" s="47"/>
      <c r="D937" s="47" t="s">
        <v>334</v>
      </c>
      <c r="E937" s="47" t="s">
        <v>265</v>
      </c>
      <c r="F937" s="47"/>
      <c r="G937" s="47"/>
      <c r="H937" s="47" t="str">
        <f t="shared" si="28"/>
        <v>302YJ08230PAD Grinding</v>
      </c>
      <c r="I937" s="47" t="str">
        <f t="shared" si="29"/>
        <v>302YJ08230PAD Grinding</v>
      </c>
      <c r="J937" s="47" t="s">
        <v>266</v>
      </c>
      <c r="K937" s="57" t="str">
        <f>VLOOKUP($D937,'● Inspection plan (master)'!$I$8:$L$316,4,0)</f>
        <v>SP</v>
      </c>
      <c r="L937" s="57"/>
      <c r="M937" s="57"/>
      <c r="N937" s="57"/>
      <c r="O937" s="57">
        <v>0</v>
      </c>
      <c r="P937" s="57">
        <v>0</v>
      </c>
      <c r="Q937" s="57">
        <v>0</v>
      </c>
      <c r="R937" s="57">
        <v>0</v>
      </c>
      <c r="S937" s="57">
        <v>1120</v>
      </c>
      <c r="T937" s="57">
        <v>0</v>
      </c>
      <c r="U937" s="57">
        <v>0</v>
      </c>
      <c r="V937" s="57">
        <v>0</v>
      </c>
      <c r="W937" s="57">
        <v>0</v>
      </c>
      <c r="X937" s="57">
        <v>0</v>
      </c>
      <c r="Y937" s="57">
        <v>0</v>
      </c>
      <c r="Z937" s="57">
        <v>15.127563959955506</v>
      </c>
      <c r="AA937" s="57">
        <v>437.65607456560929</v>
      </c>
      <c r="AB937" s="57">
        <v>2947.1363614744355</v>
      </c>
      <c r="AC937" s="57">
        <v>0</v>
      </c>
    </row>
    <row r="938" spans="1:29" s="35" customFormat="1">
      <c r="A938" s="1"/>
      <c r="B938" s="39" t="s">
        <v>227</v>
      </c>
      <c r="C938" s="39"/>
      <c r="D938" s="39" t="s">
        <v>335</v>
      </c>
      <c r="E938" s="39" t="s">
        <v>37</v>
      </c>
      <c r="F938" s="39" t="s">
        <v>87</v>
      </c>
      <c r="G938" s="39" t="s">
        <v>87</v>
      </c>
      <c r="H938" s="39" t="str">
        <f t="shared" si="28"/>
        <v>D027AZ-001Packing</v>
      </c>
      <c r="I938" s="39" t="str">
        <f t="shared" si="29"/>
        <v>D027AZ-001PackingBIVN</v>
      </c>
      <c r="J938" s="39" t="s">
        <v>39</v>
      </c>
      <c r="K938" s="38" t="str">
        <f>VLOOKUP($D938,'● Inspection plan (master)'!$I$8:$L$316,4,0)</f>
        <v>TR</v>
      </c>
      <c r="L938" s="53"/>
      <c r="M938" s="53"/>
      <c r="N938" s="53"/>
      <c r="O938" s="38">
        <v>0</v>
      </c>
      <c r="P938" s="38">
        <v>6200</v>
      </c>
      <c r="Q938" s="38">
        <v>17600</v>
      </c>
      <c r="R938" s="38">
        <v>16000</v>
      </c>
      <c r="S938" s="38">
        <v>32000</v>
      </c>
      <c r="T938" s="38">
        <v>24600</v>
      </c>
      <c r="U938" s="38">
        <v>25600</v>
      </c>
      <c r="V938" s="38">
        <v>28000</v>
      </c>
      <c r="W938" s="38">
        <v>28800</v>
      </c>
      <c r="X938" s="38">
        <v>29000</v>
      </c>
      <c r="Y938" s="38">
        <v>43000</v>
      </c>
      <c r="Z938" s="38">
        <v>25600</v>
      </c>
      <c r="AA938" s="38">
        <v>24600</v>
      </c>
      <c r="AB938" s="38">
        <v>26800</v>
      </c>
      <c r="AC938" s="38">
        <v>0</v>
      </c>
    </row>
    <row r="939" spans="1:29">
      <c r="A939" s="1" t="s">
        <v>326</v>
      </c>
      <c r="B939" s="39" t="s">
        <v>141</v>
      </c>
      <c r="C939" s="39"/>
      <c r="D939" s="39" t="s">
        <v>333</v>
      </c>
      <c r="E939" s="39" t="s">
        <v>92</v>
      </c>
      <c r="F939" s="39"/>
      <c r="G939" s="39"/>
      <c r="H939" s="39" t="str">
        <f t="shared" si="28"/>
        <v>D01KCN-0011st Plunge Grinding</v>
      </c>
      <c r="I939" s="39" t="str">
        <f t="shared" si="29"/>
        <v>D01KCN-0011st Plunge Grinding</v>
      </c>
      <c r="J939" s="39" t="s">
        <v>93</v>
      </c>
      <c r="K939" s="38" t="str">
        <f>VLOOKUP($D939,'● Inspection plan (master)'!$I$8:$L$316,4,0)</f>
        <v>PF</v>
      </c>
      <c r="L939" s="53"/>
      <c r="M939" s="53"/>
      <c r="N939" s="53"/>
      <c r="O939" s="38">
        <v>0</v>
      </c>
      <c r="P939" s="38">
        <v>0</v>
      </c>
      <c r="Q939" s="38">
        <v>0</v>
      </c>
      <c r="R939" s="38">
        <v>0</v>
      </c>
      <c r="S939" s="38">
        <v>0</v>
      </c>
      <c r="T939" s="38">
        <v>0</v>
      </c>
      <c r="U939" s="38">
        <v>0</v>
      </c>
      <c r="V939" s="38">
        <v>0</v>
      </c>
      <c r="W939" s="38">
        <v>0</v>
      </c>
      <c r="X939" s="38">
        <v>0</v>
      </c>
      <c r="Y939" s="38">
        <v>0</v>
      </c>
      <c r="Z939" s="38">
        <v>129.19561368031344</v>
      </c>
      <c r="AA939" s="38">
        <v>1930.7532703794402</v>
      </c>
      <c r="AB939" s="38">
        <v>5212.0511159402458</v>
      </c>
      <c r="AC939" s="38">
        <v>0</v>
      </c>
    </row>
    <row r="940" spans="1:29" s="35" customFormat="1">
      <c r="A940" s="1"/>
      <c r="B940" s="39" t="s">
        <v>227</v>
      </c>
      <c r="C940" s="39"/>
      <c r="D940" s="43" t="s">
        <v>245</v>
      </c>
      <c r="E940" s="39" t="s">
        <v>37</v>
      </c>
      <c r="F940" s="39" t="s">
        <v>275</v>
      </c>
      <c r="G940" s="39" t="s">
        <v>275</v>
      </c>
      <c r="H940" s="39" t="str">
        <f t="shared" si="28"/>
        <v>RC4-3849Packing</v>
      </c>
      <c r="I940" s="39" t="str">
        <f t="shared" si="29"/>
        <v>RC4-3849PackingCEHK</v>
      </c>
      <c r="J940" s="39" t="s">
        <v>39</v>
      </c>
      <c r="K940" s="38" t="str">
        <f>VLOOKUP($D940,'● Inspection plan (master)'!$I$8:$L$316,4,0)</f>
        <v>TR</v>
      </c>
      <c r="L940" s="53"/>
      <c r="M940" s="53"/>
      <c r="N940" s="53"/>
      <c r="O940" s="38">
        <v>12840</v>
      </c>
      <c r="P940" s="38">
        <v>10320</v>
      </c>
      <c r="Q940" s="38">
        <v>10680</v>
      </c>
      <c r="R940" s="38">
        <v>7800</v>
      </c>
      <c r="S940" s="38">
        <v>9960</v>
      </c>
      <c r="T940" s="38">
        <v>12960</v>
      </c>
      <c r="U940" s="38">
        <v>12120</v>
      </c>
      <c r="V940" s="38">
        <v>13440</v>
      </c>
      <c r="W940" s="38">
        <v>24000</v>
      </c>
      <c r="X940" s="38">
        <v>5040</v>
      </c>
      <c r="Y940" s="38">
        <v>17520</v>
      </c>
      <c r="Z940" s="38">
        <v>12800</v>
      </c>
      <c r="AA940" s="38">
        <v>13600</v>
      </c>
      <c r="AB940" s="38">
        <v>3500</v>
      </c>
      <c r="AC940" s="38">
        <v>0</v>
      </c>
    </row>
    <row r="941" spans="1:29" s="35" customFormat="1">
      <c r="A941" s="1"/>
      <c r="B941" s="39" t="s">
        <v>227</v>
      </c>
      <c r="C941" s="39"/>
      <c r="D941" s="43" t="s">
        <v>238</v>
      </c>
      <c r="E941" s="39" t="s">
        <v>37</v>
      </c>
      <c r="F941" s="39" t="s">
        <v>275</v>
      </c>
      <c r="G941" s="39" t="s">
        <v>275</v>
      </c>
      <c r="H941" s="39" t="str">
        <f t="shared" si="28"/>
        <v>RC4-6228Packing</v>
      </c>
      <c r="I941" s="39" t="str">
        <f t="shared" si="29"/>
        <v>RC4-6228PackingCEHK</v>
      </c>
      <c r="J941" s="39" t="s">
        <v>39</v>
      </c>
      <c r="K941" s="38" t="str">
        <f>VLOOKUP($D941,'● Inspection plan (master)'!$I$8:$L$316,4,0)</f>
        <v>KR</v>
      </c>
      <c r="L941" s="53"/>
      <c r="M941" s="53"/>
      <c r="N941" s="53"/>
      <c r="O941" s="38">
        <v>0</v>
      </c>
      <c r="P941" s="38">
        <v>0</v>
      </c>
      <c r="Q941" s="38">
        <v>0</v>
      </c>
      <c r="R941" s="38">
        <v>0</v>
      </c>
      <c r="S941" s="38">
        <v>0</v>
      </c>
      <c r="T941" s="38">
        <v>0</v>
      </c>
      <c r="U941" s="38">
        <v>0</v>
      </c>
      <c r="V941" s="38">
        <v>0</v>
      </c>
      <c r="W941" s="38">
        <v>0</v>
      </c>
      <c r="X941" s="38">
        <v>0</v>
      </c>
      <c r="Y941" s="38">
        <v>0</v>
      </c>
      <c r="Z941" s="38">
        <v>0</v>
      </c>
      <c r="AA941" s="38">
        <v>0</v>
      </c>
      <c r="AB941" s="38">
        <v>0</v>
      </c>
      <c r="AC941" s="38">
        <v>0</v>
      </c>
    </row>
    <row r="942" spans="1:29" s="35" customFormat="1">
      <c r="A942" s="1"/>
      <c r="B942" s="39" t="s">
        <v>141</v>
      </c>
      <c r="C942" s="39"/>
      <c r="D942" s="43" t="s">
        <v>177</v>
      </c>
      <c r="E942" s="39" t="s">
        <v>37</v>
      </c>
      <c r="F942" s="39" t="s">
        <v>275</v>
      </c>
      <c r="G942" s="39" t="s">
        <v>275</v>
      </c>
      <c r="H942" s="39" t="str">
        <f t="shared" si="28"/>
        <v>RL2-0821Packing</v>
      </c>
      <c r="I942" s="39" t="str">
        <f t="shared" si="29"/>
        <v>RL2-0821PackingCEHK</v>
      </c>
      <c r="J942" s="39" t="s">
        <v>39</v>
      </c>
      <c r="K942" s="38" t="str">
        <f>VLOOKUP($D942,'● Inspection plan (master)'!$I$8:$L$316,4,0)</f>
        <v>PF</v>
      </c>
      <c r="L942" s="53"/>
      <c r="M942" s="53"/>
      <c r="N942" s="53"/>
      <c r="O942" s="38">
        <v>19040</v>
      </c>
      <c r="P942" s="38">
        <v>9760</v>
      </c>
      <c r="Q942" s="38">
        <v>34400</v>
      </c>
      <c r="R942" s="38">
        <v>40800</v>
      </c>
      <c r="S942" s="38">
        <v>57120</v>
      </c>
      <c r="T942" s="38">
        <v>8400</v>
      </c>
      <c r="U942" s="38">
        <v>16880</v>
      </c>
      <c r="V942" s="38">
        <v>32800</v>
      </c>
      <c r="W942" s="38">
        <v>0</v>
      </c>
      <c r="X942" s="38">
        <v>18720</v>
      </c>
      <c r="Y942" s="38">
        <v>19520</v>
      </c>
      <c r="Z942" s="38">
        <v>19600</v>
      </c>
      <c r="AA942" s="38">
        <v>0</v>
      </c>
      <c r="AB942" s="38">
        <v>0</v>
      </c>
      <c r="AC942" s="38">
        <v>0</v>
      </c>
    </row>
    <row r="943" spans="1:29" s="35" customFormat="1">
      <c r="A943" s="1"/>
      <c r="B943" s="39" t="s">
        <v>141</v>
      </c>
      <c r="C943" s="39"/>
      <c r="D943" s="43" t="s">
        <v>178</v>
      </c>
      <c r="E943" s="39" t="s">
        <v>37</v>
      </c>
      <c r="F943" s="39" t="s">
        <v>275</v>
      </c>
      <c r="G943" s="39" t="s">
        <v>275</v>
      </c>
      <c r="H943" s="39" t="str">
        <f t="shared" si="28"/>
        <v>RL2-0822Packing</v>
      </c>
      <c r="I943" s="39" t="str">
        <f t="shared" si="29"/>
        <v>RL2-0822PackingCEHK</v>
      </c>
      <c r="J943" s="39" t="s">
        <v>39</v>
      </c>
      <c r="K943" s="38" t="str">
        <f>VLOOKUP($D943,'● Inspection plan (master)'!$I$8:$L$316,4,0)</f>
        <v>PF</v>
      </c>
      <c r="L943" s="53"/>
      <c r="M943" s="53"/>
      <c r="N943" s="53"/>
      <c r="O943" s="38">
        <v>26400</v>
      </c>
      <c r="P943" s="38">
        <v>8500</v>
      </c>
      <c r="Q943" s="38">
        <v>34000</v>
      </c>
      <c r="R943" s="38">
        <v>44300</v>
      </c>
      <c r="S943" s="38">
        <v>54400</v>
      </c>
      <c r="T943" s="38">
        <v>0</v>
      </c>
      <c r="U943" s="38">
        <v>6800</v>
      </c>
      <c r="V943" s="38">
        <v>31700</v>
      </c>
      <c r="W943" s="38">
        <v>0</v>
      </c>
      <c r="X943" s="38">
        <v>19800</v>
      </c>
      <c r="Y943" s="38">
        <v>24200</v>
      </c>
      <c r="Z943" s="38">
        <v>16800</v>
      </c>
      <c r="AA943" s="38">
        <v>0</v>
      </c>
      <c r="AB943" s="38">
        <v>0</v>
      </c>
      <c r="AC943" s="38">
        <v>0</v>
      </c>
    </row>
    <row r="944" spans="1:29" s="35" customFormat="1">
      <c r="A944" s="1"/>
      <c r="B944" s="39" t="s">
        <v>141</v>
      </c>
      <c r="C944" s="39"/>
      <c r="D944" s="43" t="s">
        <v>212</v>
      </c>
      <c r="E944" s="39" t="s">
        <v>37</v>
      </c>
      <c r="F944" s="39" t="s">
        <v>275</v>
      </c>
      <c r="G944" s="39" t="s">
        <v>275</v>
      </c>
      <c r="H944" s="39" t="str">
        <f t="shared" si="28"/>
        <v>RL2-1651Packing</v>
      </c>
      <c r="I944" s="39" t="str">
        <f t="shared" si="29"/>
        <v>RL2-1651PackingCEHK</v>
      </c>
      <c r="J944" s="39" t="s">
        <v>39</v>
      </c>
      <c r="K944" s="38" t="str">
        <f>VLOOKUP($D944,'● Inspection plan (master)'!$I$8:$L$316,4,0)</f>
        <v>PF</v>
      </c>
      <c r="L944" s="53"/>
      <c r="M944" s="53"/>
      <c r="N944" s="53"/>
      <c r="O944" s="38">
        <v>0</v>
      </c>
      <c r="P944" s="38">
        <v>0</v>
      </c>
      <c r="Q944" s="38">
        <v>5600</v>
      </c>
      <c r="R944" s="38">
        <v>10800</v>
      </c>
      <c r="S944" s="38">
        <v>4400</v>
      </c>
      <c r="T944" s="38">
        <v>14800</v>
      </c>
      <c r="U944" s="38">
        <v>23600</v>
      </c>
      <c r="V944" s="38">
        <v>3200</v>
      </c>
      <c r="W944" s="38">
        <v>0</v>
      </c>
      <c r="X944" s="38">
        <v>0</v>
      </c>
      <c r="Y944" s="38">
        <v>0</v>
      </c>
      <c r="Z944" s="38">
        <v>4000</v>
      </c>
      <c r="AA944" s="38">
        <v>4800</v>
      </c>
      <c r="AB944" s="38">
        <v>2880</v>
      </c>
      <c r="AC944" s="38">
        <v>0</v>
      </c>
    </row>
    <row r="945" spans="1:29" s="35" customFormat="1">
      <c r="A945" s="1"/>
      <c r="B945" s="39" t="s">
        <v>35</v>
      </c>
      <c r="C945" s="39"/>
      <c r="D945" s="43" t="s">
        <v>136</v>
      </c>
      <c r="E945" s="39" t="s">
        <v>37</v>
      </c>
      <c r="F945" s="39" t="s">
        <v>275</v>
      </c>
      <c r="G945" s="39" t="s">
        <v>275</v>
      </c>
      <c r="H945" s="39" t="str">
        <f t="shared" si="28"/>
        <v>RL2-1653Packing</v>
      </c>
      <c r="I945" s="39" t="str">
        <f t="shared" si="29"/>
        <v>RL2-1653PackingCEHK</v>
      </c>
      <c r="J945" s="39" t="s">
        <v>39</v>
      </c>
      <c r="K945" s="38" t="str">
        <f>VLOOKUP($D945,'● Inspection plan (master)'!$I$8:$L$316,4,0)</f>
        <v>FRP</v>
      </c>
      <c r="L945" s="53"/>
      <c r="M945" s="53"/>
      <c r="N945" s="53"/>
      <c r="O945" s="38">
        <v>0</v>
      </c>
      <c r="P945" s="38">
        <v>0</v>
      </c>
      <c r="Q945" s="38">
        <v>5400</v>
      </c>
      <c r="R945" s="38">
        <v>9720</v>
      </c>
      <c r="S945" s="38">
        <v>9720</v>
      </c>
      <c r="T945" s="38">
        <v>9720</v>
      </c>
      <c r="U945" s="38">
        <v>19440</v>
      </c>
      <c r="V945" s="38">
        <v>0</v>
      </c>
      <c r="W945" s="38">
        <v>0</v>
      </c>
      <c r="X945" s="38">
        <v>4320</v>
      </c>
      <c r="Y945" s="38">
        <v>3240</v>
      </c>
      <c r="Z945" s="38">
        <v>0</v>
      </c>
      <c r="AA945" s="38">
        <v>2520</v>
      </c>
      <c r="AB945" s="38">
        <v>2400</v>
      </c>
      <c r="AC945" s="38">
        <v>0</v>
      </c>
    </row>
    <row r="946" spans="1:29" s="35" customFormat="1">
      <c r="A946" s="1"/>
      <c r="B946" s="39" t="s">
        <v>141</v>
      </c>
      <c r="C946" s="39"/>
      <c r="D946" s="43" t="s">
        <v>176</v>
      </c>
      <c r="E946" s="39" t="s">
        <v>37</v>
      </c>
      <c r="F946" s="39" t="s">
        <v>275</v>
      </c>
      <c r="G946" s="39" t="s">
        <v>275</v>
      </c>
      <c r="H946" s="39" t="str">
        <f t="shared" si="28"/>
        <v>RL2-2263Packing</v>
      </c>
      <c r="I946" s="39" t="str">
        <f t="shared" si="29"/>
        <v>RL2-2263PackingCEHK</v>
      </c>
      <c r="J946" s="39" t="s">
        <v>39</v>
      </c>
      <c r="K946" s="38" t="str">
        <f>VLOOKUP($D946,'● Inspection plan (master)'!$I$8:$L$316,4,0)</f>
        <v>PF</v>
      </c>
      <c r="L946" s="53"/>
      <c r="M946" s="53"/>
      <c r="N946" s="53"/>
      <c r="O946" s="38">
        <v>37680</v>
      </c>
      <c r="P946" s="38">
        <v>8560</v>
      </c>
      <c r="Q946" s="38">
        <v>51280</v>
      </c>
      <c r="R946" s="38">
        <v>21440</v>
      </c>
      <c r="S946" s="38">
        <v>72160</v>
      </c>
      <c r="T946" s="38">
        <v>0</v>
      </c>
      <c r="U946" s="38">
        <v>0</v>
      </c>
      <c r="V946" s="38">
        <v>0</v>
      </c>
      <c r="W946" s="38">
        <v>0</v>
      </c>
      <c r="X946" s="38">
        <v>43840</v>
      </c>
      <c r="Y946" s="38">
        <v>48240</v>
      </c>
      <c r="Z946" s="38">
        <v>0</v>
      </c>
      <c r="AA946" s="38">
        <v>0</v>
      </c>
      <c r="AB946" s="38">
        <v>0</v>
      </c>
      <c r="AC946" s="38">
        <v>0</v>
      </c>
    </row>
    <row r="947" spans="1:29" s="35" customFormat="1">
      <c r="A947" s="1"/>
      <c r="B947" s="39" t="s">
        <v>141</v>
      </c>
      <c r="C947" s="39"/>
      <c r="D947" s="43" t="s">
        <v>304</v>
      </c>
      <c r="E947" s="39" t="s">
        <v>37</v>
      </c>
      <c r="F947" s="39" t="s">
        <v>275</v>
      </c>
      <c r="G947" s="39" t="s">
        <v>275</v>
      </c>
      <c r="H947" s="39" t="str">
        <f t="shared" si="28"/>
        <v>RL2-4101Packing</v>
      </c>
      <c r="I947" s="39" t="str">
        <f t="shared" si="29"/>
        <v>RL2-4101PackingCEHK</v>
      </c>
      <c r="J947" s="39" t="s">
        <v>39</v>
      </c>
      <c r="K947" s="38" t="str">
        <f>VLOOKUP($D947,'● Inspection plan (master)'!$I$8:$L$316,4,0)</f>
        <v>PF</v>
      </c>
      <c r="L947" s="53"/>
      <c r="M947" s="53"/>
      <c r="N947" s="53"/>
      <c r="O947" s="38">
        <v>33120</v>
      </c>
      <c r="P947" s="38">
        <v>27120</v>
      </c>
      <c r="Q947" s="38">
        <v>82800</v>
      </c>
      <c r="R947" s="38">
        <v>47280</v>
      </c>
      <c r="S947" s="38">
        <v>55920</v>
      </c>
      <c r="T947" s="38">
        <v>6000</v>
      </c>
      <c r="U947" s="38">
        <v>0</v>
      </c>
      <c r="V947" s="38">
        <v>11280</v>
      </c>
      <c r="W947" s="38">
        <v>960</v>
      </c>
      <c r="X947" s="38">
        <v>0</v>
      </c>
      <c r="Y947" s="38">
        <v>0</v>
      </c>
      <c r="Z947" s="38">
        <v>0</v>
      </c>
      <c r="AA947" s="38">
        <v>0</v>
      </c>
      <c r="AB947" s="38">
        <v>0</v>
      </c>
      <c r="AC947" s="38">
        <v>0</v>
      </c>
    </row>
    <row r="948" spans="1:29" s="35" customFormat="1">
      <c r="A948" s="1"/>
      <c r="B948" s="39" t="s">
        <v>141</v>
      </c>
      <c r="C948" s="39"/>
      <c r="D948" s="43" t="s">
        <v>305</v>
      </c>
      <c r="E948" s="39" t="s">
        <v>37</v>
      </c>
      <c r="F948" s="39" t="s">
        <v>275</v>
      </c>
      <c r="G948" s="39" t="s">
        <v>275</v>
      </c>
      <c r="H948" s="39" t="str">
        <f t="shared" si="28"/>
        <v>RL2-4102Packing</v>
      </c>
      <c r="I948" s="39" t="str">
        <f t="shared" si="29"/>
        <v>RL2-4102PackingCEHK</v>
      </c>
      <c r="J948" s="39" t="s">
        <v>39</v>
      </c>
      <c r="K948" s="38" t="str">
        <f>VLOOKUP($D948,'● Inspection plan (master)'!$I$8:$L$316,4,0)</f>
        <v>PF</v>
      </c>
      <c r="L948" s="53"/>
      <c r="M948" s="53"/>
      <c r="N948" s="53"/>
      <c r="O948" s="38">
        <v>9870</v>
      </c>
      <c r="P948" s="38">
        <v>16485</v>
      </c>
      <c r="Q948" s="38">
        <v>52920</v>
      </c>
      <c r="R948" s="38">
        <v>24780</v>
      </c>
      <c r="S948" s="38">
        <v>5880</v>
      </c>
      <c r="T948" s="38">
        <v>16905</v>
      </c>
      <c r="U948" s="38">
        <v>65415</v>
      </c>
      <c r="V948" s="38">
        <v>0</v>
      </c>
      <c r="W948" s="38">
        <v>0</v>
      </c>
      <c r="X948" s="38">
        <v>0</v>
      </c>
      <c r="Y948" s="38">
        <v>0</v>
      </c>
      <c r="Z948" s="38">
        <v>0</v>
      </c>
      <c r="AA948" s="38">
        <v>0</v>
      </c>
      <c r="AB948" s="38">
        <v>0</v>
      </c>
      <c r="AC948" s="38">
        <v>0</v>
      </c>
    </row>
    <row r="949" spans="1:29" s="35" customFormat="1">
      <c r="A949" s="1"/>
      <c r="B949" s="39" t="s">
        <v>141</v>
      </c>
      <c r="C949" s="39"/>
      <c r="D949" s="43" t="s">
        <v>308</v>
      </c>
      <c r="E949" s="39" t="s">
        <v>37</v>
      </c>
      <c r="F949" s="39" t="s">
        <v>275</v>
      </c>
      <c r="G949" s="39" t="s">
        <v>275</v>
      </c>
      <c r="H949" s="39" t="str">
        <f t="shared" si="28"/>
        <v>RL2-4606Packing</v>
      </c>
      <c r="I949" s="39" t="str">
        <f t="shared" si="29"/>
        <v>RL2-4606PackingCEHK</v>
      </c>
      <c r="J949" s="39" t="s">
        <v>39</v>
      </c>
      <c r="K949" s="38" t="str">
        <f>VLOOKUP($D949,'● Inspection plan (master)'!$I$8:$L$316,4,0)</f>
        <v>PF</v>
      </c>
      <c r="L949" s="53"/>
      <c r="M949" s="53"/>
      <c r="N949" s="53"/>
      <c r="O949" s="38">
        <v>0</v>
      </c>
      <c r="P949" s="38">
        <v>0</v>
      </c>
      <c r="Q949" s="38">
        <v>3600</v>
      </c>
      <c r="R949" s="38">
        <v>10800</v>
      </c>
      <c r="S949" s="38">
        <v>8000</v>
      </c>
      <c r="T949" s="38">
        <v>16400</v>
      </c>
      <c r="U949" s="38">
        <v>17200</v>
      </c>
      <c r="V949" s="38">
        <v>6000</v>
      </c>
      <c r="W949" s="38">
        <v>0</v>
      </c>
      <c r="X949" s="38">
        <v>0</v>
      </c>
      <c r="Y949" s="38">
        <v>0</v>
      </c>
      <c r="Z949" s="38">
        <v>0</v>
      </c>
      <c r="AA949" s="38">
        <v>0</v>
      </c>
      <c r="AB949" s="38">
        <v>600</v>
      </c>
      <c r="AC949" s="38">
        <v>0</v>
      </c>
    </row>
    <row r="950" spans="1:29" s="35" customFormat="1">
      <c r="A950" s="1"/>
      <c r="B950" s="39" t="s">
        <v>35</v>
      </c>
      <c r="C950" s="39"/>
      <c r="D950" s="43" t="s">
        <v>313</v>
      </c>
      <c r="E950" s="39" t="s">
        <v>37</v>
      </c>
      <c r="F950" s="39" t="s">
        <v>275</v>
      </c>
      <c r="G950" s="39" t="s">
        <v>275</v>
      </c>
      <c r="H950" s="39" t="str">
        <f t="shared" si="28"/>
        <v>RL2-4612Packing</v>
      </c>
      <c r="I950" s="39" t="str">
        <f t="shared" si="29"/>
        <v>RL2-4612PackingCEHK</v>
      </c>
      <c r="J950" s="39" t="s">
        <v>39</v>
      </c>
      <c r="K950" s="38" t="str">
        <f>VLOOKUP($D950,'● Inspection plan (master)'!$I$8:$L$316,4,0)</f>
        <v>FRP</v>
      </c>
      <c r="L950" s="53"/>
      <c r="M950" s="53"/>
      <c r="N950" s="53"/>
      <c r="O950" s="38">
        <v>0</v>
      </c>
      <c r="P950" s="38">
        <v>0</v>
      </c>
      <c r="Q950" s="38">
        <v>4320</v>
      </c>
      <c r="R950" s="38">
        <v>11040</v>
      </c>
      <c r="S950" s="38">
        <v>5760</v>
      </c>
      <c r="T950" s="38">
        <v>13440</v>
      </c>
      <c r="U950" s="38">
        <v>19200</v>
      </c>
      <c r="V950" s="38">
        <v>2400</v>
      </c>
      <c r="W950" s="38">
        <v>8160</v>
      </c>
      <c r="X950" s="38">
        <v>3360</v>
      </c>
      <c r="Y950" s="38">
        <v>0</v>
      </c>
      <c r="Z950" s="38">
        <v>0</v>
      </c>
      <c r="AA950" s="38">
        <v>0</v>
      </c>
      <c r="AB950" s="38">
        <v>0</v>
      </c>
      <c r="AC950" s="38">
        <v>0</v>
      </c>
    </row>
    <row r="951" spans="1:29" s="35" customFormat="1">
      <c r="A951" s="1"/>
      <c r="B951" s="39" t="s">
        <v>35</v>
      </c>
      <c r="C951" s="39"/>
      <c r="D951" s="43" t="s">
        <v>306</v>
      </c>
      <c r="E951" s="39" t="s">
        <v>37</v>
      </c>
      <c r="F951" s="39" t="s">
        <v>275</v>
      </c>
      <c r="G951" s="39" t="s">
        <v>275</v>
      </c>
      <c r="H951" s="39" t="str">
        <f t="shared" si="28"/>
        <v>RM2-2692Packing</v>
      </c>
      <c r="I951" s="39" t="str">
        <f t="shared" si="29"/>
        <v>RM2-2692PackingCEHK</v>
      </c>
      <c r="J951" s="39" t="s">
        <v>39</v>
      </c>
      <c r="K951" s="38" t="str">
        <f>VLOOKUP($D951,'● Inspection plan (master)'!$I$8:$L$316,4,0)</f>
        <v>FRP</v>
      </c>
      <c r="L951" s="53"/>
      <c r="M951" s="53"/>
      <c r="N951" s="53"/>
      <c r="O951" s="38">
        <v>0</v>
      </c>
      <c r="P951" s="38">
        <v>10800</v>
      </c>
      <c r="Q951" s="38">
        <v>32400</v>
      </c>
      <c r="R951" s="38">
        <v>25200</v>
      </c>
      <c r="S951" s="38">
        <v>3600</v>
      </c>
      <c r="T951" s="38">
        <v>600</v>
      </c>
      <c r="U951" s="38">
        <v>0</v>
      </c>
      <c r="V951" s="38">
        <v>0</v>
      </c>
      <c r="W951" s="38">
        <v>0</v>
      </c>
      <c r="X951" s="38">
        <v>0</v>
      </c>
      <c r="Y951" s="38">
        <v>600</v>
      </c>
      <c r="Z951" s="38">
        <v>0</v>
      </c>
      <c r="AA951" s="38">
        <v>0</v>
      </c>
      <c r="AB951" s="38">
        <v>0</v>
      </c>
      <c r="AC951" s="38">
        <v>0</v>
      </c>
    </row>
    <row r="952" spans="1:29" s="35" customFormat="1">
      <c r="A952" s="1"/>
      <c r="B952" s="39" t="s">
        <v>35</v>
      </c>
      <c r="C952" s="39"/>
      <c r="D952" s="43" t="s">
        <v>307</v>
      </c>
      <c r="E952" s="39" t="s">
        <v>37</v>
      </c>
      <c r="F952" s="39" t="s">
        <v>275</v>
      </c>
      <c r="G952" s="39" t="s">
        <v>275</v>
      </c>
      <c r="H952" s="39" t="str">
        <f t="shared" si="28"/>
        <v>RM2-2695Packing</v>
      </c>
      <c r="I952" s="39" t="str">
        <f t="shared" si="29"/>
        <v>RM2-2695PackingCEHK</v>
      </c>
      <c r="J952" s="39" t="s">
        <v>39</v>
      </c>
      <c r="K952" s="38" t="str">
        <f>VLOOKUP($D952,'● Inspection plan (master)'!$I$8:$L$316,4,0)</f>
        <v>FRP</v>
      </c>
      <c r="L952" s="53"/>
      <c r="M952" s="53"/>
      <c r="N952" s="53"/>
      <c r="O952" s="38">
        <v>41800</v>
      </c>
      <c r="P952" s="38">
        <v>27500</v>
      </c>
      <c r="Q952" s="38">
        <v>83050</v>
      </c>
      <c r="R952" s="38">
        <v>35200</v>
      </c>
      <c r="S952" s="38">
        <v>63800</v>
      </c>
      <c r="T952" s="38">
        <v>12100</v>
      </c>
      <c r="U952" s="38">
        <v>52250</v>
      </c>
      <c r="V952" s="38">
        <v>0</v>
      </c>
      <c r="W952" s="38">
        <v>0</v>
      </c>
      <c r="X952" s="38">
        <v>0</v>
      </c>
      <c r="Y952" s="38">
        <v>6600</v>
      </c>
      <c r="Z952" s="38">
        <v>22800</v>
      </c>
      <c r="AA952" s="38">
        <v>22200</v>
      </c>
      <c r="AB952" s="38">
        <v>6400</v>
      </c>
      <c r="AC952" s="38">
        <v>0</v>
      </c>
    </row>
    <row r="953" spans="1:29" s="35" customFormat="1">
      <c r="A953" s="1"/>
      <c r="B953" s="39" t="s">
        <v>35</v>
      </c>
      <c r="C953" s="39"/>
      <c r="D953" s="43" t="s">
        <v>116</v>
      </c>
      <c r="E953" s="39" t="s">
        <v>37</v>
      </c>
      <c r="F953" s="39" t="s">
        <v>275</v>
      </c>
      <c r="G953" s="39" t="s">
        <v>275</v>
      </c>
      <c r="H953" s="39" t="str">
        <f t="shared" si="28"/>
        <v>RM2-5576Packing</v>
      </c>
      <c r="I953" s="39" t="str">
        <f t="shared" si="29"/>
        <v>RM2-5576PackingCEHK</v>
      </c>
      <c r="J953" s="39" t="s">
        <v>39</v>
      </c>
      <c r="K953" s="38" t="str">
        <f>VLOOKUP($D953,'● Inspection plan (master)'!$I$8:$L$316,4,0)</f>
        <v>FRP</v>
      </c>
      <c r="L953" s="53"/>
      <c r="M953" s="53"/>
      <c r="N953" s="53"/>
      <c r="O953" s="38">
        <v>24600</v>
      </c>
      <c r="P953" s="38">
        <v>7800</v>
      </c>
      <c r="Q953" s="38">
        <v>33000</v>
      </c>
      <c r="R953" s="38">
        <v>16800</v>
      </c>
      <c r="S953" s="38">
        <v>13800</v>
      </c>
      <c r="T953" s="38">
        <v>11400</v>
      </c>
      <c r="U953" s="38">
        <v>1200</v>
      </c>
      <c r="V953" s="38">
        <v>28200</v>
      </c>
      <c r="W953" s="38">
        <v>56400</v>
      </c>
      <c r="X953" s="38">
        <v>13200</v>
      </c>
      <c r="Y953" s="38">
        <v>36600</v>
      </c>
      <c r="Z953" s="38">
        <v>19000</v>
      </c>
      <c r="AA953" s="38">
        <v>27200</v>
      </c>
      <c r="AB953" s="38">
        <v>8400</v>
      </c>
      <c r="AC953" s="38">
        <v>0</v>
      </c>
    </row>
    <row r="954" spans="1:29" s="35" customFormat="1">
      <c r="A954" s="1"/>
      <c r="B954" s="39" t="s">
        <v>35</v>
      </c>
      <c r="C954" s="39"/>
      <c r="D954" s="43" t="s">
        <v>121</v>
      </c>
      <c r="E954" s="39" t="s">
        <v>37</v>
      </c>
      <c r="F954" s="39" t="s">
        <v>275</v>
      </c>
      <c r="G954" s="39" t="s">
        <v>275</v>
      </c>
      <c r="H954" s="39" t="str">
        <f t="shared" si="28"/>
        <v>RM2-5577Packing</v>
      </c>
      <c r="I954" s="39" t="str">
        <f t="shared" si="29"/>
        <v>RM2-5577PackingCEHK</v>
      </c>
      <c r="J954" s="39" t="s">
        <v>39</v>
      </c>
      <c r="K954" s="38" t="str">
        <f>VLOOKUP($D954,'● Inspection plan (master)'!$I$8:$L$316,4,0)</f>
        <v>FRP</v>
      </c>
      <c r="L954" s="53"/>
      <c r="M954" s="53"/>
      <c r="N954" s="53"/>
      <c r="O954" s="38">
        <v>15950</v>
      </c>
      <c r="P954" s="38">
        <v>13200</v>
      </c>
      <c r="Q954" s="38">
        <v>46200</v>
      </c>
      <c r="R954" s="38">
        <v>19800</v>
      </c>
      <c r="S954" s="38">
        <v>9900</v>
      </c>
      <c r="T954" s="38">
        <v>6600</v>
      </c>
      <c r="U954" s="38">
        <v>5500</v>
      </c>
      <c r="V954" s="38">
        <v>27500</v>
      </c>
      <c r="W954" s="38">
        <v>53350</v>
      </c>
      <c r="X954" s="38">
        <v>18150</v>
      </c>
      <c r="Y954" s="38">
        <v>34100</v>
      </c>
      <c r="Z954" s="38">
        <v>19250</v>
      </c>
      <c r="AA954" s="38">
        <v>28050</v>
      </c>
      <c r="AB954" s="38">
        <v>9600</v>
      </c>
      <c r="AC954" s="38">
        <v>0</v>
      </c>
    </row>
    <row r="955" spans="1:29" s="35" customFormat="1">
      <c r="A955" s="1"/>
      <c r="B955" s="39" t="s">
        <v>141</v>
      </c>
      <c r="C955" s="39"/>
      <c r="D955" s="43" t="s">
        <v>158</v>
      </c>
      <c r="E955" s="39" t="s">
        <v>37</v>
      </c>
      <c r="F955" s="39" t="s">
        <v>275</v>
      </c>
      <c r="G955" s="39" t="s">
        <v>275</v>
      </c>
      <c r="H955" s="39" t="str">
        <f t="shared" si="28"/>
        <v>RM2-5588Packing</v>
      </c>
      <c r="I955" s="39" t="str">
        <f t="shared" si="29"/>
        <v>RM2-5588PackingCEHK</v>
      </c>
      <c r="J955" s="39" t="s">
        <v>39</v>
      </c>
      <c r="K955" s="38" t="str">
        <f>VLOOKUP($D955,'● Inspection plan (master)'!$I$8:$L$316,4,0)</f>
        <v>PF</v>
      </c>
      <c r="L955" s="53"/>
      <c r="M955" s="53"/>
      <c r="N955" s="53"/>
      <c r="O955" s="38">
        <v>9585</v>
      </c>
      <c r="P955" s="38">
        <v>9585</v>
      </c>
      <c r="Q955" s="38">
        <v>19845</v>
      </c>
      <c r="R955" s="38">
        <v>12150</v>
      </c>
      <c r="S955" s="38">
        <v>14040</v>
      </c>
      <c r="T955" s="38">
        <v>5535</v>
      </c>
      <c r="U955" s="38">
        <v>6750</v>
      </c>
      <c r="V955" s="38">
        <v>19440</v>
      </c>
      <c r="W955" s="38">
        <v>0</v>
      </c>
      <c r="X955" s="38">
        <v>9720</v>
      </c>
      <c r="Y955" s="38">
        <v>0</v>
      </c>
      <c r="Z955" s="38">
        <v>4050</v>
      </c>
      <c r="AA955" s="38">
        <v>8910</v>
      </c>
      <c r="AB955" s="38">
        <v>2730</v>
      </c>
      <c r="AC955" s="38">
        <v>0</v>
      </c>
    </row>
    <row r="956" spans="1:29" s="35" customFormat="1">
      <c r="A956" s="1"/>
      <c r="B956" s="39" t="s">
        <v>35</v>
      </c>
      <c r="C956" s="39"/>
      <c r="D956" s="43" t="s">
        <v>104</v>
      </c>
      <c r="E956" s="39" t="s">
        <v>37</v>
      </c>
      <c r="F956" s="39" t="s">
        <v>275</v>
      </c>
      <c r="G956" s="39" t="s">
        <v>275</v>
      </c>
      <c r="H956" s="39" t="str">
        <f t="shared" si="28"/>
        <v>RM2-5881Packing</v>
      </c>
      <c r="I956" s="39" t="str">
        <f t="shared" si="29"/>
        <v>RM2-5881PackingCEHK</v>
      </c>
      <c r="J956" s="39" t="s">
        <v>39</v>
      </c>
      <c r="K956" s="38" t="str">
        <f>VLOOKUP($D956,'● Inspection plan (master)'!$I$8:$L$316,4,0)</f>
        <v>FRP</v>
      </c>
      <c r="L956" s="53"/>
      <c r="M956" s="53"/>
      <c r="N956" s="53"/>
      <c r="O956" s="38">
        <v>1200</v>
      </c>
      <c r="P956" s="38">
        <v>24000</v>
      </c>
      <c r="Q956" s="38">
        <v>19200</v>
      </c>
      <c r="R956" s="38">
        <v>31200</v>
      </c>
      <c r="S956" s="38">
        <v>12600</v>
      </c>
      <c r="T956" s="38">
        <v>0</v>
      </c>
      <c r="U956" s="38">
        <v>0</v>
      </c>
      <c r="V956" s="38">
        <v>0</v>
      </c>
      <c r="W956" s="38">
        <v>0</v>
      </c>
      <c r="X956" s="38">
        <v>0</v>
      </c>
      <c r="Y956" s="38">
        <v>0</v>
      </c>
      <c r="Z956" s="38">
        <v>0</v>
      </c>
      <c r="AA956" s="38">
        <v>0</v>
      </c>
      <c r="AB956" s="38">
        <v>0</v>
      </c>
      <c r="AC956" s="38">
        <v>0</v>
      </c>
    </row>
    <row r="957" spans="1:29">
      <c r="A957" s="1" t="s">
        <v>192</v>
      </c>
      <c r="B957" s="21" t="s">
        <v>141</v>
      </c>
      <c r="C957" s="21"/>
      <c r="D957" s="34" t="s">
        <v>336</v>
      </c>
      <c r="E957" s="21" t="s">
        <v>37</v>
      </c>
      <c r="F957" s="21" t="s">
        <v>194</v>
      </c>
      <c r="G957" s="21" t="s">
        <v>192</v>
      </c>
      <c r="H957" s="21" t="str">
        <f t="shared" si="28"/>
        <v>FC-4152Packing</v>
      </c>
      <c r="I957" s="21" t="str">
        <f t="shared" si="29"/>
        <v>FC-4152PackingSHK(Other)</v>
      </c>
      <c r="J957" s="21" t="s">
        <v>39</v>
      </c>
      <c r="K957" s="22" t="str">
        <f>VLOOKUP($D957,'● Inspection plan (master)'!$I$8:$L$316,4,0)</f>
        <v>PF</v>
      </c>
      <c r="L957" s="23"/>
      <c r="M957" s="23"/>
      <c r="N957" s="23"/>
      <c r="O957" s="22">
        <v>0</v>
      </c>
      <c r="P957" s="22">
        <v>0</v>
      </c>
      <c r="Q957" s="22">
        <v>15000</v>
      </c>
      <c r="R957" s="22">
        <v>0</v>
      </c>
      <c r="S957" s="22">
        <v>1000</v>
      </c>
      <c r="T957" s="22">
        <v>0</v>
      </c>
      <c r="U957" s="22">
        <v>0</v>
      </c>
      <c r="V957" s="22">
        <v>0</v>
      </c>
      <c r="W957" s="22">
        <v>14000</v>
      </c>
      <c r="X957" s="22">
        <v>0</v>
      </c>
      <c r="Y957" s="22">
        <v>0</v>
      </c>
      <c r="Z957" s="22">
        <v>0</v>
      </c>
      <c r="AA957" s="22">
        <v>0</v>
      </c>
      <c r="AB957" s="22">
        <v>8000</v>
      </c>
      <c r="AC957" s="22">
        <v>0</v>
      </c>
    </row>
    <row r="958" spans="1:29">
      <c r="B958" s="44" t="s">
        <v>227</v>
      </c>
      <c r="C958" s="44"/>
      <c r="D958" s="44" t="s">
        <v>337</v>
      </c>
      <c r="E958" s="44" t="s">
        <v>37</v>
      </c>
      <c r="F958" s="44" t="s">
        <v>87</v>
      </c>
      <c r="G958" s="44" t="s">
        <v>87</v>
      </c>
      <c r="H958" s="44" t="str">
        <f t="shared" si="28"/>
        <v>D00ADBPacking</v>
      </c>
      <c r="I958" s="44" t="str">
        <f t="shared" si="29"/>
        <v>D00ADBPackingBIVN</v>
      </c>
      <c r="J958" s="44" t="s">
        <v>39</v>
      </c>
      <c r="K958" s="58" t="str">
        <f>VLOOKUP($D958,'● Inspection plan (master)'!$I$8:$L$316,4,0)</f>
        <v>DR</v>
      </c>
      <c r="L958" s="59"/>
      <c r="M958" s="59"/>
      <c r="N958" s="59"/>
      <c r="O958" s="58">
        <v>0</v>
      </c>
      <c r="P958" s="58">
        <v>0</v>
      </c>
      <c r="Q958" s="58">
        <v>0</v>
      </c>
      <c r="R958" s="58">
        <v>0</v>
      </c>
      <c r="S958" s="58">
        <v>0</v>
      </c>
      <c r="T958" s="58">
        <v>0</v>
      </c>
      <c r="U958" s="58">
        <v>0</v>
      </c>
      <c r="V958" s="58">
        <v>0</v>
      </c>
      <c r="W958" s="58">
        <v>0</v>
      </c>
      <c r="X958" s="58">
        <v>0</v>
      </c>
      <c r="Y958" s="58">
        <v>0</v>
      </c>
      <c r="Z958" s="58">
        <v>0</v>
      </c>
      <c r="AA958" s="58">
        <v>0</v>
      </c>
      <c r="AB958" s="58">
        <v>0</v>
      </c>
      <c r="AC958" s="58">
        <v>0</v>
      </c>
    </row>
    <row r="959" spans="1:29">
      <c r="B959" s="21" t="s">
        <v>227</v>
      </c>
      <c r="C959" s="21"/>
      <c r="D959" s="21" t="s">
        <v>337</v>
      </c>
      <c r="E959" s="21" t="s">
        <v>231</v>
      </c>
      <c r="F959" s="21"/>
      <c r="G959" s="21"/>
      <c r="H959" s="21" t="str">
        <f t="shared" si="28"/>
        <v>D00ADBFinisher Grinding</v>
      </c>
      <c r="I959" s="21" t="str">
        <f t="shared" si="29"/>
        <v>D00ADBFinisher Grinding</v>
      </c>
      <c r="J959" s="21" t="s">
        <v>232</v>
      </c>
      <c r="K959" s="22" t="str">
        <f>VLOOKUP($D959,'● Inspection plan (master)'!$I$8:$L$316,4,0)</f>
        <v>DR</v>
      </c>
      <c r="L959" s="23"/>
      <c r="M959" s="23"/>
      <c r="N959" s="23"/>
      <c r="O959" s="22">
        <v>0</v>
      </c>
      <c r="P959" s="22">
        <v>0</v>
      </c>
      <c r="Q959" s="22">
        <v>0</v>
      </c>
      <c r="R959" s="22">
        <v>0</v>
      </c>
      <c r="S959" s="22">
        <v>0</v>
      </c>
      <c r="T959" s="22">
        <v>0</v>
      </c>
      <c r="U959" s="22">
        <v>0</v>
      </c>
      <c r="V959" s="22">
        <v>0</v>
      </c>
      <c r="W959" s="22">
        <v>0</v>
      </c>
      <c r="X959" s="22">
        <v>0</v>
      </c>
      <c r="Y959" s="22">
        <v>0</v>
      </c>
      <c r="Z959" s="22">
        <v>0</v>
      </c>
      <c r="AA959" s="22">
        <v>0</v>
      </c>
      <c r="AB959" s="22">
        <v>0</v>
      </c>
      <c r="AC959" s="22">
        <v>0</v>
      </c>
    </row>
    <row r="960" spans="1:29">
      <c r="B960" s="21" t="s">
        <v>227</v>
      </c>
      <c r="C960" s="21"/>
      <c r="D960" s="21" t="s">
        <v>337</v>
      </c>
      <c r="E960" s="21" t="s">
        <v>92</v>
      </c>
      <c r="F960" s="21"/>
      <c r="G960" s="21"/>
      <c r="H960" s="21" t="str">
        <f t="shared" si="28"/>
        <v>D00ADB1st Plunge Grinding</v>
      </c>
      <c r="I960" s="21" t="str">
        <f t="shared" si="29"/>
        <v>D00ADB1st Plunge Grinding</v>
      </c>
      <c r="J960" s="21" t="s">
        <v>93</v>
      </c>
      <c r="K960" s="22" t="str">
        <f>VLOOKUP($D960,'● Inspection plan (master)'!$I$8:$L$316,4,0)</f>
        <v>DR</v>
      </c>
      <c r="L960" s="23"/>
      <c r="M960" s="23"/>
      <c r="N960" s="23"/>
      <c r="O960" s="22">
        <v>0</v>
      </c>
      <c r="P960" s="22">
        <v>0</v>
      </c>
      <c r="Q960" s="22">
        <v>0</v>
      </c>
      <c r="R960" s="22">
        <v>0</v>
      </c>
      <c r="S960" s="22">
        <v>0</v>
      </c>
      <c r="T960" s="22">
        <v>0</v>
      </c>
      <c r="U960" s="22">
        <v>0</v>
      </c>
      <c r="V960" s="22">
        <v>0</v>
      </c>
      <c r="W960" s="22">
        <v>0</v>
      </c>
      <c r="X960" s="22">
        <v>0</v>
      </c>
      <c r="Y960" s="22">
        <v>0</v>
      </c>
      <c r="Z960" s="22">
        <v>0</v>
      </c>
      <c r="AA960" s="22">
        <v>0</v>
      </c>
      <c r="AB960" s="22">
        <v>0</v>
      </c>
      <c r="AC960" s="22">
        <v>0</v>
      </c>
    </row>
    <row r="961" spans="1:29">
      <c r="B961" s="21" t="s">
        <v>227</v>
      </c>
      <c r="C961" s="21"/>
      <c r="D961" s="21" t="s">
        <v>337</v>
      </c>
      <c r="E961" s="21" t="s">
        <v>217</v>
      </c>
      <c r="F961" s="21"/>
      <c r="G961" s="21"/>
      <c r="H961" s="21" t="str">
        <f t="shared" si="28"/>
        <v>D00ADBAccurate Cutting</v>
      </c>
      <c r="I961" s="21" t="str">
        <f t="shared" si="29"/>
        <v>D00ADBAccurate Cutting</v>
      </c>
      <c r="J961" s="21" t="s">
        <v>218</v>
      </c>
      <c r="K961" s="22" t="str">
        <f>VLOOKUP($D961,'● Inspection plan (master)'!$I$8:$L$316,4,0)</f>
        <v>DR</v>
      </c>
      <c r="L961" s="23"/>
      <c r="M961" s="23"/>
      <c r="N961" s="23"/>
      <c r="O961" s="22">
        <v>0</v>
      </c>
      <c r="P961" s="22">
        <v>0</v>
      </c>
      <c r="Q961" s="22">
        <v>0</v>
      </c>
      <c r="R961" s="22">
        <v>0</v>
      </c>
      <c r="S961" s="22">
        <v>0</v>
      </c>
      <c r="T961" s="22">
        <v>0</v>
      </c>
      <c r="U961" s="22">
        <v>0</v>
      </c>
      <c r="V961" s="22">
        <v>0</v>
      </c>
      <c r="W961" s="22">
        <v>0</v>
      </c>
      <c r="X961" s="22">
        <v>0</v>
      </c>
      <c r="Y961" s="22">
        <v>0</v>
      </c>
      <c r="Z961" s="22">
        <v>0</v>
      </c>
      <c r="AA961" s="22">
        <v>0</v>
      </c>
      <c r="AB961" s="22">
        <v>0</v>
      </c>
      <c r="AC961" s="22">
        <v>0</v>
      </c>
    </row>
    <row r="962" spans="1:29">
      <c r="B962" s="21" t="s">
        <v>227</v>
      </c>
      <c r="C962" s="21"/>
      <c r="D962" s="21" t="s">
        <v>337</v>
      </c>
      <c r="E962" s="21" t="s">
        <v>53</v>
      </c>
      <c r="F962" s="21"/>
      <c r="G962" s="21"/>
      <c r="H962" s="21" t="str">
        <f t="shared" si="28"/>
        <v>D00ADBHeatting</v>
      </c>
      <c r="I962" s="21" t="str">
        <f t="shared" si="29"/>
        <v>D00ADBHeatting</v>
      </c>
      <c r="J962" s="21" t="s">
        <v>54</v>
      </c>
      <c r="K962" s="22" t="str">
        <f>VLOOKUP($D962,'● Inspection plan (master)'!$I$8:$L$316,4,0)</f>
        <v>DR</v>
      </c>
      <c r="L962" s="23"/>
      <c r="M962" s="23"/>
      <c r="N962" s="23"/>
      <c r="O962" s="22">
        <v>0</v>
      </c>
      <c r="P962" s="22">
        <v>0</v>
      </c>
      <c r="Q962" s="22">
        <v>0</v>
      </c>
      <c r="R962" s="22">
        <v>0</v>
      </c>
      <c r="S962" s="22">
        <v>0</v>
      </c>
      <c r="T962" s="22">
        <v>0</v>
      </c>
      <c r="U962" s="22">
        <v>0</v>
      </c>
      <c r="V962" s="22">
        <v>0</v>
      </c>
      <c r="W962" s="22">
        <v>0</v>
      </c>
      <c r="X962" s="22">
        <v>0</v>
      </c>
      <c r="Y962" s="22">
        <v>0</v>
      </c>
      <c r="Z962" s="22">
        <v>0</v>
      </c>
      <c r="AA962" s="22">
        <v>0</v>
      </c>
      <c r="AB962" s="22">
        <v>0</v>
      </c>
      <c r="AC962" s="22">
        <v>0</v>
      </c>
    </row>
    <row r="963" spans="1:29">
      <c r="B963" s="39" t="s">
        <v>227</v>
      </c>
      <c r="C963" s="39"/>
      <c r="D963" s="39" t="s">
        <v>337</v>
      </c>
      <c r="E963" s="39" t="s">
        <v>143</v>
      </c>
      <c r="F963" s="39"/>
      <c r="G963" s="39"/>
      <c r="H963" s="39" t="str">
        <f t="shared" si="28"/>
        <v>D00ADB1st Assembly</v>
      </c>
      <c r="I963" s="39" t="str">
        <f t="shared" si="29"/>
        <v>D00ADB1st Assembly</v>
      </c>
      <c r="J963" s="39" t="s">
        <v>144</v>
      </c>
      <c r="K963" s="38" t="str">
        <f>VLOOKUP($D963,'● Inspection plan (master)'!$I$8:$L$316,4,0)</f>
        <v>DR</v>
      </c>
      <c r="L963" s="53"/>
      <c r="M963" s="53"/>
      <c r="N963" s="53"/>
      <c r="O963" s="38">
        <v>0</v>
      </c>
      <c r="P963" s="38">
        <v>0</v>
      </c>
      <c r="Q963" s="38">
        <v>0</v>
      </c>
      <c r="R963" s="38">
        <v>0</v>
      </c>
      <c r="S963" s="38">
        <v>0</v>
      </c>
      <c r="T963" s="38">
        <v>0</v>
      </c>
      <c r="U963" s="38">
        <v>0</v>
      </c>
      <c r="V963" s="38">
        <v>0</v>
      </c>
      <c r="W963" s="38">
        <v>0</v>
      </c>
      <c r="X963" s="38">
        <v>0</v>
      </c>
      <c r="Y963" s="38">
        <v>0</v>
      </c>
      <c r="Z963" s="38">
        <v>0</v>
      </c>
      <c r="AA963" s="38">
        <v>0</v>
      </c>
      <c r="AB963" s="38">
        <v>0</v>
      </c>
      <c r="AC963" s="38">
        <v>0</v>
      </c>
    </row>
    <row r="964" spans="1:29">
      <c r="B964" s="42" t="s">
        <v>35</v>
      </c>
      <c r="C964" s="42"/>
      <c r="D964" s="42" t="s">
        <v>303</v>
      </c>
      <c r="E964" s="42" t="s">
        <v>37</v>
      </c>
      <c r="F964" s="42" t="s">
        <v>275</v>
      </c>
      <c r="G964" s="42" t="s">
        <v>275</v>
      </c>
      <c r="H964" s="42" t="str">
        <f t="shared" si="28"/>
        <v>QC7-4482Packing</v>
      </c>
      <c r="I964" s="42" t="str">
        <f t="shared" si="29"/>
        <v>QC7-4482PackingCEHK</v>
      </c>
      <c r="J964" s="42" t="s">
        <v>39</v>
      </c>
      <c r="K964" s="53" t="s">
        <v>338</v>
      </c>
      <c r="L964" s="53"/>
      <c r="M964" s="53"/>
      <c r="N964" s="53"/>
      <c r="O964" s="38">
        <v>0</v>
      </c>
      <c r="P964" s="38">
        <v>0</v>
      </c>
      <c r="Q964" s="38">
        <v>0</v>
      </c>
      <c r="R964" s="38">
        <v>0</v>
      </c>
      <c r="S964" s="38">
        <v>5500</v>
      </c>
      <c r="T964" s="38">
        <v>22000</v>
      </c>
      <c r="U964" s="38">
        <v>5500</v>
      </c>
      <c r="V964" s="38">
        <v>55000</v>
      </c>
      <c r="W964" s="38">
        <v>44000</v>
      </c>
      <c r="X964" s="38">
        <v>16500</v>
      </c>
      <c r="Y964" s="38">
        <v>38500</v>
      </c>
      <c r="Z964" s="38">
        <v>27500</v>
      </c>
      <c r="AA964" s="38">
        <v>0</v>
      </c>
      <c r="AB964" s="38">
        <v>10000</v>
      </c>
      <c r="AC964" s="38">
        <v>0</v>
      </c>
    </row>
    <row r="965" spans="1:29">
      <c r="B965" s="60" t="s">
        <v>141</v>
      </c>
      <c r="C965" s="60"/>
      <c r="D965" s="61" t="s">
        <v>324</v>
      </c>
      <c r="E965" s="60" t="s">
        <v>37</v>
      </c>
      <c r="F965" s="62" t="s">
        <v>70</v>
      </c>
      <c r="G965" s="62" t="s">
        <v>68</v>
      </c>
      <c r="H965" s="60" t="str">
        <f t="shared" si="28"/>
        <v>RL2-0690Packing</v>
      </c>
      <c r="I965" s="60" t="str">
        <f t="shared" si="29"/>
        <v>RL2-0690Packingc-QUEVO</v>
      </c>
      <c r="J965" s="42" t="s">
        <v>39</v>
      </c>
      <c r="K965" s="38" t="str">
        <f>VLOOKUP($D965,'● Inspection plan (master)'!$I$8:$L$316,4,0)</f>
        <v>FRP</v>
      </c>
      <c r="L965" s="53"/>
      <c r="M965" s="53"/>
      <c r="N965" s="53"/>
      <c r="O965" s="38">
        <v>0</v>
      </c>
      <c r="P965" s="38">
        <v>0</v>
      </c>
      <c r="Q965" s="38">
        <v>0</v>
      </c>
      <c r="R965" s="38">
        <v>0</v>
      </c>
      <c r="S965" s="38">
        <v>0</v>
      </c>
      <c r="T965" s="38">
        <v>0</v>
      </c>
      <c r="U965" s="38">
        <v>0</v>
      </c>
      <c r="V965" s="38">
        <v>0</v>
      </c>
      <c r="W965" s="38">
        <v>26460</v>
      </c>
      <c r="X965" s="38">
        <v>12960</v>
      </c>
      <c r="Y965" s="38">
        <v>0</v>
      </c>
      <c r="Z965" s="38">
        <v>16800</v>
      </c>
      <c r="AA965" s="38">
        <v>16480</v>
      </c>
      <c r="AB965" s="38">
        <v>30000</v>
      </c>
      <c r="AC965" s="38">
        <v>0</v>
      </c>
    </row>
    <row r="966" spans="1:29">
      <c r="B966" s="60" t="s">
        <v>141</v>
      </c>
      <c r="C966" s="60"/>
      <c r="D966" s="61" t="s">
        <v>325</v>
      </c>
      <c r="E966" s="60" t="s">
        <v>37</v>
      </c>
      <c r="F966" s="62" t="s">
        <v>70</v>
      </c>
      <c r="G966" s="62" t="s">
        <v>68</v>
      </c>
      <c r="H966" s="60" t="str">
        <f t="shared" si="28"/>
        <v>RL2-0975Packing</v>
      </c>
      <c r="I966" s="60" t="str">
        <f t="shared" si="29"/>
        <v>RL2-0975Packingc-QUEVO</v>
      </c>
      <c r="J966" s="42" t="s">
        <v>39</v>
      </c>
      <c r="K966" s="38" t="str">
        <f>VLOOKUP($D966,'● Inspection plan (master)'!$I$8:$L$316,4,0)</f>
        <v>FRP</v>
      </c>
      <c r="L966" s="53"/>
      <c r="M966" s="53"/>
      <c r="N966" s="53"/>
      <c r="O966" s="38">
        <v>0</v>
      </c>
      <c r="P966" s="38">
        <v>0</v>
      </c>
      <c r="Q966" s="38">
        <v>0</v>
      </c>
      <c r="R966" s="38">
        <v>0</v>
      </c>
      <c r="S966" s="38">
        <v>0</v>
      </c>
      <c r="T966" s="38">
        <v>0</v>
      </c>
      <c r="U966" s="38">
        <v>0</v>
      </c>
      <c r="V966" s="38">
        <v>0</v>
      </c>
      <c r="W966" s="38">
        <v>5400</v>
      </c>
      <c r="X966" s="38">
        <v>0</v>
      </c>
      <c r="Y966" s="38">
        <v>540</v>
      </c>
      <c r="Z966" s="38">
        <v>480</v>
      </c>
      <c r="AA966" s="38">
        <v>1600</v>
      </c>
      <c r="AB966" s="38">
        <v>3000</v>
      </c>
      <c r="AC966" s="38">
        <v>0</v>
      </c>
    </row>
    <row r="967" spans="1:29">
      <c r="A967" s="1" t="s">
        <v>339</v>
      </c>
      <c r="B967" s="63" t="s">
        <v>35</v>
      </c>
      <c r="C967" s="63"/>
      <c r="D967" s="64" t="s">
        <v>176</v>
      </c>
      <c r="E967" s="63" t="s">
        <v>37</v>
      </c>
      <c r="F967" s="65" t="s">
        <v>70</v>
      </c>
      <c r="G967" s="65" t="s">
        <v>68</v>
      </c>
      <c r="H967" s="63" t="str">
        <f t="shared" si="28"/>
        <v>RL2-2263Packing</v>
      </c>
      <c r="I967" s="63" t="str">
        <f t="shared" si="29"/>
        <v>RL2-2263Packingc-QUEVO</v>
      </c>
      <c r="J967" s="63" t="s">
        <v>39</v>
      </c>
      <c r="K967" s="66" t="str">
        <f>VLOOKUP($D967,'● Inspection plan (master)'!$I$8:$L$316,4,0)</f>
        <v>PF</v>
      </c>
      <c r="L967" s="53"/>
      <c r="M967" s="53"/>
      <c r="N967" s="53"/>
      <c r="O967" s="38">
        <v>0</v>
      </c>
      <c r="P967" s="38">
        <v>0</v>
      </c>
      <c r="Q967" s="38">
        <v>0</v>
      </c>
      <c r="R967" s="38">
        <v>0</v>
      </c>
      <c r="S967" s="38">
        <v>0</v>
      </c>
      <c r="T967" s="38">
        <v>0</v>
      </c>
      <c r="U967" s="38">
        <v>0</v>
      </c>
      <c r="V967" s="38">
        <v>0</v>
      </c>
      <c r="W967" s="38">
        <v>0</v>
      </c>
      <c r="X967" s="38">
        <v>0</v>
      </c>
      <c r="Y967" s="38">
        <v>0</v>
      </c>
      <c r="Z967" s="38">
        <v>0</v>
      </c>
      <c r="AA967" s="38">
        <v>0</v>
      </c>
      <c r="AB967" s="38">
        <v>0</v>
      </c>
      <c r="AC967" s="38">
        <v>0</v>
      </c>
    </row>
    <row r="968" spans="1:29">
      <c r="A968" s="1" t="s">
        <v>339</v>
      </c>
      <c r="B968" s="63" t="s">
        <v>35</v>
      </c>
      <c r="C968" s="63"/>
      <c r="D968" s="64" t="s">
        <v>178</v>
      </c>
      <c r="E968" s="63" t="s">
        <v>37</v>
      </c>
      <c r="F968" s="65" t="s">
        <v>70</v>
      </c>
      <c r="G968" s="65" t="s">
        <v>68</v>
      </c>
      <c r="H968" s="63" t="str">
        <f t="shared" si="28"/>
        <v>RL2-0822Packing</v>
      </c>
      <c r="I968" s="63" t="str">
        <f t="shared" si="29"/>
        <v>RL2-0822Packingc-QUEVO</v>
      </c>
      <c r="J968" s="63" t="s">
        <v>39</v>
      </c>
      <c r="K968" s="66" t="str">
        <f>VLOOKUP($D968,'● Inspection plan (master)'!$I$8:$L$316,4,0)</f>
        <v>PF</v>
      </c>
      <c r="L968" s="53"/>
      <c r="M968" s="53"/>
      <c r="N968" s="53"/>
      <c r="O968" s="38">
        <v>0</v>
      </c>
      <c r="P968" s="38">
        <v>0</v>
      </c>
      <c r="Q968" s="38">
        <v>0</v>
      </c>
      <c r="R968" s="38">
        <v>0</v>
      </c>
      <c r="S968" s="38">
        <v>0</v>
      </c>
      <c r="T968" s="38">
        <v>0</v>
      </c>
      <c r="U968" s="38">
        <v>0</v>
      </c>
      <c r="V968" s="38">
        <v>0</v>
      </c>
      <c r="W968" s="38">
        <v>0</v>
      </c>
      <c r="X968" s="38">
        <v>0</v>
      </c>
      <c r="Y968" s="38">
        <v>0</v>
      </c>
      <c r="Z968" s="38">
        <v>0</v>
      </c>
      <c r="AA968" s="38">
        <v>0</v>
      </c>
      <c r="AB968" s="38">
        <v>0</v>
      </c>
      <c r="AC968" s="38">
        <v>0</v>
      </c>
    </row>
    <row r="969" spans="1:29">
      <c r="A969" s="1" t="s">
        <v>339</v>
      </c>
      <c r="B969" s="63" t="s">
        <v>35</v>
      </c>
      <c r="C969" s="63"/>
      <c r="D969" s="67" t="s">
        <v>340</v>
      </c>
      <c r="E969" s="68" t="s">
        <v>37</v>
      </c>
      <c r="F969" s="69" t="s">
        <v>70</v>
      </c>
      <c r="G969" s="69" t="s">
        <v>68</v>
      </c>
      <c r="H969" s="68" t="str">
        <f t="shared" si="28"/>
        <v>RL2-4261Packing</v>
      </c>
      <c r="I969" s="68" t="str">
        <f t="shared" si="29"/>
        <v>RL2-4261Packingc-QUEVO</v>
      </c>
      <c r="J969" s="68" t="s">
        <v>39</v>
      </c>
      <c r="K969" s="70" t="str">
        <f>VLOOKUP($D969,'● Inspection plan (master)'!$I$8:$L$316,4,0)</f>
        <v>FRP</v>
      </c>
      <c r="L969" s="53"/>
      <c r="M969" s="53"/>
      <c r="N969" s="53"/>
      <c r="O969" s="38">
        <v>0</v>
      </c>
      <c r="P969" s="38">
        <v>0</v>
      </c>
      <c r="Q969" s="38">
        <v>0</v>
      </c>
      <c r="R969" s="38">
        <v>0</v>
      </c>
      <c r="S969" s="38">
        <v>0</v>
      </c>
      <c r="T969" s="38">
        <v>0</v>
      </c>
      <c r="U969" s="38">
        <v>0</v>
      </c>
      <c r="V969" s="38">
        <v>0</v>
      </c>
      <c r="W969" s="38">
        <v>0</v>
      </c>
      <c r="X969" s="38">
        <v>0</v>
      </c>
      <c r="Y969" s="38">
        <v>0</v>
      </c>
      <c r="Z969" s="38">
        <v>0</v>
      </c>
      <c r="AA969" s="38">
        <v>0</v>
      </c>
      <c r="AB969" s="38">
        <v>0</v>
      </c>
      <c r="AC969" s="38">
        <v>0</v>
      </c>
    </row>
    <row r="970" spans="1:29">
      <c r="A970" s="1" t="s">
        <v>339</v>
      </c>
      <c r="B970" s="63" t="s">
        <v>35</v>
      </c>
      <c r="C970" s="63"/>
      <c r="D970" s="67" t="s">
        <v>340</v>
      </c>
      <c r="E970" s="68" t="s">
        <v>43</v>
      </c>
      <c r="F970" s="69"/>
      <c r="G970" s="69"/>
      <c r="H970" s="68" t="str">
        <f t="shared" si="28"/>
        <v>RL2-4261FEED Cutting</v>
      </c>
      <c r="I970" s="68" t="str">
        <f t="shared" si="29"/>
        <v>RL2-4261FEED Cutting</v>
      </c>
      <c r="J970" s="68" t="s">
        <v>44</v>
      </c>
      <c r="K970" s="70" t="str">
        <f>VLOOKUP($D970,'● Inspection plan (master)'!$I$8:$L$316,4,0)</f>
        <v>FRP</v>
      </c>
      <c r="L970" s="53"/>
      <c r="M970" s="53"/>
      <c r="N970" s="53"/>
      <c r="O970" s="38">
        <v>0</v>
      </c>
      <c r="P970" s="38">
        <v>0</v>
      </c>
      <c r="Q970" s="38">
        <v>0</v>
      </c>
      <c r="R970" s="38">
        <v>0</v>
      </c>
      <c r="S970" s="38">
        <v>0</v>
      </c>
      <c r="T970" s="38">
        <v>0</v>
      </c>
      <c r="U970" s="38">
        <v>0</v>
      </c>
      <c r="V970" s="38">
        <v>0</v>
      </c>
      <c r="W970" s="38">
        <v>0</v>
      </c>
      <c r="X970" s="38">
        <v>0</v>
      </c>
      <c r="Y970" s="38">
        <v>0</v>
      </c>
      <c r="Z970" s="38">
        <v>0</v>
      </c>
      <c r="AA970" s="38">
        <v>0</v>
      </c>
      <c r="AB970" s="38">
        <v>0</v>
      </c>
      <c r="AC970" s="38">
        <v>0</v>
      </c>
    </row>
    <row r="971" spans="1:29">
      <c r="A971" s="1" t="s">
        <v>339</v>
      </c>
      <c r="B971" s="63" t="s">
        <v>35</v>
      </c>
      <c r="C971" s="63"/>
      <c r="D971" s="67" t="s">
        <v>340</v>
      </c>
      <c r="E971" s="68" t="s">
        <v>45</v>
      </c>
      <c r="F971" s="69"/>
      <c r="G971" s="69"/>
      <c r="H971" s="68" t="str">
        <f t="shared" ref="H971:H983" si="30">D971&amp;E971</f>
        <v>RL2-4261Traverse Grinding</v>
      </c>
      <c r="I971" s="68" t="str">
        <f t="shared" ref="I971:I983" si="31">D971&amp;E971&amp;F971</f>
        <v>RL2-4261Traverse Grinding</v>
      </c>
      <c r="J971" s="68" t="s">
        <v>46</v>
      </c>
      <c r="K971" s="70" t="str">
        <f>VLOOKUP($D971,'● Inspection plan (master)'!$I$8:$L$316,4,0)</f>
        <v>FRP</v>
      </c>
      <c r="L971" s="53"/>
      <c r="M971" s="53"/>
      <c r="N971" s="53"/>
      <c r="O971" s="38">
        <v>0</v>
      </c>
      <c r="P971" s="38">
        <v>0</v>
      </c>
      <c r="Q971" s="38">
        <v>0</v>
      </c>
      <c r="R971" s="38">
        <v>0</v>
      </c>
      <c r="S971" s="38">
        <v>0</v>
      </c>
      <c r="T971" s="38">
        <v>0</v>
      </c>
      <c r="U971" s="38">
        <v>0</v>
      </c>
      <c r="V971" s="38">
        <v>0</v>
      </c>
      <c r="W971" s="38">
        <v>0</v>
      </c>
      <c r="X971" s="38">
        <v>0</v>
      </c>
      <c r="Y971" s="38">
        <v>0</v>
      </c>
      <c r="Z971" s="38">
        <v>0</v>
      </c>
      <c r="AA971" s="38">
        <v>0</v>
      </c>
      <c r="AB971" s="38">
        <v>0</v>
      </c>
      <c r="AC971" s="38">
        <v>0</v>
      </c>
    </row>
    <row r="972" spans="1:29">
      <c r="A972" s="1" t="s">
        <v>339</v>
      </c>
      <c r="B972" s="63" t="s">
        <v>35</v>
      </c>
      <c r="C972" s="63"/>
      <c r="D972" s="67" t="s">
        <v>340</v>
      </c>
      <c r="E972" s="68" t="s">
        <v>53</v>
      </c>
      <c r="F972" s="69"/>
      <c r="G972" s="69"/>
      <c r="H972" s="68" t="str">
        <f t="shared" si="30"/>
        <v>RL2-4261Heatting</v>
      </c>
      <c r="I972" s="68" t="str">
        <f t="shared" si="31"/>
        <v>RL2-4261Heatting</v>
      </c>
      <c r="J972" s="68" t="s">
        <v>54</v>
      </c>
      <c r="K972" s="70" t="str">
        <f>VLOOKUP($D972,'● Inspection plan (master)'!$I$8:$L$316,4,0)</f>
        <v>FRP</v>
      </c>
      <c r="L972" s="53"/>
      <c r="M972" s="53"/>
      <c r="N972" s="53"/>
      <c r="O972" s="38">
        <v>0</v>
      </c>
      <c r="P972" s="38">
        <v>0</v>
      </c>
      <c r="Q972" s="38">
        <v>0</v>
      </c>
      <c r="R972" s="38">
        <v>0</v>
      </c>
      <c r="S972" s="38">
        <v>0</v>
      </c>
      <c r="T972" s="38">
        <v>0</v>
      </c>
      <c r="U972" s="38">
        <v>0</v>
      </c>
      <c r="V972" s="38">
        <v>0</v>
      </c>
      <c r="W972" s="38">
        <v>0</v>
      </c>
      <c r="X972" s="38">
        <v>0</v>
      </c>
      <c r="Y972" s="38">
        <v>0</v>
      </c>
      <c r="Z972" s="38">
        <v>0</v>
      </c>
      <c r="AA972" s="38">
        <v>0</v>
      </c>
      <c r="AB972" s="38">
        <v>0</v>
      </c>
      <c r="AC972" s="38">
        <v>0</v>
      </c>
    </row>
    <row r="973" spans="1:29">
      <c r="A973" s="1" t="s">
        <v>339</v>
      </c>
      <c r="B973" s="63" t="s">
        <v>35</v>
      </c>
      <c r="C973" s="63"/>
      <c r="D973" s="67" t="s">
        <v>340</v>
      </c>
      <c r="E973" s="68" t="s">
        <v>124</v>
      </c>
      <c r="F973" s="69"/>
      <c r="G973" s="69"/>
      <c r="H973" s="68" t="str">
        <f t="shared" si="30"/>
        <v>RL2-4261Pressing</v>
      </c>
      <c r="I973" s="68" t="str">
        <f t="shared" si="31"/>
        <v>RL2-4261Pressing</v>
      </c>
      <c r="J973" s="68" t="s">
        <v>125</v>
      </c>
      <c r="K973" s="70" t="str">
        <f>VLOOKUP($D973,'● Inspection plan (master)'!$I$8:$L$316,4,0)</f>
        <v>FRP</v>
      </c>
      <c r="L973" s="53"/>
      <c r="M973" s="53"/>
      <c r="N973" s="53"/>
      <c r="O973" s="38">
        <v>0</v>
      </c>
      <c r="P973" s="38">
        <v>0</v>
      </c>
      <c r="Q973" s="38">
        <v>0</v>
      </c>
      <c r="R973" s="38">
        <v>0</v>
      </c>
      <c r="S973" s="38">
        <v>0</v>
      </c>
      <c r="T973" s="38">
        <v>0</v>
      </c>
      <c r="U973" s="38">
        <v>0</v>
      </c>
      <c r="V973" s="38">
        <v>0</v>
      </c>
      <c r="W973" s="38">
        <v>0</v>
      </c>
      <c r="X973" s="38">
        <v>0</v>
      </c>
      <c r="Y973" s="38">
        <v>0</v>
      </c>
      <c r="Z973" s="38">
        <v>0</v>
      </c>
      <c r="AA973" s="38">
        <v>0</v>
      </c>
      <c r="AB973" s="38">
        <v>0</v>
      </c>
      <c r="AC973" s="38">
        <v>0</v>
      </c>
    </row>
    <row r="974" spans="1:29">
      <c r="A974" s="1" t="s">
        <v>339</v>
      </c>
      <c r="B974" s="63" t="s">
        <v>35</v>
      </c>
      <c r="C974" s="63"/>
      <c r="D974" s="64" t="s">
        <v>341</v>
      </c>
      <c r="E974" s="63" t="s">
        <v>37</v>
      </c>
      <c r="F974" s="65" t="s">
        <v>70</v>
      </c>
      <c r="G974" s="65" t="s">
        <v>68</v>
      </c>
      <c r="H974" s="63" t="str">
        <f t="shared" si="30"/>
        <v>RL3-0389Packing</v>
      </c>
      <c r="I974" s="63" t="str">
        <f t="shared" si="31"/>
        <v>RL3-0389Packingc-QUEVO</v>
      </c>
      <c r="J974" s="63" t="s">
        <v>39</v>
      </c>
      <c r="K974" s="66" t="str">
        <f>VLOOKUP($D974,'● Inspection plan (master)'!$I$8:$L$316,4,0)</f>
        <v>FRP</v>
      </c>
      <c r="L974" s="53"/>
      <c r="M974" s="53"/>
      <c r="N974" s="53"/>
      <c r="O974" s="38">
        <v>0</v>
      </c>
      <c r="P974" s="38">
        <v>0</v>
      </c>
      <c r="Q974" s="38">
        <v>0</v>
      </c>
      <c r="R974" s="38">
        <v>0</v>
      </c>
      <c r="S974" s="38">
        <v>0</v>
      </c>
      <c r="T974" s="38">
        <v>0</v>
      </c>
      <c r="U974" s="38">
        <v>0</v>
      </c>
      <c r="V974" s="38">
        <v>0</v>
      </c>
      <c r="W974" s="38">
        <v>0</v>
      </c>
      <c r="X974" s="38">
        <v>0</v>
      </c>
      <c r="Y974" s="38">
        <v>0</v>
      </c>
      <c r="Z974" s="38">
        <v>0</v>
      </c>
      <c r="AA974" s="38">
        <v>0</v>
      </c>
      <c r="AB974" s="38">
        <v>0</v>
      </c>
      <c r="AC974" s="38">
        <v>0</v>
      </c>
    </row>
    <row r="975" spans="1:29">
      <c r="A975" s="1" t="s">
        <v>339</v>
      </c>
      <c r="B975" s="63" t="s">
        <v>35</v>
      </c>
      <c r="C975" s="63"/>
      <c r="D975" s="64" t="s">
        <v>341</v>
      </c>
      <c r="E975" s="63" t="s">
        <v>43</v>
      </c>
      <c r="F975" s="65"/>
      <c r="G975" s="65"/>
      <c r="H975" s="63" t="str">
        <f t="shared" si="30"/>
        <v>RL3-0389FEED Cutting</v>
      </c>
      <c r="I975" s="63" t="str">
        <f t="shared" si="31"/>
        <v>RL3-0389FEED Cutting</v>
      </c>
      <c r="J975" s="63" t="s">
        <v>44</v>
      </c>
      <c r="K975" s="66" t="str">
        <f>VLOOKUP($D975,'● Inspection plan (master)'!$I$8:$L$316,4,0)</f>
        <v>FRP</v>
      </c>
      <c r="L975" s="53"/>
      <c r="M975" s="53"/>
      <c r="N975" s="53"/>
      <c r="O975" s="38">
        <v>0</v>
      </c>
      <c r="P975" s="38">
        <v>0</v>
      </c>
      <c r="Q975" s="38">
        <v>0</v>
      </c>
      <c r="R975" s="38">
        <v>0</v>
      </c>
      <c r="S975" s="38">
        <v>0</v>
      </c>
      <c r="T975" s="38">
        <v>0</v>
      </c>
      <c r="U975" s="38">
        <v>0</v>
      </c>
      <c r="V975" s="38">
        <v>0</v>
      </c>
      <c r="W975" s="38">
        <v>0</v>
      </c>
      <c r="X975" s="38">
        <v>0</v>
      </c>
      <c r="Y975" s="38">
        <v>0</v>
      </c>
      <c r="Z975" s="38">
        <v>0</v>
      </c>
      <c r="AA975" s="38">
        <v>0</v>
      </c>
      <c r="AB975" s="38">
        <v>0</v>
      </c>
      <c r="AC975" s="38">
        <v>0</v>
      </c>
    </row>
    <row r="976" spans="1:29">
      <c r="A976" s="1" t="s">
        <v>339</v>
      </c>
      <c r="B976" s="63" t="s">
        <v>35</v>
      </c>
      <c r="C976" s="63"/>
      <c r="D976" s="64" t="s">
        <v>341</v>
      </c>
      <c r="E976" s="63" t="s">
        <v>45</v>
      </c>
      <c r="F976" s="65"/>
      <c r="G976" s="65"/>
      <c r="H976" s="63" t="str">
        <f t="shared" si="30"/>
        <v>RL3-0389Traverse Grinding</v>
      </c>
      <c r="I976" s="63" t="str">
        <f t="shared" si="31"/>
        <v>RL3-0389Traverse Grinding</v>
      </c>
      <c r="J976" s="63" t="s">
        <v>46</v>
      </c>
      <c r="K976" s="66" t="str">
        <f>VLOOKUP($D976,'● Inspection plan (master)'!$I$8:$L$316,4,0)</f>
        <v>FRP</v>
      </c>
      <c r="L976" s="53"/>
      <c r="M976" s="53"/>
      <c r="N976" s="53"/>
      <c r="O976" s="38">
        <v>0</v>
      </c>
      <c r="P976" s="38">
        <v>0</v>
      </c>
      <c r="Q976" s="38">
        <v>0</v>
      </c>
      <c r="R976" s="38">
        <v>0</v>
      </c>
      <c r="S976" s="38">
        <v>0</v>
      </c>
      <c r="T976" s="38">
        <v>0</v>
      </c>
      <c r="U976" s="38">
        <v>0</v>
      </c>
      <c r="V976" s="38">
        <v>0</v>
      </c>
      <c r="W976" s="38">
        <v>0</v>
      </c>
      <c r="X976" s="38">
        <v>0</v>
      </c>
      <c r="Y976" s="38">
        <v>0</v>
      </c>
      <c r="Z976" s="38">
        <v>0</v>
      </c>
      <c r="AA976" s="38">
        <v>0</v>
      </c>
      <c r="AB976" s="38">
        <v>0</v>
      </c>
      <c r="AC976" s="38">
        <v>0</v>
      </c>
    </row>
    <row r="977" spans="1:29">
      <c r="A977" s="1" t="s">
        <v>339</v>
      </c>
      <c r="B977" s="63" t="s">
        <v>35</v>
      </c>
      <c r="C977" s="63"/>
      <c r="D977" s="64" t="s">
        <v>341</v>
      </c>
      <c r="E977" s="63" t="s">
        <v>53</v>
      </c>
      <c r="F977" s="65"/>
      <c r="G977" s="65"/>
      <c r="H977" s="63" t="str">
        <f t="shared" si="30"/>
        <v>RL3-0389Heatting</v>
      </c>
      <c r="I977" s="63" t="str">
        <f t="shared" si="31"/>
        <v>RL3-0389Heatting</v>
      </c>
      <c r="J977" s="63" t="s">
        <v>54</v>
      </c>
      <c r="K977" s="66" t="str">
        <f>VLOOKUP($D977,'● Inspection plan (master)'!$I$8:$L$316,4,0)</f>
        <v>FRP</v>
      </c>
      <c r="L977" s="53"/>
      <c r="M977" s="53"/>
      <c r="N977" s="53"/>
      <c r="O977" s="38">
        <v>0</v>
      </c>
      <c r="P977" s="38">
        <v>0</v>
      </c>
      <c r="Q977" s="38">
        <v>0</v>
      </c>
      <c r="R977" s="38">
        <v>0</v>
      </c>
      <c r="S977" s="38">
        <v>0</v>
      </c>
      <c r="T977" s="38">
        <v>0</v>
      </c>
      <c r="U977" s="38">
        <v>0</v>
      </c>
      <c r="V977" s="38">
        <v>0</v>
      </c>
      <c r="W977" s="38">
        <v>0</v>
      </c>
      <c r="X977" s="38">
        <v>0</v>
      </c>
      <c r="Y977" s="38">
        <v>0</v>
      </c>
      <c r="Z977" s="38">
        <v>0</v>
      </c>
      <c r="AA977" s="38">
        <v>0</v>
      </c>
      <c r="AB977" s="38">
        <v>0</v>
      </c>
      <c r="AC977" s="38">
        <v>0</v>
      </c>
    </row>
    <row r="978" spans="1:29">
      <c r="A978" s="1" t="s">
        <v>339</v>
      </c>
      <c r="B978" s="63" t="s">
        <v>35</v>
      </c>
      <c r="C978" s="63"/>
      <c r="D978" s="64" t="s">
        <v>341</v>
      </c>
      <c r="E978" s="63" t="s">
        <v>124</v>
      </c>
      <c r="F978" s="65"/>
      <c r="G978" s="65"/>
      <c r="H978" s="63" t="str">
        <f t="shared" si="30"/>
        <v>RL3-0389Pressing</v>
      </c>
      <c r="I978" s="63" t="str">
        <f t="shared" si="31"/>
        <v>RL3-0389Pressing</v>
      </c>
      <c r="J978" s="63" t="s">
        <v>125</v>
      </c>
      <c r="K978" s="66" t="str">
        <f>VLOOKUP($D978,'● Inspection plan (master)'!$I$8:$L$316,4,0)</f>
        <v>FRP</v>
      </c>
      <c r="L978" s="53"/>
      <c r="M978" s="53"/>
      <c r="N978" s="53"/>
      <c r="O978" s="38">
        <v>0</v>
      </c>
      <c r="P978" s="38">
        <v>0</v>
      </c>
      <c r="Q978" s="38">
        <v>0</v>
      </c>
      <c r="R978" s="38">
        <v>0</v>
      </c>
      <c r="S978" s="38">
        <v>0</v>
      </c>
      <c r="T978" s="38">
        <v>0</v>
      </c>
      <c r="U978" s="38">
        <v>0</v>
      </c>
      <c r="V978" s="38">
        <v>0</v>
      </c>
      <c r="W978" s="38">
        <v>0</v>
      </c>
      <c r="X978" s="38">
        <v>0</v>
      </c>
      <c r="Y978" s="38">
        <v>0</v>
      </c>
      <c r="Z978" s="38">
        <v>0</v>
      </c>
      <c r="AA978" s="38">
        <v>0</v>
      </c>
      <c r="AB978" s="38">
        <v>0</v>
      </c>
      <c r="AC978" s="38">
        <v>0</v>
      </c>
    </row>
    <row r="979" spans="1:29">
      <c r="A979" s="1" t="s">
        <v>339</v>
      </c>
      <c r="B979" s="63" t="s">
        <v>227</v>
      </c>
      <c r="C979" s="63"/>
      <c r="D979" s="67" t="s">
        <v>342</v>
      </c>
      <c r="E979" s="68" t="s">
        <v>37</v>
      </c>
      <c r="F979" s="69" t="s">
        <v>70</v>
      </c>
      <c r="G979" s="69" t="s">
        <v>68</v>
      </c>
      <c r="H979" s="68" t="str">
        <f t="shared" si="30"/>
        <v>RC6-3364Packing</v>
      </c>
      <c r="I979" s="68" t="str">
        <f t="shared" si="31"/>
        <v>RC6-3364Packingc-QUEVO</v>
      </c>
      <c r="J979" s="68" t="s">
        <v>39</v>
      </c>
      <c r="K979" s="70" t="str">
        <f>VLOOKUP($D979,'● Inspection plan (master)'!$I$8:$L$316,4,0)</f>
        <v>TR</v>
      </c>
      <c r="L979" s="53"/>
      <c r="M979" s="53"/>
      <c r="N979" s="53"/>
      <c r="O979" s="38">
        <v>0</v>
      </c>
      <c r="P979" s="38">
        <v>0</v>
      </c>
      <c r="Q979" s="38">
        <v>0</v>
      </c>
      <c r="R979" s="38">
        <v>0</v>
      </c>
      <c r="S979" s="38">
        <v>0</v>
      </c>
      <c r="T979" s="38">
        <v>0</v>
      </c>
      <c r="U979" s="38">
        <v>0</v>
      </c>
      <c r="V979" s="38">
        <v>0</v>
      </c>
      <c r="W979" s="38">
        <v>0</v>
      </c>
      <c r="X979" s="38">
        <v>0</v>
      </c>
      <c r="Y979" s="38">
        <v>0</v>
      </c>
      <c r="Z979" s="38">
        <v>0</v>
      </c>
      <c r="AA979" s="38">
        <v>0</v>
      </c>
      <c r="AB979" s="38">
        <v>1080</v>
      </c>
      <c r="AC979" s="38">
        <v>0</v>
      </c>
    </row>
    <row r="980" spans="1:29">
      <c r="A980" s="1" t="s">
        <v>339</v>
      </c>
      <c r="B980" s="63" t="s">
        <v>227</v>
      </c>
      <c r="C980" s="63"/>
      <c r="D980" s="67" t="s">
        <v>342</v>
      </c>
      <c r="E980" s="68" t="s">
        <v>45</v>
      </c>
      <c r="F980" s="69" t="s">
        <v>70</v>
      </c>
      <c r="G980" s="69" t="s">
        <v>68</v>
      </c>
      <c r="H980" s="68" t="str">
        <f t="shared" si="30"/>
        <v>RC6-3364Traverse Grinding</v>
      </c>
      <c r="I980" s="68" t="str">
        <f t="shared" si="31"/>
        <v>RC6-3364Traverse Grindingc-QUEVO</v>
      </c>
      <c r="J980" s="68" t="s">
        <v>46</v>
      </c>
      <c r="K980" s="70" t="str">
        <f>VLOOKUP($D980,'● Inspection plan (master)'!$I$8:$L$316,4,0)</f>
        <v>TR</v>
      </c>
      <c r="L980" s="53"/>
      <c r="M980" s="53"/>
      <c r="N980" s="53"/>
      <c r="O980" s="38">
        <v>0</v>
      </c>
      <c r="P980" s="38">
        <v>0</v>
      </c>
      <c r="Q980" s="38">
        <v>0</v>
      </c>
      <c r="R980" s="38">
        <v>0</v>
      </c>
      <c r="S980" s="38">
        <v>0</v>
      </c>
      <c r="T980" s="38">
        <v>0</v>
      </c>
      <c r="U980" s="38">
        <v>0</v>
      </c>
      <c r="V980" s="38">
        <v>0</v>
      </c>
      <c r="W980" s="38">
        <v>0</v>
      </c>
      <c r="X980" s="38">
        <v>0</v>
      </c>
      <c r="Y980" s="38">
        <v>0</v>
      </c>
      <c r="Z980" s="38">
        <v>0</v>
      </c>
      <c r="AA980" s="38">
        <v>0</v>
      </c>
      <c r="AB980" s="38">
        <v>0</v>
      </c>
      <c r="AC980" s="38">
        <v>0</v>
      </c>
    </row>
    <row r="981" spans="1:29">
      <c r="A981" s="1" t="s">
        <v>339</v>
      </c>
      <c r="B981" s="63" t="s">
        <v>227</v>
      </c>
      <c r="C981" s="63"/>
      <c r="D981" s="67" t="s">
        <v>342</v>
      </c>
      <c r="E981" s="68" t="s">
        <v>217</v>
      </c>
      <c r="F981" s="69" t="s">
        <v>70</v>
      </c>
      <c r="G981" s="69" t="s">
        <v>68</v>
      </c>
      <c r="H981" s="68" t="str">
        <f t="shared" si="30"/>
        <v>RC6-3364Accurate Cutting</v>
      </c>
      <c r="I981" s="68" t="str">
        <f t="shared" si="31"/>
        <v>RC6-3364Accurate Cuttingc-QUEVO</v>
      </c>
      <c r="J981" s="68" t="s">
        <v>218</v>
      </c>
      <c r="K981" s="70" t="str">
        <f>VLOOKUP($D981,'● Inspection plan (master)'!$I$8:$L$316,4,0)</f>
        <v>TR</v>
      </c>
      <c r="L981" s="53"/>
      <c r="M981" s="53"/>
      <c r="N981" s="53"/>
      <c r="O981" s="38">
        <v>0</v>
      </c>
      <c r="P981" s="38">
        <v>0</v>
      </c>
      <c r="Q981" s="38">
        <v>0</v>
      </c>
      <c r="R981" s="38">
        <v>0</v>
      </c>
      <c r="S981" s="38">
        <v>0</v>
      </c>
      <c r="T981" s="38">
        <v>0</v>
      </c>
      <c r="U981" s="38">
        <v>0</v>
      </c>
      <c r="V981" s="38">
        <v>0</v>
      </c>
      <c r="W981" s="38">
        <v>0</v>
      </c>
      <c r="X981" s="38">
        <v>0</v>
      </c>
      <c r="Y981" s="38">
        <v>0</v>
      </c>
      <c r="Z981" s="38">
        <v>0</v>
      </c>
      <c r="AA981" s="38">
        <v>0</v>
      </c>
      <c r="AB981" s="38">
        <v>0</v>
      </c>
      <c r="AC981" s="38">
        <v>0</v>
      </c>
    </row>
    <row r="982" spans="1:29">
      <c r="A982" s="1" t="s">
        <v>339</v>
      </c>
      <c r="B982" s="63" t="s">
        <v>227</v>
      </c>
      <c r="C982" s="63"/>
      <c r="D982" s="67" t="s">
        <v>342</v>
      </c>
      <c r="E982" s="68" t="s">
        <v>53</v>
      </c>
      <c r="F982" s="69" t="s">
        <v>70</v>
      </c>
      <c r="G982" s="69" t="s">
        <v>68</v>
      </c>
      <c r="H982" s="68" t="str">
        <f t="shared" si="30"/>
        <v>RC6-3364Heatting</v>
      </c>
      <c r="I982" s="68" t="str">
        <f t="shared" si="31"/>
        <v>RC6-3364Heattingc-QUEVO</v>
      </c>
      <c r="J982" s="68" t="s">
        <v>54</v>
      </c>
      <c r="K982" s="70" t="str">
        <f>VLOOKUP($D982,'● Inspection plan (master)'!$I$8:$L$316,4,0)</f>
        <v>TR</v>
      </c>
      <c r="L982" s="53"/>
      <c r="M982" s="53"/>
      <c r="N982" s="53"/>
      <c r="O982" s="38">
        <v>0</v>
      </c>
      <c r="P982" s="38">
        <v>0</v>
      </c>
      <c r="Q982" s="38">
        <v>0</v>
      </c>
      <c r="R982" s="38">
        <v>0</v>
      </c>
      <c r="S982" s="38">
        <v>0</v>
      </c>
      <c r="T982" s="38">
        <v>0</v>
      </c>
      <c r="U982" s="38">
        <v>0</v>
      </c>
      <c r="V982" s="38">
        <v>0</v>
      </c>
      <c r="W982" s="38">
        <v>0</v>
      </c>
      <c r="X982" s="38">
        <v>0</v>
      </c>
      <c r="Y982" s="38">
        <v>0</v>
      </c>
      <c r="Z982" s="38">
        <v>0</v>
      </c>
      <c r="AA982" s="38">
        <v>0</v>
      </c>
      <c r="AB982" s="38">
        <v>0</v>
      </c>
      <c r="AC982" s="38">
        <v>0</v>
      </c>
    </row>
    <row r="983" spans="1:29">
      <c r="A983" s="1" t="s">
        <v>339</v>
      </c>
      <c r="B983" s="63" t="s">
        <v>227</v>
      </c>
      <c r="C983" s="63"/>
      <c r="D983" s="67" t="s">
        <v>342</v>
      </c>
      <c r="E983" s="68" t="s">
        <v>143</v>
      </c>
      <c r="F983" s="69" t="s">
        <v>70</v>
      </c>
      <c r="G983" s="69" t="s">
        <v>68</v>
      </c>
      <c r="H983" s="68" t="str">
        <f t="shared" si="30"/>
        <v>RC6-33641st Assembly</v>
      </c>
      <c r="I983" s="68" t="str">
        <f t="shared" si="31"/>
        <v>RC6-33641st Assemblyc-QUEVO</v>
      </c>
      <c r="J983" s="68" t="s">
        <v>144</v>
      </c>
      <c r="K983" s="70" t="str">
        <f>VLOOKUP($D983,'● Inspection plan (master)'!$I$8:$L$316,4,0)</f>
        <v>TR</v>
      </c>
      <c r="L983" s="53"/>
      <c r="M983" s="53"/>
      <c r="N983" s="53"/>
      <c r="O983" s="38">
        <v>0</v>
      </c>
      <c r="P983" s="38">
        <v>0</v>
      </c>
      <c r="Q983" s="38">
        <v>0</v>
      </c>
      <c r="R983" s="38">
        <v>0</v>
      </c>
      <c r="S983" s="38">
        <v>0</v>
      </c>
      <c r="T983" s="38">
        <v>0</v>
      </c>
      <c r="U983" s="38">
        <v>0</v>
      </c>
      <c r="V983" s="38">
        <v>0</v>
      </c>
      <c r="W983" s="38">
        <v>0</v>
      </c>
      <c r="X983" s="38">
        <v>0</v>
      </c>
      <c r="Y983" s="38">
        <v>0</v>
      </c>
      <c r="Z983" s="38">
        <v>0</v>
      </c>
      <c r="AA983" s="38">
        <v>0</v>
      </c>
      <c r="AB983" s="38">
        <v>0</v>
      </c>
      <c r="AC983" s="38">
        <v>0</v>
      </c>
    </row>
  </sheetData>
  <autoFilter ref="A8:AC1008" xr:uid="{00000000-0001-0000-0A00-000000000000}"/>
  <conditionalFormatting sqref="I1:I573 I1012:I1048576 I575:I883 I984:I1010">
    <cfRule type="duplicateValues" dxfId="213" priority="23"/>
  </conditionalFormatting>
  <conditionalFormatting sqref="I884">
    <cfRule type="duplicateValues" dxfId="212" priority="22"/>
  </conditionalFormatting>
  <conditionalFormatting sqref="I885">
    <cfRule type="duplicateValues" dxfId="211" priority="21"/>
  </conditionalFormatting>
  <conditionalFormatting sqref="I884">
    <cfRule type="duplicateValues" dxfId="210" priority="20"/>
  </conditionalFormatting>
  <conditionalFormatting sqref="I885">
    <cfRule type="duplicateValues" dxfId="209" priority="19"/>
  </conditionalFormatting>
  <conditionalFormatting sqref="I886:I888">
    <cfRule type="duplicateValues" dxfId="208" priority="18"/>
  </conditionalFormatting>
  <conditionalFormatting sqref="I889:I891">
    <cfRule type="duplicateValues" dxfId="207" priority="17"/>
  </conditionalFormatting>
  <conditionalFormatting sqref="I958:I962">
    <cfRule type="duplicateValues" dxfId="206" priority="26"/>
  </conditionalFormatting>
  <conditionalFormatting sqref="I1011">
    <cfRule type="duplicateValues" dxfId="205" priority="16"/>
  </conditionalFormatting>
  <conditionalFormatting sqref="I892">
    <cfRule type="duplicateValues" dxfId="204" priority="15"/>
  </conditionalFormatting>
  <conditionalFormatting sqref="I893">
    <cfRule type="duplicateValues" dxfId="203" priority="14"/>
  </conditionalFormatting>
  <conditionalFormatting sqref="I894:I895">
    <cfRule type="duplicateValues" dxfId="202" priority="13"/>
  </conditionalFormatting>
  <conditionalFormatting sqref="I896:I933">
    <cfRule type="duplicateValues" dxfId="201" priority="27"/>
  </conditionalFormatting>
  <conditionalFormatting sqref="I934:I937">
    <cfRule type="duplicateValues" dxfId="200" priority="12"/>
  </conditionalFormatting>
  <conditionalFormatting sqref="I574">
    <cfRule type="duplicateValues" dxfId="199" priority="11"/>
  </conditionalFormatting>
  <conditionalFormatting sqref="I938">
    <cfRule type="duplicateValues" dxfId="198" priority="10"/>
  </conditionalFormatting>
  <conditionalFormatting sqref="I940:I956">
    <cfRule type="duplicateValues" dxfId="197" priority="28"/>
  </conditionalFormatting>
  <conditionalFormatting sqref="I939">
    <cfRule type="duplicateValues" dxfId="196" priority="9"/>
  </conditionalFormatting>
  <conditionalFormatting sqref="I957">
    <cfRule type="duplicateValues" dxfId="195" priority="8"/>
  </conditionalFormatting>
  <conditionalFormatting sqref="I963">
    <cfRule type="duplicateValues" dxfId="194" priority="3"/>
  </conditionalFormatting>
  <conditionalFormatting sqref="I966:I1008">
    <cfRule type="duplicateValues" dxfId="193" priority="2"/>
  </conditionalFormatting>
  <conditionalFormatting sqref="I964:I965">
    <cfRule type="duplicateValues" dxfId="192"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DBFEF-0047-4419-80E2-8BE817198247}">
  <sheetPr>
    <tabColor rgb="FF00B0F0"/>
    <pageSetUpPr fitToPage="1"/>
  </sheetPr>
  <dimension ref="A1:CQ339"/>
  <sheetViews>
    <sheetView tabSelected="1" zoomScale="66" zoomScaleNormal="66" workbookViewId="0">
      <pane xSplit="14" ySplit="9" topLeftCell="AI307" activePane="bottomRight" state="frozen"/>
      <selection activeCell="AW988" sqref="AW988"/>
      <selection pane="topRight" activeCell="AW988" sqref="AW988"/>
      <selection pane="bottomLeft" activeCell="AW988" sqref="AW988"/>
      <selection pane="bottomRight" activeCell="AP300" sqref="AP300"/>
    </sheetView>
  </sheetViews>
  <sheetFormatPr defaultColWidth="10.7109375" defaultRowHeight="15"/>
  <cols>
    <col min="1" max="1" width="10.42578125" style="71" customWidth="1"/>
    <col min="2" max="2" width="20.5703125" style="72" customWidth="1"/>
    <col min="3" max="3" width="24.42578125" style="72" hidden="1" customWidth="1"/>
    <col min="4" max="4" width="20.140625" style="71" hidden="1" customWidth="1"/>
    <col min="5" max="5" width="32.7109375" style="71" hidden="1" customWidth="1"/>
    <col min="6" max="6" width="10.7109375" style="72" hidden="1" customWidth="1"/>
    <col min="7" max="7" width="21.7109375" style="72" hidden="1" customWidth="1"/>
    <col min="8" max="8" width="7.7109375" style="72" customWidth="1"/>
    <col min="9" max="9" width="19.140625" style="72" customWidth="1"/>
    <col min="10" max="10" width="10.7109375" style="72" customWidth="1"/>
    <col min="11" max="11" width="11.140625" style="72" customWidth="1"/>
    <col min="12" max="12" width="7.42578125" style="72" customWidth="1"/>
    <col min="13" max="13" width="5.140625" style="72" customWidth="1"/>
    <col min="14" max="14" width="8.7109375" style="72" customWidth="1"/>
    <col min="15" max="15" width="8.7109375" style="72" hidden="1" customWidth="1"/>
    <col min="16" max="16" width="11.5703125" style="72" hidden="1" customWidth="1"/>
    <col min="17" max="17" width="7.28515625" style="72" hidden="1" customWidth="1"/>
    <col min="18" max="18" width="6" style="72" hidden="1" customWidth="1"/>
    <col min="19" max="19" width="8.5703125" style="72" hidden="1" customWidth="1"/>
    <col min="20" max="23" width="10.42578125" style="72" hidden="1" customWidth="1"/>
    <col min="24" max="25" width="12.7109375" style="72" hidden="1" customWidth="1"/>
    <col min="26" max="26" width="9.140625" style="72" hidden="1" customWidth="1"/>
    <col min="27" max="27" width="13" style="72" hidden="1" customWidth="1"/>
    <col min="28" max="28" width="15.140625" style="72" hidden="1" customWidth="1"/>
    <col min="29" max="29" width="12.85546875" style="72" hidden="1" customWidth="1"/>
    <col min="30" max="30" width="8.7109375" style="72" hidden="1" customWidth="1"/>
    <col min="31" max="32" width="10.28515625" style="72" hidden="1" customWidth="1"/>
    <col min="33" max="34" width="10.7109375" style="72" hidden="1" customWidth="1"/>
    <col min="35" max="38" width="10.7109375" style="72" customWidth="1"/>
    <col min="39" max="39" width="12.85546875" style="72" customWidth="1"/>
    <col min="40" max="40" width="10.7109375" style="72" customWidth="1"/>
    <col min="41" max="41" width="11.5703125" style="72" customWidth="1"/>
    <col min="42" max="71" width="10.7109375" style="72" customWidth="1"/>
    <col min="72" max="72" width="7.7109375" style="72" customWidth="1"/>
    <col min="73" max="73" width="10.28515625" style="75" customWidth="1"/>
    <col min="74" max="74" width="10.7109375" style="75" customWidth="1"/>
    <col min="75" max="75" width="10.7109375" style="76" customWidth="1"/>
    <col min="76" max="77" width="10.7109375" style="72" customWidth="1"/>
    <col min="78" max="79" width="10.7109375" style="72"/>
    <col min="80" max="84" width="10.7109375" style="75" customWidth="1"/>
    <col min="85" max="85" width="4" style="72" customWidth="1"/>
    <col min="86" max="89" width="0" style="72" hidden="1" customWidth="1"/>
    <col min="90" max="90" width="10.7109375" style="72"/>
    <col min="91" max="95" width="10.7109375" style="75" customWidth="1"/>
    <col min="96" max="16384" width="10.7109375" style="72"/>
  </cols>
  <sheetData>
    <row r="1" spans="1:95">
      <c r="I1" s="73" t="s">
        <v>343</v>
      </c>
      <c r="J1" s="71"/>
      <c r="K1" s="74" t="s">
        <v>344</v>
      </c>
    </row>
    <row r="2" spans="1:95">
      <c r="A2" s="72"/>
      <c r="H2" s="77"/>
      <c r="I2" s="78" t="s">
        <v>345</v>
      </c>
      <c r="J2" s="71"/>
      <c r="K2" s="79" t="s">
        <v>346</v>
      </c>
      <c r="BT2" s="77"/>
      <c r="CC2" s="72"/>
      <c r="CD2" s="72"/>
      <c r="CE2" s="72"/>
      <c r="CF2" s="72"/>
      <c r="CO2" s="80" t="e">
        <f>SUMIF(ID_Process_P!$I$8:$I$1432,'● Inspection plan (master)'!$E2,ID_Process_P!#REF!)/1000</f>
        <v>#REF!</v>
      </c>
    </row>
    <row r="3" spans="1:95">
      <c r="I3" s="81" t="s">
        <v>347</v>
      </c>
      <c r="J3" s="71"/>
      <c r="CC3" s="82" t="e">
        <f>CC4/CB4</f>
        <v>#REF!</v>
      </c>
      <c r="CE3" s="83">
        <v>44567</v>
      </c>
      <c r="CN3" s="82">
        <f>CN4/CM4</f>
        <v>1</v>
      </c>
      <c r="CP3" s="83">
        <f>CE3+30</f>
        <v>44597</v>
      </c>
    </row>
    <row r="4" spans="1:95" ht="15.75" thickBot="1">
      <c r="B4" s="72" t="s">
        <v>2</v>
      </c>
      <c r="X4" s="72">
        <v>3</v>
      </c>
      <c r="Y4" s="72">
        <v>4</v>
      </c>
      <c r="Z4" s="72">
        <v>5</v>
      </c>
      <c r="AA4" s="72">
        <v>6</v>
      </c>
      <c r="AB4" s="72">
        <v>7</v>
      </c>
      <c r="AC4" s="72">
        <v>8</v>
      </c>
      <c r="AI4" s="72" t="s">
        <v>348</v>
      </c>
      <c r="BD4" s="72" t="s">
        <v>349</v>
      </c>
      <c r="BU4" s="75">
        <f>SUM(BU8:BU316)</f>
        <v>11859.047999999992</v>
      </c>
      <c r="BV4" s="75">
        <f>SUM(BV8:BV316)</f>
        <v>11880.716999999997</v>
      </c>
      <c r="BW4" s="76">
        <f t="shared" ref="BW4" si="0">BV4-BU4</f>
        <v>21.669000000005326</v>
      </c>
      <c r="BX4" s="82">
        <f t="shared" ref="BX4" si="1">IFERROR(BU4/BV4," ")</f>
        <v>0.99817612017860491</v>
      </c>
      <c r="BY4" s="72" t="str">
        <f t="shared" ref="BY4" si="2">IF(OR(BX4&lt;95%,BX4&gt;105%),"NG","OK")</f>
        <v>OK</v>
      </c>
      <c r="CA4" s="84" t="e">
        <f>SUM(CA8:CA316)</f>
        <v>#REF!</v>
      </c>
      <c r="CB4" s="75">
        <f>SUM(CB8:CB316)</f>
        <v>11880.716999999997</v>
      </c>
      <c r="CC4" s="75" t="e">
        <f>SUM(CC8:CC316)</f>
        <v>#REF!</v>
      </c>
      <c r="CD4" s="75" t="e">
        <f>SUM(CD8:CD274)</f>
        <v>#REF!</v>
      </c>
      <c r="CE4" s="85">
        <v>41</v>
      </c>
      <c r="CF4" s="75" t="s">
        <v>350</v>
      </c>
      <c r="CL4" s="75">
        <f>SUM(CL8:CL316)</f>
        <v>0</v>
      </c>
      <c r="CM4" s="75">
        <f>SUM(CM8:CM316)</f>
        <v>11335.604000000003</v>
      </c>
      <c r="CN4" s="75">
        <f>SUM(CN8:CN316)</f>
        <v>11335.604000000003</v>
      </c>
      <c r="CO4" s="75">
        <f>SUM(CO8:CO274)</f>
        <v>0</v>
      </c>
      <c r="CP4" s="85">
        <f>CE4+30</f>
        <v>71</v>
      </c>
    </row>
    <row r="5" spans="1:95" ht="30" customHeight="1" thickBot="1">
      <c r="B5" s="86"/>
      <c r="C5" s="87"/>
      <c r="D5" s="88">
        <f>1</f>
        <v>1</v>
      </c>
      <c r="E5" s="88">
        <f t="shared" ref="E5:S5" si="3">D5+1</f>
        <v>2</v>
      </c>
      <c r="F5" s="89">
        <f t="shared" si="3"/>
        <v>3</v>
      </c>
      <c r="G5" s="89">
        <f t="shared" si="3"/>
        <v>4</v>
      </c>
      <c r="H5" s="89">
        <f t="shared" si="3"/>
        <v>5</v>
      </c>
      <c r="I5" s="89">
        <f t="shared" si="3"/>
        <v>6</v>
      </c>
      <c r="J5" s="89">
        <f t="shared" si="3"/>
        <v>7</v>
      </c>
      <c r="K5" s="89">
        <f t="shared" si="3"/>
        <v>8</v>
      </c>
      <c r="L5" s="89">
        <f t="shared" si="3"/>
        <v>9</v>
      </c>
      <c r="M5" s="89">
        <f t="shared" si="3"/>
        <v>10</v>
      </c>
      <c r="N5" s="89">
        <f t="shared" si="3"/>
        <v>11</v>
      </c>
      <c r="O5" s="89">
        <f t="shared" si="3"/>
        <v>12</v>
      </c>
      <c r="P5" s="89">
        <f t="shared" si="3"/>
        <v>13</v>
      </c>
      <c r="Q5" s="89">
        <f t="shared" si="3"/>
        <v>14</v>
      </c>
      <c r="R5" s="89">
        <f t="shared" si="3"/>
        <v>15</v>
      </c>
      <c r="S5" s="89">
        <f t="shared" si="3"/>
        <v>16</v>
      </c>
      <c r="T5" s="89"/>
      <c r="U5" s="89"/>
      <c r="V5" s="89" t="s">
        <v>351</v>
      </c>
      <c r="W5" s="89" t="s">
        <v>352</v>
      </c>
      <c r="X5" s="87" t="s">
        <v>353</v>
      </c>
      <c r="Y5" s="87"/>
      <c r="Z5" s="87"/>
      <c r="AA5" s="87" t="s">
        <v>354</v>
      </c>
      <c r="AB5" s="87"/>
      <c r="AC5" s="87"/>
      <c r="AD5" s="87"/>
      <c r="AE5" s="87" t="s">
        <v>348</v>
      </c>
      <c r="AF5" s="87"/>
      <c r="AG5" s="87"/>
      <c r="AH5" s="87"/>
      <c r="AI5" s="87" t="s">
        <v>355</v>
      </c>
      <c r="AJ5" s="87" t="s">
        <v>355</v>
      </c>
      <c r="AK5" s="87" t="s">
        <v>355</v>
      </c>
      <c r="AL5" s="87" t="s">
        <v>355</v>
      </c>
      <c r="AM5" s="87" t="s">
        <v>355</v>
      </c>
      <c r="AN5" s="87" t="s">
        <v>355</v>
      </c>
      <c r="AO5" s="87" t="s">
        <v>355</v>
      </c>
      <c r="AP5" s="87" t="s">
        <v>355</v>
      </c>
      <c r="AQ5" s="87" t="s">
        <v>355</v>
      </c>
      <c r="AR5" s="87" t="s">
        <v>355</v>
      </c>
      <c r="AS5" s="87" t="s">
        <v>355</v>
      </c>
      <c r="AT5" s="87" t="s">
        <v>355</v>
      </c>
      <c r="AU5" s="87" t="s">
        <v>355</v>
      </c>
      <c r="AV5" s="87" t="s">
        <v>355</v>
      </c>
      <c r="AW5" s="87" t="s">
        <v>355</v>
      </c>
      <c r="AZ5" s="90" t="s">
        <v>356</v>
      </c>
      <c r="BA5" s="90" t="s">
        <v>356</v>
      </c>
      <c r="BB5" s="90" t="s">
        <v>356</v>
      </c>
      <c r="BC5" s="90" t="s">
        <v>356</v>
      </c>
      <c r="BD5" s="90" t="s">
        <v>356</v>
      </c>
      <c r="BE5" s="90" t="s">
        <v>356</v>
      </c>
      <c r="BF5" s="90" t="s">
        <v>356</v>
      </c>
      <c r="BG5" s="90" t="s">
        <v>356</v>
      </c>
      <c r="BH5" s="90" t="s">
        <v>356</v>
      </c>
      <c r="BI5" s="90" t="s">
        <v>356</v>
      </c>
      <c r="BJ5" s="90" t="s">
        <v>356</v>
      </c>
      <c r="BK5" s="90" t="s">
        <v>356</v>
      </c>
      <c r="BL5" s="90" t="s">
        <v>356</v>
      </c>
      <c r="BM5" s="90" t="s">
        <v>356</v>
      </c>
      <c r="BN5" s="90" t="s">
        <v>356</v>
      </c>
      <c r="BO5" s="90" t="s">
        <v>356</v>
      </c>
      <c r="BP5" s="90" t="s">
        <v>356</v>
      </c>
      <c r="BQ5" s="90" t="s">
        <v>356</v>
      </c>
      <c r="BR5" s="90" t="s">
        <v>356</v>
      </c>
      <c r="BT5" s="89">
        <f t="shared" ref="BT5" si="4">BS5+1</f>
        <v>1</v>
      </c>
      <c r="BU5" s="91" t="s">
        <v>1</v>
      </c>
      <c r="BV5" s="91" t="s">
        <v>0</v>
      </c>
      <c r="BW5" s="92"/>
      <c r="BX5" s="90"/>
      <c r="BY5" s="90"/>
      <c r="CB5" s="91" t="s">
        <v>0</v>
      </c>
      <c r="CC5" s="91" t="s">
        <v>357</v>
      </c>
      <c r="CD5" s="91" t="s">
        <v>1</v>
      </c>
      <c r="CE5" s="91" t="s">
        <v>358</v>
      </c>
      <c r="CF5" s="91" t="s">
        <v>14</v>
      </c>
      <c r="CM5" s="91" t="s">
        <v>0</v>
      </c>
      <c r="CN5" s="91" t="s">
        <v>357</v>
      </c>
      <c r="CO5" s="91" t="s">
        <v>1</v>
      </c>
      <c r="CP5" s="91" t="s">
        <v>358</v>
      </c>
      <c r="CQ5" s="91" t="s">
        <v>14</v>
      </c>
    </row>
    <row r="6" spans="1:95" s="100" customFormat="1" ht="41.25" customHeight="1">
      <c r="A6" s="71"/>
      <c r="B6" s="93" t="s">
        <v>359</v>
      </c>
      <c r="C6" s="94" t="s">
        <v>360</v>
      </c>
      <c r="D6" s="95" t="s">
        <v>361</v>
      </c>
      <c r="E6" s="95" t="s">
        <v>12</v>
      </c>
      <c r="F6" s="96" t="s">
        <v>8</v>
      </c>
      <c r="G6" s="96" t="s">
        <v>362</v>
      </c>
      <c r="H6" s="96" t="s">
        <v>5</v>
      </c>
      <c r="I6" s="96" t="s">
        <v>7</v>
      </c>
      <c r="J6" s="96" t="s">
        <v>9</v>
      </c>
      <c r="K6" s="96" t="s">
        <v>10</v>
      </c>
      <c r="L6" s="96" t="s">
        <v>33</v>
      </c>
      <c r="M6" s="96" t="s">
        <v>363</v>
      </c>
      <c r="N6" s="96" t="s">
        <v>364</v>
      </c>
      <c r="O6" s="97" t="s">
        <v>365</v>
      </c>
      <c r="P6" s="97" t="s">
        <v>366</v>
      </c>
      <c r="Q6" s="97" t="s">
        <v>367</v>
      </c>
      <c r="R6" s="97" t="s">
        <v>368</v>
      </c>
      <c r="S6" s="97" t="s">
        <v>369</v>
      </c>
      <c r="T6" s="97" t="s">
        <v>370</v>
      </c>
      <c r="U6" s="96" t="s">
        <v>32</v>
      </c>
      <c r="V6" s="97" t="s">
        <v>18</v>
      </c>
      <c r="W6" s="97" t="str">
        <f>V6</f>
        <v>JAN</v>
      </c>
      <c r="X6" s="98" t="s">
        <v>371</v>
      </c>
      <c r="Y6" s="98" t="s">
        <v>372</v>
      </c>
      <c r="Z6" s="98" t="s">
        <v>373</v>
      </c>
      <c r="AA6" s="98" t="s">
        <v>374</v>
      </c>
      <c r="AB6" s="98" t="s">
        <v>375</v>
      </c>
      <c r="AC6" s="98" t="s">
        <v>373</v>
      </c>
      <c r="AD6" s="98" t="s">
        <v>14</v>
      </c>
      <c r="AE6" s="98" t="s">
        <v>376</v>
      </c>
      <c r="AF6" s="98" t="s">
        <v>15</v>
      </c>
      <c r="AG6" s="98" t="s">
        <v>16</v>
      </c>
      <c r="AH6" s="98" t="s">
        <v>17</v>
      </c>
      <c r="AI6" s="98" t="s">
        <v>18</v>
      </c>
      <c r="AJ6" s="98" t="s">
        <v>19</v>
      </c>
      <c r="AK6" s="98" t="s">
        <v>20</v>
      </c>
      <c r="AL6" s="98" t="s">
        <v>21</v>
      </c>
      <c r="AM6" s="98" t="s">
        <v>22</v>
      </c>
      <c r="AN6" s="98" t="s">
        <v>23</v>
      </c>
      <c r="AO6" s="98" t="s">
        <v>24</v>
      </c>
      <c r="AP6" s="98" t="s">
        <v>25</v>
      </c>
      <c r="AQ6" s="98" t="s">
        <v>26</v>
      </c>
      <c r="AR6" s="98" t="s">
        <v>27</v>
      </c>
      <c r="AS6" s="98" t="s">
        <v>28</v>
      </c>
      <c r="AT6" s="98" t="s">
        <v>29</v>
      </c>
      <c r="AU6" s="98" t="s">
        <v>4</v>
      </c>
      <c r="AV6" s="98" t="s">
        <v>30</v>
      </c>
      <c r="AW6" s="98" t="s">
        <v>31</v>
      </c>
      <c r="AX6" s="72"/>
      <c r="AY6" s="72"/>
      <c r="AZ6" s="99" t="s">
        <v>376</v>
      </c>
      <c r="BA6" s="99" t="s">
        <v>15</v>
      </c>
      <c r="BB6" s="99" t="s">
        <v>16</v>
      </c>
      <c r="BC6" s="99" t="s">
        <v>17</v>
      </c>
      <c r="BD6" s="99" t="s">
        <v>18</v>
      </c>
      <c r="BE6" s="99" t="s">
        <v>19</v>
      </c>
      <c r="BF6" s="99" t="s">
        <v>20</v>
      </c>
      <c r="BG6" s="99" t="s">
        <v>21</v>
      </c>
      <c r="BH6" s="99" t="s">
        <v>22</v>
      </c>
      <c r="BI6" s="99" t="s">
        <v>23</v>
      </c>
      <c r="BJ6" s="99" t="s">
        <v>24</v>
      </c>
      <c r="BK6" s="99" t="s">
        <v>25</v>
      </c>
      <c r="BL6" s="99" t="s">
        <v>26</v>
      </c>
      <c r="BM6" s="99" t="s">
        <v>27</v>
      </c>
      <c r="BN6" s="99" t="s">
        <v>28</v>
      </c>
      <c r="BO6" s="99" t="s">
        <v>29</v>
      </c>
      <c r="BP6" s="99" t="s">
        <v>4</v>
      </c>
      <c r="BQ6" s="99" t="s">
        <v>30</v>
      </c>
      <c r="BR6" s="99" t="s">
        <v>31</v>
      </c>
      <c r="BT6" s="96" t="s">
        <v>5</v>
      </c>
      <c r="BU6" s="101" t="s">
        <v>29</v>
      </c>
      <c r="BV6" s="101" t="str">
        <f>BU6</f>
        <v>DEC</v>
      </c>
      <c r="BW6" s="102" t="s">
        <v>377</v>
      </c>
      <c r="BX6" s="99" t="s">
        <v>378</v>
      </c>
      <c r="BY6" s="99" t="s">
        <v>379</v>
      </c>
      <c r="CB6" s="101" t="str">
        <f>BU6</f>
        <v>DEC</v>
      </c>
      <c r="CC6" s="101" t="str">
        <f>CB6</f>
        <v>DEC</v>
      </c>
      <c r="CD6" s="101" t="str">
        <f>CB6</f>
        <v>DEC</v>
      </c>
      <c r="CE6" s="101" t="str">
        <f>CD6</f>
        <v>DEC</v>
      </c>
      <c r="CF6" s="101" t="str">
        <f>CE6</f>
        <v>DEC</v>
      </c>
      <c r="CM6" s="101" t="s">
        <v>28</v>
      </c>
      <c r="CN6" s="101" t="str">
        <f>CM6</f>
        <v>NOV</v>
      </c>
      <c r="CO6" s="101" t="str">
        <f>CM6</f>
        <v>NOV</v>
      </c>
      <c r="CP6" s="101" t="str">
        <f>CO6</f>
        <v>NOV</v>
      </c>
      <c r="CQ6" s="101" t="str">
        <f>CP6</f>
        <v>NOV</v>
      </c>
    </row>
    <row r="7" spans="1:95" hidden="1">
      <c r="B7" s="103"/>
      <c r="C7" s="104"/>
      <c r="D7" s="105"/>
      <c r="E7" s="105"/>
      <c r="F7" s="104"/>
      <c r="G7" s="104"/>
      <c r="H7" s="104"/>
      <c r="I7" s="104"/>
      <c r="J7" s="104"/>
      <c r="K7" s="105"/>
      <c r="L7" s="104"/>
      <c r="M7" s="104"/>
      <c r="N7" s="105"/>
      <c r="O7" s="106"/>
      <c r="P7" s="106"/>
      <c r="Q7" s="106"/>
      <c r="R7" s="106"/>
      <c r="S7" s="106"/>
      <c r="T7" s="106"/>
      <c r="U7" s="106"/>
      <c r="V7" s="106"/>
      <c r="W7" s="106"/>
      <c r="X7" s="106"/>
      <c r="Y7" s="106"/>
      <c r="Z7" s="106"/>
      <c r="AA7" s="106"/>
      <c r="AB7" s="106"/>
      <c r="AC7" s="106"/>
      <c r="AD7" s="106"/>
      <c r="AE7" s="106"/>
      <c r="AF7" s="106"/>
      <c r="AG7" s="106"/>
      <c r="AH7" s="106"/>
      <c r="AI7" s="106"/>
      <c r="AJ7" s="106"/>
      <c r="AK7" s="106"/>
      <c r="AL7" s="106"/>
      <c r="AM7" s="106"/>
      <c r="AN7" s="106"/>
      <c r="AO7" s="106"/>
      <c r="AP7" s="106"/>
      <c r="AQ7" s="106"/>
      <c r="AR7" s="106"/>
      <c r="AS7" s="106"/>
      <c r="AT7" s="106"/>
      <c r="AU7" s="106"/>
      <c r="AV7" s="106"/>
      <c r="AW7" s="106"/>
      <c r="AZ7" s="106"/>
      <c r="BA7" s="106"/>
      <c r="BB7" s="106"/>
      <c r="BC7" s="106"/>
      <c r="BD7" s="106"/>
      <c r="BE7" s="106"/>
      <c r="BF7" s="106"/>
      <c r="BG7" s="106"/>
      <c r="BH7" s="106"/>
      <c r="BI7" s="106"/>
      <c r="BJ7" s="106"/>
      <c r="BK7" s="106"/>
      <c r="BL7" s="106"/>
      <c r="BM7" s="106"/>
      <c r="BN7" s="106"/>
      <c r="BO7" s="106"/>
      <c r="BP7" s="106"/>
      <c r="BQ7" s="106"/>
      <c r="BR7" s="106"/>
      <c r="BT7" s="104"/>
      <c r="BU7" s="83">
        <f t="shared" ref="BU7:BV7" ca="1" si="5">NOW()</f>
        <v>44925.425808564818</v>
      </c>
      <c r="BV7" s="83">
        <f t="shared" ca="1" si="5"/>
        <v>44925.425808564818</v>
      </c>
      <c r="BW7" s="107"/>
      <c r="BX7" s="106"/>
      <c r="BY7" s="106"/>
      <c r="CB7" s="108">
        <f t="shared" ref="CB7:CD7" ca="1" si="6">NOW()</f>
        <v>44925.425808564818</v>
      </c>
      <c r="CC7" s="83">
        <f t="shared" ca="1" si="6"/>
        <v>44925.425808564818</v>
      </c>
      <c r="CD7" s="83">
        <f t="shared" ca="1" si="6"/>
        <v>44925.425808564818</v>
      </c>
      <c r="CE7" s="109"/>
      <c r="CF7" s="110"/>
      <c r="CM7" s="108">
        <f t="shared" ref="CM7:CO7" ca="1" si="7">NOW()</f>
        <v>44925.425808564818</v>
      </c>
      <c r="CN7" s="83">
        <f t="shared" ca="1" si="7"/>
        <v>44925.425808564818</v>
      </c>
      <c r="CO7" s="83">
        <f t="shared" ca="1" si="7"/>
        <v>44925.425808564818</v>
      </c>
      <c r="CP7" s="109"/>
      <c r="CQ7" s="110"/>
    </row>
    <row r="8" spans="1:95">
      <c r="A8" s="83">
        <f ca="1">NOW()</f>
        <v>44925.425808564818</v>
      </c>
      <c r="B8" s="103"/>
      <c r="C8" s="104"/>
      <c r="D8" s="105"/>
      <c r="E8" s="105"/>
      <c r="F8" s="104"/>
      <c r="G8" s="104"/>
      <c r="H8" s="104"/>
      <c r="I8" s="104" t="s">
        <v>380</v>
      </c>
      <c r="J8" s="104"/>
      <c r="K8" s="105"/>
      <c r="L8" s="104"/>
      <c r="M8" s="104"/>
      <c r="N8" s="105"/>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Z8" s="106"/>
      <c r="BA8" s="106"/>
      <c r="BB8" s="106"/>
      <c r="BC8" s="106"/>
      <c r="BD8" s="106"/>
      <c r="BE8" s="106"/>
      <c r="BF8" s="106"/>
      <c r="BG8" s="106"/>
      <c r="BH8" s="106"/>
      <c r="BI8" s="106"/>
      <c r="BJ8" s="106"/>
      <c r="BK8" s="106"/>
      <c r="BL8" s="106"/>
      <c r="BM8" s="106"/>
      <c r="BN8" s="106"/>
      <c r="BO8" s="106"/>
      <c r="BP8" s="106"/>
      <c r="BQ8" s="106"/>
      <c r="BR8" s="106"/>
      <c r="BT8" s="104"/>
      <c r="BU8" s="111"/>
      <c r="BV8" s="111"/>
      <c r="BW8" s="111"/>
      <c r="BX8" s="112"/>
      <c r="BY8" s="104"/>
      <c r="CB8" s="111"/>
      <c r="CC8" s="111"/>
      <c r="CD8" s="111"/>
      <c r="CE8" s="111"/>
      <c r="CF8" s="111"/>
      <c r="CM8" s="111"/>
      <c r="CN8" s="111"/>
      <c r="CO8" s="111"/>
      <c r="CP8" s="111"/>
      <c r="CQ8" s="111"/>
    </row>
    <row r="9" spans="1:95">
      <c r="B9" s="113" t="s">
        <v>381</v>
      </c>
      <c r="C9" s="114" t="str">
        <f t="shared" ref="C9:C72" si="8">I9&amp;K9</f>
        <v>MA2-6459SRI</v>
      </c>
      <c r="D9" s="114" t="s">
        <v>381</v>
      </c>
      <c r="E9" s="114" t="s">
        <v>382</v>
      </c>
      <c r="F9" s="115" t="s">
        <v>37</v>
      </c>
      <c r="G9" s="116" t="str">
        <f t="shared" ref="G9:G72" si="9">I9&amp;K9</f>
        <v>MA2-6459SRI</v>
      </c>
      <c r="H9" s="116" t="s">
        <v>35</v>
      </c>
      <c r="I9" s="115" t="s">
        <v>36</v>
      </c>
      <c r="J9" s="114" t="s">
        <v>38</v>
      </c>
      <c r="K9" s="114" t="s">
        <v>34</v>
      </c>
      <c r="L9" s="115" t="s">
        <v>383</v>
      </c>
      <c r="M9" s="115" t="s">
        <v>384</v>
      </c>
      <c r="N9" s="115">
        <v>350</v>
      </c>
      <c r="O9" s="106"/>
      <c r="P9" s="106"/>
      <c r="Q9" s="106"/>
      <c r="R9" s="106"/>
      <c r="S9" s="106"/>
      <c r="T9" s="106"/>
      <c r="U9" s="106"/>
      <c r="V9" s="106"/>
      <c r="W9" s="106"/>
      <c r="X9" s="117"/>
      <c r="Y9" s="117"/>
      <c r="Z9" s="117"/>
      <c r="AA9" s="118"/>
      <c r="AB9" s="118"/>
      <c r="AC9" s="118"/>
      <c r="AD9" s="119"/>
      <c r="AE9" s="120"/>
      <c r="AF9" s="120">
        <v>0</v>
      </c>
      <c r="AG9" s="120">
        <v>0</v>
      </c>
      <c r="AH9" s="120">
        <v>0</v>
      </c>
      <c r="AI9" s="120">
        <v>0</v>
      </c>
      <c r="AJ9" s="120">
        <v>0</v>
      </c>
      <c r="AK9" s="120">
        <v>0</v>
      </c>
      <c r="AL9" s="120">
        <v>0</v>
      </c>
      <c r="AM9" s="120">
        <v>0</v>
      </c>
      <c r="AN9" s="120">
        <v>0</v>
      </c>
      <c r="AO9" s="120">
        <v>0</v>
      </c>
      <c r="AP9" s="120">
        <v>0</v>
      </c>
      <c r="AQ9" s="120">
        <v>0</v>
      </c>
      <c r="AR9" s="120">
        <v>0</v>
      </c>
      <c r="AS9" s="120">
        <v>0</v>
      </c>
      <c r="AT9" s="120">
        <v>0</v>
      </c>
      <c r="AU9" s="120">
        <v>0</v>
      </c>
      <c r="AV9" s="120">
        <v>0</v>
      </c>
      <c r="AW9" s="120">
        <v>0</v>
      </c>
      <c r="AZ9" s="121"/>
      <c r="BA9" s="121"/>
      <c r="BB9" s="121"/>
      <c r="BC9" s="121"/>
      <c r="BD9" s="121">
        <v>0</v>
      </c>
      <c r="BE9" s="121">
        <v>0</v>
      </c>
      <c r="BF9" s="121">
        <v>0</v>
      </c>
      <c r="BG9" s="121">
        <v>0</v>
      </c>
      <c r="BH9" s="121">
        <v>0</v>
      </c>
      <c r="BI9" s="121">
        <v>0</v>
      </c>
      <c r="BJ9" s="121">
        <v>0</v>
      </c>
      <c r="BK9" s="121">
        <v>0</v>
      </c>
      <c r="BL9" s="121">
        <v>0</v>
      </c>
      <c r="BM9" s="121">
        <v>0</v>
      </c>
      <c r="BN9" s="121">
        <v>0</v>
      </c>
      <c r="BO9" s="121">
        <v>0</v>
      </c>
      <c r="BP9" s="121">
        <v>0</v>
      </c>
      <c r="BQ9" s="121">
        <v>0</v>
      </c>
      <c r="BR9" s="121">
        <v>0</v>
      </c>
      <c r="BT9" s="116" t="str">
        <f t="shared" ref="BT9:BT72" si="10">$H9</f>
        <v>HUNG</v>
      </c>
      <c r="BU9" s="122">
        <v>0</v>
      </c>
      <c r="BV9" s="122">
        <v>0</v>
      </c>
      <c r="BW9" s="122">
        <f t="shared" ref="BW9:BW72" si="11">BV9-BU9</f>
        <v>0</v>
      </c>
      <c r="BX9" s="123" t="str">
        <f t="shared" ref="BX9:BX72" si="12">IFERROR(BU9/BV9," ")</f>
        <v xml:space="preserve"> </v>
      </c>
      <c r="BY9" s="115" t="str">
        <f>IF(AND(BU9=0,BV9=0),"OK",IF(OR(BX9&lt;95%,BX9&gt;105%),"NG","OK"))</f>
        <v>OK</v>
      </c>
      <c r="CA9" s="124" t="e">
        <f t="shared" ref="CA9:CA72" si="13">CC9-CB9</f>
        <v>#REF!</v>
      </c>
      <c r="CB9" s="122">
        <f t="shared" ref="CB9:CB72" si="14">SUMIF($AE$6:$AW$6,CB$6,$AE9:$AW9)</f>
        <v>0</v>
      </c>
      <c r="CC9" s="122" t="e">
        <f t="shared" ref="CC9:CC72" si="15">IF(IF(CF9="M",CB9,IF(CE9&lt;0,CB9-CE9,CB9))&lt;CD9,CD9,IF(CF9="M",CB9,IF(CE9&lt;0,CB9-CE9,CB9)))</f>
        <v>#REF!</v>
      </c>
      <c r="CD9" s="125" t="e">
        <f>SUMIF(ID_Process_P!$I$8:$I$1008,'● Inspection plan (master)'!$E9,ID_Process_P!#REF!)/1000</f>
        <v>#REF!</v>
      </c>
      <c r="CE9" s="125">
        <v>0</v>
      </c>
      <c r="CF9" s="126"/>
      <c r="CL9" s="124">
        <f t="shared" ref="CL9:CL72" si="16">CN9-CM9</f>
        <v>0</v>
      </c>
      <c r="CM9" s="122">
        <f t="shared" ref="CM9:CM72" si="17">SUMIF($AE$6:$AW$6,CM$6,$AE9:$AW9)</f>
        <v>0</v>
      </c>
      <c r="CN9" s="122">
        <f t="shared" ref="CN9:CN72" si="18">IF(IF(CQ9="M",CM9,IF(CP9&lt;0,CM9-CP9,CM9))&lt;CO9,CO9,IF(CQ9="M",CM9,IF(CP9&lt;0,CM9-CP9,CM9)))</f>
        <v>0</v>
      </c>
      <c r="CO9" s="125"/>
      <c r="CP9" s="125">
        <v>0</v>
      </c>
      <c r="CQ9" s="126"/>
    </row>
    <row r="10" spans="1:95">
      <c r="B10" s="127" t="s">
        <v>385</v>
      </c>
      <c r="C10" s="128" t="str">
        <f t="shared" si="8"/>
        <v>MF1-4353SRI</v>
      </c>
      <c r="D10" s="128" t="s">
        <v>385</v>
      </c>
      <c r="E10" s="128" t="s">
        <v>386</v>
      </c>
      <c r="F10" s="129" t="s">
        <v>37</v>
      </c>
      <c r="G10" s="130" t="str">
        <f t="shared" si="9"/>
        <v>MF1-4353SRI</v>
      </c>
      <c r="H10" s="130" t="s">
        <v>35</v>
      </c>
      <c r="I10" s="129" t="s">
        <v>42</v>
      </c>
      <c r="J10" s="128" t="s">
        <v>38</v>
      </c>
      <c r="K10" s="128" t="s">
        <v>34</v>
      </c>
      <c r="L10" s="129" t="s">
        <v>383</v>
      </c>
      <c r="M10" s="129" t="s">
        <v>384</v>
      </c>
      <c r="N10" s="129">
        <v>640</v>
      </c>
      <c r="O10" s="106"/>
      <c r="P10" s="106"/>
      <c r="Q10" s="106"/>
      <c r="R10" s="106"/>
      <c r="S10" s="106"/>
      <c r="T10" s="106"/>
      <c r="U10" s="106"/>
      <c r="V10" s="106"/>
      <c r="W10" s="106"/>
      <c r="X10" s="117"/>
      <c r="Y10" s="117"/>
      <c r="Z10" s="117"/>
      <c r="AA10" s="118"/>
      <c r="AB10" s="118"/>
      <c r="AC10" s="118"/>
      <c r="AD10" s="119"/>
      <c r="AE10" s="120"/>
      <c r="AF10" s="120">
        <v>0</v>
      </c>
      <c r="AG10" s="120">
        <v>0</v>
      </c>
      <c r="AH10" s="120">
        <v>0</v>
      </c>
      <c r="AI10" s="120">
        <v>0</v>
      </c>
      <c r="AJ10" s="120">
        <v>0</v>
      </c>
      <c r="AK10" s="120">
        <v>0</v>
      </c>
      <c r="AL10" s="120">
        <v>0</v>
      </c>
      <c r="AM10" s="120">
        <v>0</v>
      </c>
      <c r="AN10" s="120">
        <v>0</v>
      </c>
      <c r="AO10" s="120">
        <v>0</v>
      </c>
      <c r="AP10" s="120">
        <v>0</v>
      </c>
      <c r="AQ10" s="120">
        <v>0</v>
      </c>
      <c r="AR10" s="120">
        <v>0</v>
      </c>
      <c r="AS10" s="120">
        <v>0</v>
      </c>
      <c r="AT10" s="120">
        <v>0</v>
      </c>
      <c r="AU10" s="120">
        <v>0</v>
      </c>
      <c r="AV10" s="120">
        <v>0</v>
      </c>
      <c r="AW10" s="120">
        <v>0</v>
      </c>
      <c r="AZ10" s="117"/>
      <c r="BA10" s="117"/>
      <c r="BB10" s="117"/>
      <c r="BC10" s="117"/>
      <c r="BD10" s="117">
        <v>0</v>
      </c>
      <c r="BE10" s="117">
        <v>0</v>
      </c>
      <c r="BF10" s="117">
        <v>0</v>
      </c>
      <c r="BG10" s="117">
        <v>0</v>
      </c>
      <c r="BH10" s="117">
        <v>0</v>
      </c>
      <c r="BI10" s="117">
        <v>0</v>
      </c>
      <c r="BJ10" s="117">
        <v>0</v>
      </c>
      <c r="BK10" s="117">
        <v>0</v>
      </c>
      <c r="BL10" s="117">
        <v>0</v>
      </c>
      <c r="BM10" s="117">
        <v>0</v>
      </c>
      <c r="BN10" s="117">
        <v>0</v>
      </c>
      <c r="BO10" s="117">
        <v>0</v>
      </c>
      <c r="BP10" s="117">
        <v>0</v>
      </c>
      <c r="BQ10" s="117">
        <v>0</v>
      </c>
      <c r="BR10" s="117">
        <v>0</v>
      </c>
      <c r="BT10" s="130" t="str">
        <f t="shared" si="10"/>
        <v>HUNG</v>
      </c>
      <c r="BU10" s="131">
        <v>0</v>
      </c>
      <c r="BV10" s="131">
        <v>0</v>
      </c>
      <c r="BW10" s="131">
        <f t="shared" si="11"/>
        <v>0</v>
      </c>
      <c r="BX10" s="132" t="str">
        <f t="shared" si="12"/>
        <v xml:space="preserve"> </v>
      </c>
      <c r="BY10" s="129" t="str">
        <f t="shared" ref="BY10:BY73" si="19">IF(AND(BU10=0,BV10=0),"OK",IF(OR(BX10&lt;95%,BX10&gt;105%),"NG","OK"))</f>
        <v>OK</v>
      </c>
      <c r="CA10" s="124" t="e">
        <f t="shared" si="13"/>
        <v>#REF!</v>
      </c>
      <c r="CB10" s="131">
        <f t="shared" si="14"/>
        <v>0</v>
      </c>
      <c r="CC10" s="131" t="e">
        <f t="shared" si="15"/>
        <v>#REF!</v>
      </c>
      <c r="CD10" s="133" t="e">
        <f>SUMIF(ID_Process_P!$I$8:$I$1008,'● Inspection plan (master)'!$E10,ID_Process_P!#REF!)/1000</f>
        <v>#REF!</v>
      </c>
      <c r="CE10" s="133">
        <v>0</v>
      </c>
      <c r="CF10" s="134"/>
      <c r="CL10" s="124">
        <f t="shared" si="16"/>
        <v>0</v>
      </c>
      <c r="CM10" s="131">
        <f t="shared" si="17"/>
        <v>0</v>
      </c>
      <c r="CN10" s="131">
        <f t="shared" si="18"/>
        <v>0</v>
      </c>
      <c r="CO10" s="133"/>
      <c r="CP10" s="133">
        <v>0</v>
      </c>
      <c r="CQ10" s="134"/>
    </row>
    <row r="11" spans="1:95">
      <c r="B11" s="113" t="s">
        <v>387</v>
      </c>
      <c r="C11" s="114" t="str">
        <f t="shared" si="8"/>
        <v>MA2-9112SRI</v>
      </c>
      <c r="D11" s="114" t="s">
        <v>387</v>
      </c>
      <c r="E11" s="114" t="s">
        <v>388</v>
      </c>
      <c r="F11" s="115" t="s">
        <v>37</v>
      </c>
      <c r="G11" s="116" t="str">
        <f t="shared" si="9"/>
        <v>MA2-9112SRI</v>
      </c>
      <c r="H11" s="116" t="s">
        <v>35</v>
      </c>
      <c r="I11" s="115" t="s">
        <v>47</v>
      </c>
      <c r="J11" s="114" t="s">
        <v>38</v>
      </c>
      <c r="K11" s="114" t="s">
        <v>34</v>
      </c>
      <c r="L11" s="115" t="s">
        <v>383</v>
      </c>
      <c r="M11" s="115" t="s">
        <v>384</v>
      </c>
      <c r="N11" s="115">
        <v>160</v>
      </c>
      <c r="O11" s="106"/>
      <c r="P11" s="106"/>
      <c r="Q11" s="106"/>
      <c r="R11" s="106"/>
      <c r="S11" s="106"/>
      <c r="T11" s="106"/>
      <c r="U11" s="106"/>
      <c r="V11" s="106"/>
      <c r="W11" s="106"/>
      <c r="X11" s="117"/>
      <c r="Y11" s="117"/>
      <c r="Z11" s="117"/>
      <c r="AA11" s="118"/>
      <c r="AB11" s="118"/>
      <c r="AC11" s="118"/>
      <c r="AD11" s="119"/>
      <c r="AE11" s="120"/>
      <c r="AF11" s="120">
        <v>4.4800000000000004</v>
      </c>
      <c r="AG11" s="120">
        <v>2.2400000000000002</v>
      </c>
      <c r="AH11" s="120">
        <v>1.6</v>
      </c>
      <c r="AI11" s="120">
        <v>0</v>
      </c>
      <c r="AJ11" s="120">
        <v>4.8</v>
      </c>
      <c r="AK11" s="120">
        <v>0</v>
      </c>
      <c r="AL11" s="120">
        <v>0</v>
      </c>
      <c r="AM11" s="120">
        <v>4.8</v>
      </c>
      <c r="AN11" s="120">
        <v>9.92</v>
      </c>
      <c r="AO11" s="120">
        <v>0</v>
      </c>
      <c r="AP11" s="120">
        <v>2.56</v>
      </c>
      <c r="AQ11" s="120">
        <v>0</v>
      </c>
      <c r="AR11" s="120">
        <v>3.04</v>
      </c>
      <c r="AS11" s="120">
        <v>0</v>
      </c>
      <c r="AT11" s="120">
        <v>3.2</v>
      </c>
      <c r="AU11" s="120">
        <v>0</v>
      </c>
      <c r="AV11" s="120">
        <v>2.4</v>
      </c>
      <c r="AW11" s="120">
        <v>0</v>
      </c>
      <c r="AZ11" s="121"/>
      <c r="BA11" s="121"/>
      <c r="BB11" s="121"/>
      <c r="BC11" s="121"/>
      <c r="BD11" s="121">
        <v>1.6</v>
      </c>
      <c r="BE11" s="121">
        <v>0.04</v>
      </c>
      <c r="BF11" s="121">
        <v>4.8</v>
      </c>
      <c r="BG11" s="121">
        <v>0</v>
      </c>
      <c r="BH11" s="121">
        <v>4.8</v>
      </c>
      <c r="BI11" s="121">
        <v>0.02</v>
      </c>
      <c r="BJ11" s="121">
        <v>9.92</v>
      </c>
      <c r="BK11" s="121">
        <v>0</v>
      </c>
      <c r="BL11" s="121">
        <v>2.4</v>
      </c>
      <c r="BM11" s="121">
        <v>2.5000000000000001E-2</v>
      </c>
      <c r="BN11" s="121">
        <v>3.2</v>
      </c>
      <c r="BO11" s="121">
        <v>0</v>
      </c>
      <c r="BP11" s="121">
        <v>3.2</v>
      </c>
      <c r="BQ11" s="121">
        <v>0</v>
      </c>
      <c r="BR11" s="121">
        <v>2.4</v>
      </c>
      <c r="BT11" s="116" t="str">
        <f t="shared" si="10"/>
        <v>HUNG</v>
      </c>
      <c r="BU11" s="122">
        <v>3.2</v>
      </c>
      <c r="BV11" s="122">
        <v>3.2</v>
      </c>
      <c r="BW11" s="122">
        <f t="shared" si="11"/>
        <v>0</v>
      </c>
      <c r="BX11" s="123">
        <f t="shared" si="12"/>
        <v>1</v>
      </c>
      <c r="BY11" s="115" t="str">
        <f t="shared" si="19"/>
        <v>OK</v>
      </c>
      <c r="CA11" s="124" t="e">
        <f t="shared" si="13"/>
        <v>#REF!</v>
      </c>
      <c r="CB11" s="122">
        <f t="shared" si="14"/>
        <v>3.2</v>
      </c>
      <c r="CC11" s="122" t="e">
        <f t="shared" si="15"/>
        <v>#REF!</v>
      </c>
      <c r="CD11" s="125" t="e">
        <f>SUMIF(ID_Process_P!$I$8:$I$1008,'● Inspection plan (master)'!$E11,ID_Process_P!#REF!)/1000</f>
        <v>#REF!</v>
      </c>
      <c r="CE11" s="125">
        <v>3.2</v>
      </c>
      <c r="CF11" s="126"/>
      <c r="CL11" s="124">
        <f t="shared" si="16"/>
        <v>0</v>
      </c>
      <c r="CM11" s="122">
        <f t="shared" si="17"/>
        <v>0</v>
      </c>
      <c r="CN11" s="122">
        <f t="shared" si="18"/>
        <v>0</v>
      </c>
      <c r="CO11" s="125"/>
      <c r="CP11" s="125">
        <v>0</v>
      </c>
      <c r="CQ11" s="126"/>
    </row>
    <row r="12" spans="1:95">
      <c r="B12" s="127" t="s">
        <v>389</v>
      </c>
      <c r="C12" s="128" t="str">
        <f t="shared" si="8"/>
        <v>MF1-4210SRI</v>
      </c>
      <c r="D12" s="128" t="s">
        <v>389</v>
      </c>
      <c r="E12" s="128" t="s">
        <v>390</v>
      </c>
      <c r="F12" s="129" t="s">
        <v>37</v>
      </c>
      <c r="G12" s="130" t="str">
        <f t="shared" si="9"/>
        <v>MF1-4210SRI</v>
      </c>
      <c r="H12" s="130" t="s">
        <v>35</v>
      </c>
      <c r="I12" s="129" t="s">
        <v>48</v>
      </c>
      <c r="J12" s="128" t="s">
        <v>38</v>
      </c>
      <c r="K12" s="128" t="s">
        <v>34</v>
      </c>
      <c r="L12" s="129" t="s">
        <v>383</v>
      </c>
      <c r="M12" s="129" t="s">
        <v>384</v>
      </c>
      <c r="N12" s="129">
        <v>300</v>
      </c>
      <c r="O12" s="106"/>
      <c r="P12" s="106"/>
      <c r="Q12" s="106"/>
      <c r="R12" s="106"/>
      <c r="S12" s="106"/>
      <c r="T12" s="106"/>
      <c r="U12" s="106"/>
      <c r="V12" s="106"/>
      <c r="W12" s="106"/>
      <c r="X12" s="117"/>
      <c r="Y12" s="117"/>
      <c r="Z12" s="117"/>
      <c r="AA12" s="118"/>
      <c r="AB12" s="118"/>
      <c r="AC12" s="118"/>
      <c r="AD12" s="119"/>
      <c r="AE12" s="120"/>
      <c r="AF12" s="120">
        <v>0</v>
      </c>
      <c r="AG12" s="120">
        <v>0</v>
      </c>
      <c r="AH12" s="120">
        <v>0</v>
      </c>
      <c r="AI12" s="120">
        <v>0</v>
      </c>
      <c r="AJ12" s="120">
        <v>0</v>
      </c>
      <c r="AK12" s="120">
        <v>0</v>
      </c>
      <c r="AL12" s="120">
        <v>0</v>
      </c>
      <c r="AM12" s="120">
        <v>0</v>
      </c>
      <c r="AN12" s="120">
        <v>0</v>
      </c>
      <c r="AO12" s="120">
        <v>0</v>
      </c>
      <c r="AP12" s="120">
        <v>0</v>
      </c>
      <c r="AQ12" s="120">
        <v>0</v>
      </c>
      <c r="AR12" s="120">
        <v>0</v>
      </c>
      <c r="AS12" s="120">
        <v>0</v>
      </c>
      <c r="AT12" s="120">
        <v>0</v>
      </c>
      <c r="AU12" s="120">
        <v>0</v>
      </c>
      <c r="AV12" s="120">
        <v>0</v>
      </c>
      <c r="AW12" s="120">
        <v>0</v>
      </c>
      <c r="AZ12" s="117"/>
      <c r="BA12" s="117"/>
      <c r="BB12" s="117"/>
      <c r="BC12" s="117"/>
      <c r="BD12" s="117">
        <v>0</v>
      </c>
      <c r="BE12" s="117">
        <v>0</v>
      </c>
      <c r="BF12" s="117">
        <v>0</v>
      </c>
      <c r="BG12" s="117">
        <v>0</v>
      </c>
      <c r="BH12" s="117">
        <v>0</v>
      </c>
      <c r="BI12" s="117">
        <v>0</v>
      </c>
      <c r="BJ12" s="117">
        <v>0</v>
      </c>
      <c r="BK12" s="117">
        <v>0</v>
      </c>
      <c r="BL12" s="117">
        <v>0</v>
      </c>
      <c r="BM12" s="117">
        <v>0</v>
      </c>
      <c r="BN12" s="117">
        <v>0</v>
      </c>
      <c r="BO12" s="117">
        <v>0</v>
      </c>
      <c r="BP12" s="117">
        <v>0</v>
      </c>
      <c r="BQ12" s="117">
        <v>0</v>
      </c>
      <c r="BR12" s="117">
        <v>0</v>
      </c>
      <c r="BT12" s="130" t="str">
        <f t="shared" si="10"/>
        <v>HUNG</v>
      </c>
      <c r="BU12" s="131">
        <v>0</v>
      </c>
      <c r="BV12" s="131">
        <v>0</v>
      </c>
      <c r="BW12" s="131">
        <f t="shared" si="11"/>
        <v>0</v>
      </c>
      <c r="BX12" s="132" t="str">
        <f t="shared" si="12"/>
        <v xml:space="preserve"> </v>
      </c>
      <c r="BY12" s="129" t="str">
        <f t="shared" si="19"/>
        <v>OK</v>
      </c>
      <c r="CA12" s="124" t="e">
        <f t="shared" si="13"/>
        <v>#REF!</v>
      </c>
      <c r="CB12" s="131">
        <f t="shared" si="14"/>
        <v>0</v>
      </c>
      <c r="CC12" s="131" t="e">
        <f t="shared" si="15"/>
        <v>#REF!</v>
      </c>
      <c r="CD12" s="133" t="e">
        <f>SUMIF(ID_Process_P!$I$8:$I$1008,'● Inspection plan (master)'!$E12,ID_Process_P!#REF!)/1000</f>
        <v>#REF!</v>
      </c>
      <c r="CE12" s="133">
        <v>0.6</v>
      </c>
      <c r="CF12" s="134"/>
      <c r="CL12" s="124">
        <f t="shared" si="16"/>
        <v>0</v>
      </c>
      <c r="CM12" s="131">
        <f t="shared" si="17"/>
        <v>0</v>
      </c>
      <c r="CN12" s="131">
        <f t="shared" si="18"/>
        <v>0</v>
      </c>
      <c r="CO12" s="133"/>
      <c r="CP12" s="133">
        <v>0</v>
      </c>
      <c r="CQ12" s="134"/>
    </row>
    <row r="13" spans="1:95">
      <c r="B13" s="113" t="s">
        <v>391</v>
      </c>
      <c r="C13" s="114" t="str">
        <f t="shared" si="8"/>
        <v>MA2-7480SRI</v>
      </c>
      <c r="D13" s="114" t="s">
        <v>391</v>
      </c>
      <c r="E13" s="114" t="s">
        <v>392</v>
      </c>
      <c r="F13" s="115" t="s">
        <v>37</v>
      </c>
      <c r="G13" s="116" t="str">
        <f t="shared" si="9"/>
        <v>MA2-7480SRI</v>
      </c>
      <c r="H13" s="116" t="s">
        <v>35</v>
      </c>
      <c r="I13" s="115" t="s">
        <v>49</v>
      </c>
      <c r="J13" s="114" t="s">
        <v>38</v>
      </c>
      <c r="K13" s="114" t="s">
        <v>34</v>
      </c>
      <c r="L13" s="115" t="s">
        <v>383</v>
      </c>
      <c r="M13" s="115" t="s">
        <v>384</v>
      </c>
      <c r="N13" s="115">
        <v>1080</v>
      </c>
      <c r="O13" s="106"/>
      <c r="P13" s="106"/>
      <c r="Q13" s="106"/>
      <c r="R13" s="106"/>
      <c r="S13" s="106"/>
      <c r="T13" s="106"/>
      <c r="U13" s="106"/>
      <c r="V13" s="106"/>
      <c r="W13" s="106"/>
      <c r="X13" s="117"/>
      <c r="Y13" s="117"/>
      <c r="Z13" s="117"/>
      <c r="AA13" s="118"/>
      <c r="AB13" s="118"/>
      <c r="AC13" s="118"/>
      <c r="AD13" s="119"/>
      <c r="AE13" s="120"/>
      <c r="AF13" s="120">
        <v>0</v>
      </c>
      <c r="AG13" s="120">
        <v>0</v>
      </c>
      <c r="AH13" s="120">
        <v>0</v>
      </c>
      <c r="AI13" s="120">
        <v>0</v>
      </c>
      <c r="AJ13" s="120">
        <v>0</v>
      </c>
      <c r="AK13" s="120">
        <v>1.08</v>
      </c>
      <c r="AL13" s="120">
        <v>0</v>
      </c>
      <c r="AM13" s="120">
        <v>0</v>
      </c>
      <c r="AN13" s="120">
        <v>0</v>
      </c>
      <c r="AO13" s="120">
        <v>0</v>
      </c>
      <c r="AP13" s="120">
        <v>0</v>
      </c>
      <c r="AQ13" s="120">
        <v>0</v>
      </c>
      <c r="AR13" s="120">
        <v>0</v>
      </c>
      <c r="AS13" s="120">
        <v>0</v>
      </c>
      <c r="AT13" s="120">
        <v>1.08</v>
      </c>
      <c r="AU13" s="120">
        <v>0</v>
      </c>
      <c r="AV13" s="120">
        <v>0</v>
      </c>
      <c r="AW13" s="120">
        <v>0</v>
      </c>
      <c r="AZ13" s="121"/>
      <c r="BA13" s="121"/>
      <c r="BB13" s="121"/>
      <c r="BC13" s="121"/>
      <c r="BD13" s="121">
        <v>0</v>
      </c>
      <c r="BE13" s="121">
        <v>0.03</v>
      </c>
      <c r="BF13" s="121">
        <v>0</v>
      </c>
      <c r="BG13" s="121">
        <v>0</v>
      </c>
      <c r="BH13" s="121">
        <v>0</v>
      </c>
      <c r="BI13" s="121">
        <v>0.02</v>
      </c>
      <c r="BJ13" s="121">
        <v>0</v>
      </c>
      <c r="BK13" s="121">
        <v>0</v>
      </c>
      <c r="BL13" s="121">
        <v>0</v>
      </c>
      <c r="BM13" s="121">
        <v>1.4999999999999999E-2</v>
      </c>
      <c r="BN13" s="121">
        <v>0</v>
      </c>
      <c r="BO13" s="121">
        <v>0</v>
      </c>
      <c r="BP13" s="121">
        <v>2.16</v>
      </c>
      <c r="BQ13" s="121">
        <v>0</v>
      </c>
      <c r="BR13" s="121">
        <v>0</v>
      </c>
      <c r="BT13" s="116" t="str">
        <f t="shared" si="10"/>
        <v>HUNG</v>
      </c>
      <c r="BU13" s="122">
        <v>1.08</v>
      </c>
      <c r="BV13" s="122">
        <v>1.08</v>
      </c>
      <c r="BW13" s="122">
        <f t="shared" si="11"/>
        <v>0</v>
      </c>
      <c r="BX13" s="123">
        <f t="shared" si="12"/>
        <v>1</v>
      </c>
      <c r="BY13" s="115" t="str">
        <f t="shared" si="19"/>
        <v>OK</v>
      </c>
      <c r="CA13" s="124" t="e">
        <f t="shared" si="13"/>
        <v>#REF!</v>
      </c>
      <c r="CB13" s="122">
        <f t="shared" si="14"/>
        <v>1.08</v>
      </c>
      <c r="CC13" s="122" t="e">
        <f t="shared" si="15"/>
        <v>#REF!</v>
      </c>
      <c r="CD13" s="125" t="e">
        <f>SUMIF(ID_Process_P!$I$8:$I$1008,'● Inspection plan (master)'!$E13,ID_Process_P!#REF!)/1000</f>
        <v>#REF!</v>
      </c>
      <c r="CE13" s="125">
        <v>2.16</v>
      </c>
      <c r="CF13" s="126"/>
      <c r="CL13" s="124">
        <f t="shared" si="16"/>
        <v>0</v>
      </c>
      <c r="CM13" s="122">
        <f t="shared" si="17"/>
        <v>0</v>
      </c>
      <c r="CN13" s="122">
        <f t="shared" si="18"/>
        <v>0</v>
      </c>
      <c r="CO13" s="125"/>
      <c r="CP13" s="125">
        <v>0</v>
      </c>
      <c r="CQ13" s="126"/>
    </row>
    <row r="14" spans="1:95">
      <c r="B14" s="127" t="s">
        <v>393</v>
      </c>
      <c r="C14" s="128" t="str">
        <f t="shared" si="8"/>
        <v>MF1-4351SRI</v>
      </c>
      <c r="D14" s="128" t="s">
        <v>393</v>
      </c>
      <c r="E14" s="128" t="s">
        <v>394</v>
      </c>
      <c r="F14" s="129" t="s">
        <v>37</v>
      </c>
      <c r="G14" s="130" t="str">
        <f t="shared" si="9"/>
        <v>MF1-4351SRI</v>
      </c>
      <c r="H14" s="130" t="s">
        <v>35</v>
      </c>
      <c r="I14" s="129" t="s">
        <v>50</v>
      </c>
      <c r="J14" s="128" t="s">
        <v>38</v>
      </c>
      <c r="K14" s="128" t="s">
        <v>34</v>
      </c>
      <c r="L14" s="129" t="s">
        <v>383</v>
      </c>
      <c r="M14" s="129" t="s">
        <v>384</v>
      </c>
      <c r="N14" s="129">
        <v>1080</v>
      </c>
      <c r="O14" s="106"/>
      <c r="P14" s="106"/>
      <c r="Q14" s="106"/>
      <c r="R14" s="106"/>
      <c r="S14" s="106"/>
      <c r="T14" s="106"/>
      <c r="U14" s="106"/>
      <c r="V14" s="106"/>
      <c r="W14" s="106"/>
      <c r="X14" s="117"/>
      <c r="Y14" s="117"/>
      <c r="Z14" s="117"/>
      <c r="AA14" s="118"/>
      <c r="AB14" s="118"/>
      <c r="AC14" s="118"/>
      <c r="AD14" s="119"/>
      <c r="AE14" s="120"/>
      <c r="AF14" s="120">
        <v>0</v>
      </c>
      <c r="AG14" s="120">
        <v>0</v>
      </c>
      <c r="AH14" s="120">
        <v>0</v>
      </c>
      <c r="AI14" s="120">
        <v>0</v>
      </c>
      <c r="AJ14" s="120">
        <v>0</v>
      </c>
      <c r="AK14" s="120">
        <v>0</v>
      </c>
      <c r="AL14" s="120">
        <v>0</v>
      </c>
      <c r="AM14" s="120">
        <v>0</v>
      </c>
      <c r="AN14" s="120">
        <v>0</v>
      </c>
      <c r="AO14" s="120">
        <v>0</v>
      </c>
      <c r="AP14" s="120">
        <v>0</v>
      </c>
      <c r="AQ14" s="120">
        <v>0</v>
      </c>
      <c r="AR14" s="120">
        <v>0</v>
      </c>
      <c r="AS14" s="120">
        <v>0</v>
      </c>
      <c r="AT14" s="120">
        <v>0</v>
      </c>
      <c r="AU14" s="120">
        <v>0</v>
      </c>
      <c r="AV14" s="120">
        <v>0</v>
      </c>
      <c r="AW14" s="120">
        <v>0</v>
      </c>
      <c r="AZ14" s="117"/>
      <c r="BA14" s="117"/>
      <c r="BB14" s="117"/>
      <c r="BC14" s="117"/>
      <c r="BD14" s="117">
        <v>0</v>
      </c>
      <c r="BE14" s="117">
        <v>0</v>
      </c>
      <c r="BF14" s="117">
        <v>0</v>
      </c>
      <c r="BG14" s="117">
        <v>0</v>
      </c>
      <c r="BH14" s="117">
        <v>0</v>
      </c>
      <c r="BI14" s="117">
        <v>0</v>
      </c>
      <c r="BJ14" s="117">
        <v>0</v>
      </c>
      <c r="BK14" s="117">
        <v>0</v>
      </c>
      <c r="BL14" s="117">
        <v>0</v>
      </c>
      <c r="BM14" s="117">
        <v>0</v>
      </c>
      <c r="BN14" s="117">
        <v>0</v>
      </c>
      <c r="BO14" s="117">
        <v>0</v>
      </c>
      <c r="BP14" s="117">
        <v>0</v>
      </c>
      <c r="BQ14" s="117">
        <v>0</v>
      </c>
      <c r="BR14" s="117">
        <v>0</v>
      </c>
      <c r="BT14" s="130" t="str">
        <f t="shared" si="10"/>
        <v>HUNG</v>
      </c>
      <c r="BU14" s="131">
        <v>0</v>
      </c>
      <c r="BV14" s="131">
        <v>0</v>
      </c>
      <c r="BW14" s="131">
        <f t="shared" si="11"/>
        <v>0</v>
      </c>
      <c r="BX14" s="132" t="str">
        <f t="shared" si="12"/>
        <v xml:space="preserve"> </v>
      </c>
      <c r="BY14" s="129" t="str">
        <f t="shared" si="19"/>
        <v>OK</v>
      </c>
      <c r="CA14" s="124" t="e">
        <f t="shared" si="13"/>
        <v>#REF!</v>
      </c>
      <c r="CB14" s="131">
        <f t="shared" si="14"/>
        <v>0</v>
      </c>
      <c r="CC14" s="131" t="e">
        <f t="shared" si="15"/>
        <v>#REF!</v>
      </c>
      <c r="CD14" s="133" t="e">
        <f>SUMIF(ID_Process_P!$I$8:$I$1008,'● Inspection plan (master)'!$E14,ID_Process_P!#REF!)/1000</f>
        <v>#REF!</v>
      </c>
      <c r="CE14" s="133">
        <v>0</v>
      </c>
      <c r="CF14" s="134"/>
      <c r="CL14" s="124">
        <f t="shared" si="16"/>
        <v>0</v>
      </c>
      <c r="CM14" s="131">
        <f t="shared" si="17"/>
        <v>0</v>
      </c>
      <c r="CN14" s="131">
        <f t="shared" si="18"/>
        <v>0</v>
      </c>
      <c r="CO14" s="133"/>
      <c r="CP14" s="133">
        <v>0</v>
      </c>
      <c r="CQ14" s="134"/>
    </row>
    <row r="15" spans="1:95">
      <c r="B15" s="113" t="s">
        <v>395</v>
      </c>
      <c r="C15" s="114" t="str">
        <f t="shared" si="8"/>
        <v>MA2-9111SRI</v>
      </c>
      <c r="D15" s="114" t="s">
        <v>395</v>
      </c>
      <c r="E15" s="114" t="s">
        <v>396</v>
      </c>
      <c r="F15" s="115" t="s">
        <v>37</v>
      </c>
      <c r="G15" s="116" t="str">
        <f t="shared" si="9"/>
        <v>MA2-9111SRI</v>
      </c>
      <c r="H15" s="116" t="s">
        <v>35</v>
      </c>
      <c r="I15" s="115" t="s">
        <v>51</v>
      </c>
      <c r="J15" s="114" t="s">
        <v>38</v>
      </c>
      <c r="K15" s="114" t="s">
        <v>34</v>
      </c>
      <c r="L15" s="115" t="s">
        <v>383</v>
      </c>
      <c r="M15" s="115" t="s">
        <v>384</v>
      </c>
      <c r="N15" s="115">
        <v>320</v>
      </c>
      <c r="O15" s="106"/>
      <c r="P15" s="106"/>
      <c r="Q15" s="106"/>
      <c r="R15" s="106"/>
      <c r="S15" s="106"/>
      <c r="T15" s="106"/>
      <c r="U15" s="106"/>
      <c r="V15" s="106"/>
      <c r="W15" s="106"/>
      <c r="X15" s="117"/>
      <c r="Y15" s="117"/>
      <c r="Z15" s="117"/>
      <c r="AA15" s="118"/>
      <c r="AB15" s="118"/>
      <c r="AC15" s="118"/>
      <c r="AD15" s="119"/>
      <c r="AE15" s="120"/>
      <c r="AF15" s="120">
        <v>1.28</v>
      </c>
      <c r="AG15" s="120">
        <v>0</v>
      </c>
      <c r="AH15" s="120">
        <v>0.96</v>
      </c>
      <c r="AI15" s="120">
        <v>0</v>
      </c>
      <c r="AJ15" s="120">
        <v>5.44</v>
      </c>
      <c r="AK15" s="120">
        <v>0.32</v>
      </c>
      <c r="AL15" s="120">
        <v>0.32</v>
      </c>
      <c r="AM15" s="120">
        <v>0</v>
      </c>
      <c r="AN15" s="120">
        <v>0</v>
      </c>
      <c r="AO15" s="120">
        <v>0</v>
      </c>
      <c r="AP15" s="120">
        <v>2.56</v>
      </c>
      <c r="AQ15" s="120">
        <v>0</v>
      </c>
      <c r="AR15" s="120">
        <v>2.88</v>
      </c>
      <c r="AS15" s="120">
        <v>0</v>
      </c>
      <c r="AT15" s="120">
        <v>1.92</v>
      </c>
      <c r="AU15" s="120">
        <v>0</v>
      </c>
      <c r="AV15" s="120">
        <v>0.32</v>
      </c>
      <c r="AW15" s="120">
        <v>0.32</v>
      </c>
      <c r="AZ15" s="121"/>
      <c r="BA15" s="121"/>
      <c r="BB15" s="121"/>
      <c r="BC15" s="121"/>
      <c r="BD15" s="121">
        <v>0.96</v>
      </c>
      <c r="BE15" s="121">
        <v>1.4999999999999999E-2</v>
      </c>
      <c r="BF15" s="121">
        <v>5.44</v>
      </c>
      <c r="BG15" s="121">
        <v>0</v>
      </c>
      <c r="BH15" s="121">
        <v>0.64</v>
      </c>
      <c r="BI15" s="121">
        <v>0.02</v>
      </c>
      <c r="BJ15" s="121">
        <v>0</v>
      </c>
      <c r="BK15" s="121">
        <v>0</v>
      </c>
      <c r="BL15" s="121">
        <v>2.56</v>
      </c>
      <c r="BM15" s="121">
        <v>0.04</v>
      </c>
      <c r="BN15" s="121">
        <v>2.56</v>
      </c>
      <c r="BO15" s="121">
        <v>0</v>
      </c>
      <c r="BP15" s="121">
        <v>1.28</v>
      </c>
      <c r="BQ15" s="121">
        <v>0</v>
      </c>
      <c r="BR15" s="121">
        <v>1.28</v>
      </c>
      <c r="BT15" s="116" t="str">
        <f t="shared" si="10"/>
        <v>HUNG</v>
      </c>
      <c r="BU15" s="122">
        <v>1.92</v>
      </c>
      <c r="BV15" s="122">
        <v>1.92</v>
      </c>
      <c r="BW15" s="122">
        <f t="shared" si="11"/>
        <v>0</v>
      </c>
      <c r="BX15" s="123">
        <f t="shared" si="12"/>
        <v>1</v>
      </c>
      <c r="BY15" s="115" t="str">
        <f t="shared" si="19"/>
        <v>OK</v>
      </c>
      <c r="CA15" s="124" t="e">
        <f t="shared" si="13"/>
        <v>#REF!</v>
      </c>
      <c r="CB15" s="122">
        <f t="shared" si="14"/>
        <v>1.92</v>
      </c>
      <c r="CC15" s="122" t="e">
        <f t="shared" si="15"/>
        <v>#REF!</v>
      </c>
      <c r="CD15" s="125" t="e">
        <f>SUMIF(ID_Process_P!$I$8:$I$1008,'● Inspection plan (master)'!$E15,ID_Process_P!#REF!)/1000</f>
        <v>#REF!</v>
      </c>
      <c r="CE15" s="125">
        <v>2.2400000000000002</v>
      </c>
      <c r="CF15" s="126"/>
      <c r="CL15" s="124">
        <f t="shared" si="16"/>
        <v>0</v>
      </c>
      <c r="CM15" s="122">
        <f t="shared" si="17"/>
        <v>0</v>
      </c>
      <c r="CN15" s="122">
        <f t="shared" si="18"/>
        <v>0</v>
      </c>
      <c r="CO15" s="125"/>
      <c r="CP15" s="125">
        <v>0</v>
      </c>
      <c r="CQ15" s="126"/>
    </row>
    <row r="16" spans="1:95">
      <c r="B16" s="127" t="s">
        <v>397</v>
      </c>
      <c r="C16" s="128" t="str">
        <f t="shared" si="8"/>
        <v>MA2-7996SRI</v>
      </c>
      <c r="D16" s="128" t="s">
        <v>397</v>
      </c>
      <c r="E16" s="128" t="s">
        <v>398</v>
      </c>
      <c r="F16" s="129" t="s">
        <v>37</v>
      </c>
      <c r="G16" s="130" t="str">
        <f t="shared" si="9"/>
        <v>MA2-7996SRI</v>
      </c>
      <c r="H16" s="130" t="s">
        <v>35</v>
      </c>
      <c r="I16" s="129" t="s">
        <v>52</v>
      </c>
      <c r="J16" s="128" t="s">
        <v>38</v>
      </c>
      <c r="K16" s="128" t="s">
        <v>34</v>
      </c>
      <c r="L16" s="129" t="s">
        <v>383</v>
      </c>
      <c r="M16" s="129" t="s">
        <v>384</v>
      </c>
      <c r="N16" s="129">
        <v>350</v>
      </c>
      <c r="O16" s="106"/>
      <c r="P16" s="106"/>
      <c r="Q16" s="106"/>
      <c r="R16" s="106"/>
      <c r="S16" s="106"/>
      <c r="T16" s="106"/>
      <c r="U16" s="106"/>
      <c r="V16" s="106"/>
      <c r="W16" s="106"/>
      <c r="X16" s="117"/>
      <c r="Y16" s="117"/>
      <c r="Z16" s="117"/>
      <c r="AA16" s="118"/>
      <c r="AB16" s="118"/>
      <c r="AC16" s="118"/>
      <c r="AD16" s="119"/>
      <c r="AE16" s="120"/>
      <c r="AF16" s="120">
        <v>0</v>
      </c>
      <c r="AG16" s="120">
        <v>0</v>
      </c>
      <c r="AH16" s="120">
        <v>0.7</v>
      </c>
      <c r="AI16" s="120">
        <v>0</v>
      </c>
      <c r="AJ16" s="120">
        <v>0.7</v>
      </c>
      <c r="AK16" s="120">
        <v>0</v>
      </c>
      <c r="AL16" s="120">
        <v>1.4</v>
      </c>
      <c r="AM16" s="120">
        <v>0</v>
      </c>
      <c r="AN16" s="120">
        <v>1.4</v>
      </c>
      <c r="AO16" s="120">
        <v>0</v>
      </c>
      <c r="AP16" s="120">
        <v>0</v>
      </c>
      <c r="AQ16" s="120">
        <v>0</v>
      </c>
      <c r="AR16" s="120">
        <v>0</v>
      </c>
      <c r="AS16" s="120">
        <v>0</v>
      </c>
      <c r="AT16" s="120">
        <v>0</v>
      </c>
      <c r="AU16" s="120">
        <v>0</v>
      </c>
      <c r="AV16" s="120">
        <v>0</v>
      </c>
      <c r="AW16" s="120">
        <v>0</v>
      </c>
      <c r="AZ16" s="117"/>
      <c r="BA16" s="117"/>
      <c r="BB16" s="117"/>
      <c r="BC16" s="117"/>
      <c r="BD16" s="117">
        <v>0.7</v>
      </c>
      <c r="BE16" s="117">
        <v>0</v>
      </c>
      <c r="BF16" s="117">
        <v>0.7</v>
      </c>
      <c r="BG16" s="117">
        <v>0</v>
      </c>
      <c r="BH16" s="117">
        <v>1.4</v>
      </c>
      <c r="BI16" s="117">
        <v>0</v>
      </c>
      <c r="BJ16" s="117">
        <v>1.4</v>
      </c>
      <c r="BK16" s="117">
        <v>0</v>
      </c>
      <c r="BL16" s="117">
        <v>0</v>
      </c>
      <c r="BM16" s="117">
        <v>0</v>
      </c>
      <c r="BN16" s="117">
        <v>0</v>
      </c>
      <c r="BO16" s="117">
        <v>0</v>
      </c>
      <c r="BP16" s="117">
        <v>0</v>
      </c>
      <c r="BQ16" s="117">
        <v>0</v>
      </c>
      <c r="BR16" s="117">
        <v>0</v>
      </c>
      <c r="BT16" s="130" t="str">
        <f t="shared" si="10"/>
        <v>HUNG</v>
      </c>
      <c r="BU16" s="131">
        <v>0</v>
      </c>
      <c r="BV16" s="131">
        <v>0</v>
      </c>
      <c r="BW16" s="131">
        <f t="shared" si="11"/>
        <v>0</v>
      </c>
      <c r="BX16" s="132" t="str">
        <f t="shared" si="12"/>
        <v xml:space="preserve"> </v>
      </c>
      <c r="BY16" s="129" t="str">
        <f t="shared" si="19"/>
        <v>OK</v>
      </c>
      <c r="CA16" s="124" t="e">
        <f t="shared" si="13"/>
        <v>#REF!</v>
      </c>
      <c r="CB16" s="131">
        <f t="shared" si="14"/>
        <v>0</v>
      </c>
      <c r="CC16" s="131" t="e">
        <f t="shared" si="15"/>
        <v>#REF!</v>
      </c>
      <c r="CD16" s="133" t="e">
        <f>SUMIF(ID_Process_P!$I$8:$I$1008,'● Inspection plan (master)'!$E16,ID_Process_P!#REF!)/1000</f>
        <v>#REF!</v>
      </c>
      <c r="CE16" s="133">
        <v>0</v>
      </c>
      <c r="CF16" s="134"/>
      <c r="CL16" s="124">
        <f t="shared" si="16"/>
        <v>0</v>
      </c>
      <c r="CM16" s="131">
        <f t="shared" si="17"/>
        <v>0</v>
      </c>
      <c r="CN16" s="131">
        <f t="shared" si="18"/>
        <v>0</v>
      </c>
      <c r="CO16" s="133"/>
      <c r="CP16" s="133">
        <v>0</v>
      </c>
      <c r="CQ16" s="134"/>
    </row>
    <row r="17" spans="2:95">
      <c r="B17" s="113" t="s">
        <v>399</v>
      </c>
      <c r="C17" s="114" t="str">
        <f t="shared" si="8"/>
        <v>MA2-9416SRI</v>
      </c>
      <c r="D17" s="114" t="s">
        <v>399</v>
      </c>
      <c r="E17" s="114" t="s">
        <v>400</v>
      </c>
      <c r="F17" s="115" t="s">
        <v>37</v>
      </c>
      <c r="G17" s="116" t="str">
        <f t="shared" si="9"/>
        <v>MA2-9416SRI</v>
      </c>
      <c r="H17" s="116" t="s">
        <v>35</v>
      </c>
      <c r="I17" s="115" t="s">
        <v>55</v>
      </c>
      <c r="J17" s="114" t="s">
        <v>38</v>
      </c>
      <c r="K17" s="114" t="s">
        <v>34</v>
      </c>
      <c r="L17" s="115" t="s">
        <v>383</v>
      </c>
      <c r="M17" s="115" t="s">
        <v>384</v>
      </c>
      <c r="N17" s="115">
        <v>250</v>
      </c>
      <c r="O17" s="106"/>
      <c r="P17" s="106"/>
      <c r="Q17" s="106"/>
      <c r="R17" s="106"/>
      <c r="S17" s="106"/>
      <c r="T17" s="106"/>
      <c r="U17" s="106"/>
      <c r="V17" s="106"/>
      <c r="W17" s="106"/>
      <c r="X17" s="117"/>
      <c r="Y17" s="117"/>
      <c r="Z17" s="117"/>
      <c r="AA17" s="118"/>
      <c r="AB17" s="118"/>
      <c r="AC17" s="118"/>
      <c r="AD17" s="119"/>
      <c r="AE17" s="120"/>
      <c r="AF17" s="120">
        <v>10.5</v>
      </c>
      <c r="AG17" s="120">
        <v>0</v>
      </c>
      <c r="AH17" s="120">
        <v>14.5</v>
      </c>
      <c r="AI17" s="120">
        <v>0</v>
      </c>
      <c r="AJ17" s="120">
        <v>8.75</v>
      </c>
      <c r="AK17" s="120">
        <v>6.5</v>
      </c>
      <c r="AL17" s="120">
        <v>9</v>
      </c>
      <c r="AM17" s="120">
        <v>11.5</v>
      </c>
      <c r="AN17" s="120">
        <v>14.5</v>
      </c>
      <c r="AO17" s="120">
        <v>0</v>
      </c>
      <c r="AP17" s="120">
        <v>14.75</v>
      </c>
      <c r="AQ17" s="120">
        <v>0</v>
      </c>
      <c r="AR17" s="120">
        <v>20</v>
      </c>
      <c r="AS17" s="120">
        <v>0</v>
      </c>
      <c r="AT17" s="120">
        <v>15</v>
      </c>
      <c r="AU17" s="120">
        <v>0</v>
      </c>
      <c r="AV17" s="120">
        <v>15</v>
      </c>
      <c r="AW17" s="120">
        <v>0</v>
      </c>
      <c r="AZ17" s="121"/>
      <c r="BA17" s="121"/>
      <c r="BB17" s="121"/>
      <c r="BC17" s="121"/>
      <c r="BD17" s="121">
        <v>15</v>
      </c>
      <c r="BE17" s="121">
        <v>0.02</v>
      </c>
      <c r="BF17" s="121">
        <v>15</v>
      </c>
      <c r="BG17" s="121">
        <v>0</v>
      </c>
      <c r="BH17" s="121">
        <v>20.02</v>
      </c>
      <c r="BI17" s="121">
        <v>0.03</v>
      </c>
      <c r="BJ17" s="121">
        <v>15</v>
      </c>
      <c r="BK17" s="121">
        <v>0</v>
      </c>
      <c r="BL17" s="121">
        <v>15</v>
      </c>
      <c r="BM17" s="121">
        <v>0</v>
      </c>
      <c r="BN17" s="121">
        <v>20</v>
      </c>
      <c r="BO17" s="121">
        <v>0</v>
      </c>
      <c r="BP17" s="121">
        <v>15</v>
      </c>
      <c r="BQ17" s="121">
        <v>0</v>
      </c>
      <c r="BR17" s="121">
        <v>15</v>
      </c>
      <c r="BT17" s="116" t="str">
        <f t="shared" si="10"/>
        <v>HUNG</v>
      </c>
      <c r="BU17" s="122">
        <v>15</v>
      </c>
      <c r="BV17" s="122">
        <v>15</v>
      </c>
      <c r="BW17" s="122">
        <f t="shared" si="11"/>
        <v>0</v>
      </c>
      <c r="BX17" s="123">
        <f t="shared" si="12"/>
        <v>1</v>
      </c>
      <c r="BY17" s="115" t="str">
        <f t="shared" si="19"/>
        <v>OK</v>
      </c>
      <c r="CA17" s="124" t="e">
        <f t="shared" si="13"/>
        <v>#REF!</v>
      </c>
      <c r="CB17" s="122">
        <f t="shared" si="14"/>
        <v>15</v>
      </c>
      <c r="CC17" s="122" t="e">
        <f>IF(IF(CF17="M",CB17,IF(CE17&lt;0,CB17-CE17,CB17))&lt;CD17,CD17,IF(CF17="M",CB17,IF(CE17&lt;0,CB17-CE17,CB17)))</f>
        <v>#REF!</v>
      </c>
      <c r="CD17" s="125" t="e">
        <f>SUMIF(ID_Process_P!$I$8:$I$1008,'● Inspection plan (master)'!$E17,ID_Process_P!#REF!)/1000</f>
        <v>#REF!</v>
      </c>
      <c r="CE17" s="125">
        <v>15</v>
      </c>
      <c r="CF17" s="126"/>
      <c r="CL17" s="124">
        <f t="shared" si="16"/>
        <v>0</v>
      </c>
      <c r="CM17" s="122">
        <f t="shared" si="17"/>
        <v>0</v>
      </c>
      <c r="CN17" s="122">
        <f t="shared" si="18"/>
        <v>0</v>
      </c>
      <c r="CO17" s="125"/>
      <c r="CP17" s="125">
        <v>0</v>
      </c>
      <c r="CQ17" s="126"/>
    </row>
    <row r="18" spans="2:95">
      <c r="B18" s="127" t="s">
        <v>401</v>
      </c>
      <c r="C18" s="128" t="str">
        <f t="shared" si="8"/>
        <v>MA2-9624SRI</v>
      </c>
      <c r="D18" s="128" t="s">
        <v>401</v>
      </c>
      <c r="E18" s="128" t="s">
        <v>402</v>
      </c>
      <c r="F18" s="129" t="s">
        <v>37</v>
      </c>
      <c r="G18" s="130" t="str">
        <f t="shared" si="9"/>
        <v>MA2-9624SRI</v>
      </c>
      <c r="H18" s="130" t="s">
        <v>35</v>
      </c>
      <c r="I18" s="129" t="s">
        <v>56</v>
      </c>
      <c r="J18" s="128" t="s">
        <v>38</v>
      </c>
      <c r="K18" s="128" t="s">
        <v>34</v>
      </c>
      <c r="L18" s="129" t="s">
        <v>383</v>
      </c>
      <c r="M18" s="129" t="s">
        <v>384</v>
      </c>
      <c r="N18" s="129">
        <v>490</v>
      </c>
      <c r="O18" s="106"/>
      <c r="P18" s="106"/>
      <c r="Q18" s="106"/>
      <c r="R18" s="106"/>
      <c r="S18" s="106"/>
      <c r="T18" s="106"/>
      <c r="U18" s="106"/>
      <c r="V18" s="106"/>
      <c r="W18" s="106"/>
      <c r="X18" s="117"/>
      <c r="Y18" s="117"/>
      <c r="Z18" s="117"/>
      <c r="AA18" s="118"/>
      <c r="AB18" s="118"/>
      <c r="AC18" s="118"/>
      <c r="AD18" s="119"/>
      <c r="AE18" s="120"/>
      <c r="AF18" s="120">
        <v>3.43</v>
      </c>
      <c r="AG18" s="120">
        <v>0.49</v>
      </c>
      <c r="AH18" s="120">
        <v>1.47</v>
      </c>
      <c r="AI18" s="120">
        <v>0</v>
      </c>
      <c r="AJ18" s="120">
        <v>4.41</v>
      </c>
      <c r="AK18" s="120">
        <v>0</v>
      </c>
      <c r="AL18" s="120">
        <v>0</v>
      </c>
      <c r="AM18" s="120">
        <v>5.88</v>
      </c>
      <c r="AN18" s="120">
        <v>4.41</v>
      </c>
      <c r="AO18" s="120">
        <v>0</v>
      </c>
      <c r="AP18" s="120">
        <v>7.35</v>
      </c>
      <c r="AQ18" s="120">
        <v>0</v>
      </c>
      <c r="AR18" s="120">
        <v>1.96</v>
      </c>
      <c r="AS18" s="120">
        <v>0</v>
      </c>
      <c r="AT18" s="120">
        <v>1.47</v>
      </c>
      <c r="AU18" s="120">
        <v>0</v>
      </c>
      <c r="AV18" s="120">
        <v>2.4500000000000002</v>
      </c>
      <c r="AW18" s="120">
        <v>0</v>
      </c>
      <c r="AZ18" s="117"/>
      <c r="BA18" s="117"/>
      <c r="BB18" s="117"/>
      <c r="BC18" s="117"/>
      <c r="BD18" s="117">
        <v>1.47</v>
      </c>
      <c r="BE18" s="117">
        <v>0.02</v>
      </c>
      <c r="BF18" s="117">
        <v>4.41</v>
      </c>
      <c r="BG18" s="117">
        <v>0</v>
      </c>
      <c r="BH18" s="117">
        <v>5.9</v>
      </c>
      <c r="BI18" s="117">
        <v>0</v>
      </c>
      <c r="BJ18" s="117">
        <v>4.41</v>
      </c>
      <c r="BK18" s="117">
        <v>0.03</v>
      </c>
      <c r="BL18" s="117">
        <v>6.9260000000000002</v>
      </c>
      <c r="BM18" s="117">
        <v>0.03</v>
      </c>
      <c r="BN18" s="117">
        <v>2.46</v>
      </c>
      <c r="BO18" s="117">
        <v>0</v>
      </c>
      <c r="BP18" s="117">
        <v>1.47</v>
      </c>
      <c r="BQ18" s="117">
        <v>0</v>
      </c>
      <c r="BR18" s="117">
        <v>2.4500000000000002</v>
      </c>
      <c r="BT18" s="130" t="str">
        <f t="shared" si="10"/>
        <v>HUNG</v>
      </c>
      <c r="BU18" s="131">
        <v>1.47</v>
      </c>
      <c r="BV18" s="131">
        <v>1.47</v>
      </c>
      <c r="BW18" s="131">
        <f t="shared" si="11"/>
        <v>0</v>
      </c>
      <c r="BX18" s="132">
        <f t="shared" si="12"/>
        <v>1</v>
      </c>
      <c r="BY18" s="129" t="str">
        <f t="shared" si="19"/>
        <v>OK</v>
      </c>
      <c r="CA18" s="124" t="e">
        <f t="shared" si="13"/>
        <v>#REF!</v>
      </c>
      <c r="CB18" s="131">
        <f t="shared" si="14"/>
        <v>1.47</v>
      </c>
      <c r="CC18" s="131" t="e">
        <f t="shared" si="15"/>
        <v>#REF!</v>
      </c>
      <c r="CD18" s="133" t="e">
        <f>SUMIF(ID_Process_P!$I$8:$I$1008,'● Inspection plan (master)'!$E18,ID_Process_P!#REF!)/1000</f>
        <v>#REF!</v>
      </c>
      <c r="CE18" s="133">
        <v>1.47</v>
      </c>
      <c r="CF18" s="134"/>
      <c r="CL18" s="124">
        <f t="shared" si="16"/>
        <v>0</v>
      </c>
      <c r="CM18" s="131">
        <f t="shared" si="17"/>
        <v>0</v>
      </c>
      <c r="CN18" s="131">
        <f t="shared" si="18"/>
        <v>0</v>
      </c>
      <c r="CO18" s="133"/>
      <c r="CP18" s="133">
        <v>0</v>
      </c>
      <c r="CQ18" s="134"/>
    </row>
    <row r="19" spans="2:95">
      <c r="B19" s="113" t="s">
        <v>403</v>
      </c>
      <c r="C19" s="114" t="str">
        <f t="shared" si="8"/>
        <v>QC5-4090CHT</v>
      </c>
      <c r="D19" s="114" t="s">
        <v>403</v>
      </c>
      <c r="E19" s="114" t="s">
        <v>404</v>
      </c>
      <c r="F19" s="115" t="s">
        <v>37</v>
      </c>
      <c r="G19" s="116" t="str">
        <f t="shared" si="9"/>
        <v>QC5-4090CHT</v>
      </c>
      <c r="H19" s="116" t="s">
        <v>35</v>
      </c>
      <c r="I19" s="115" t="s">
        <v>60</v>
      </c>
      <c r="J19" s="114" t="s">
        <v>59</v>
      </c>
      <c r="K19" s="114" t="s">
        <v>59</v>
      </c>
      <c r="L19" s="115" t="s">
        <v>338</v>
      </c>
      <c r="M19" s="115" t="s">
        <v>354</v>
      </c>
      <c r="N19" s="115">
        <v>10000</v>
      </c>
      <c r="O19" s="106"/>
      <c r="P19" s="106"/>
      <c r="Q19" s="106"/>
      <c r="R19" s="106"/>
      <c r="S19" s="106"/>
      <c r="T19" s="106"/>
      <c r="U19" s="106"/>
      <c r="V19" s="106"/>
      <c r="W19" s="106"/>
      <c r="X19" s="117"/>
      <c r="Y19" s="117"/>
      <c r="Z19" s="117"/>
      <c r="AA19" s="118"/>
      <c r="AB19" s="118"/>
      <c r="AC19" s="118"/>
      <c r="AD19" s="119"/>
      <c r="AE19" s="120"/>
      <c r="AF19" s="120">
        <v>0</v>
      </c>
      <c r="AG19" s="120">
        <v>0</v>
      </c>
      <c r="AH19" s="120">
        <v>0</v>
      </c>
      <c r="AI19" s="120">
        <v>0</v>
      </c>
      <c r="AJ19" s="120">
        <v>0</v>
      </c>
      <c r="AK19" s="120">
        <v>0</v>
      </c>
      <c r="AL19" s="120">
        <v>0</v>
      </c>
      <c r="AM19" s="120">
        <v>0</v>
      </c>
      <c r="AN19" s="120">
        <v>0</v>
      </c>
      <c r="AO19" s="120">
        <v>0</v>
      </c>
      <c r="AP19" s="120">
        <v>0</v>
      </c>
      <c r="AQ19" s="120">
        <v>0</v>
      </c>
      <c r="AR19" s="120">
        <v>0</v>
      </c>
      <c r="AS19" s="120">
        <v>0</v>
      </c>
      <c r="AT19" s="120">
        <v>0</v>
      </c>
      <c r="AU19" s="120">
        <v>0</v>
      </c>
      <c r="AV19" s="120">
        <v>0</v>
      </c>
      <c r="AW19" s="120">
        <v>0</v>
      </c>
      <c r="AZ19" s="121"/>
      <c r="BA19" s="121"/>
      <c r="BB19" s="121"/>
      <c r="BC19" s="121"/>
      <c r="BD19" s="121">
        <v>0</v>
      </c>
      <c r="BE19" s="121">
        <v>0</v>
      </c>
      <c r="BF19" s="121">
        <v>0</v>
      </c>
      <c r="BG19" s="121">
        <v>0</v>
      </c>
      <c r="BH19" s="121">
        <v>0</v>
      </c>
      <c r="BI19" s="121">
        <v>0</v>
      </c>
      <c r="BJ19" s="121">
        <v>0</v>
      </c>
      <c r="BK19" s="121">
        <v>0</v>
      </c>
      <c r="BL19" s="121">
        <v>0</v>
      </c>
      <c r="BM19" s="121">
        <v>0</v>
      </c>
      <c r="BN19" s="121">
        <v>0</v>
      </c>
      <c r="BO19" s="121">
        <v>0</v>
      </c>
      <c r="BP19" s="121">
        <v>0</v>
      </c>
      <c r="BQ19" s="121">
        <v>0</v>
      </c>
      <c r="BR19" s="121">
        <v>0</v>
      </c>
      <c r="BT19" s="116" t="str">
        <f t="shared" si="10"/>
        <v>HUNG</v>
      </c>
      <c r="BU19" s="122">
        <v>0</v>
      </c>
      <c r="BV19" s="122">
        <v>0</v>
      </c>
      <c r="BW19" s="122">
        <f t="shared" si="11"/>
        <v>0</v>
      </c>
      <c r="BX19" s="123" t="str">
        <f t="shared" si="12"/>
        <v xml:space="preserve"> </v>
      </c>
      <c r="BY19" s="115" t="str">
        <f t="shared" si="19"/>
        <v>OK</v>
      </c>
      <c r="CA19" s="124" t="e">
        <f t="shared" si="13"/>
        <v>#REF!</v>
      </c>
      <c r="CB19" s="122">
        <f t="shared" si="14"/>
        <v>0</v>
      </c>
      <c r="CC19" s="122" t="e">
        <f t="shared" si="15"/>
        <v>#REF!</v>
      </c>
      <c r="CD19" s="125" t="e">
        <f>SUMIF(ID_Process_P!$I$8:$I$1008,'● Inspection plan (master)'!$E19,ID_Process_P!#REF!)/1000</f>
        <v>#REF!</v>
      </c>
      <c r="CE19" s="125">
        <v>0</v>
      </c>
      <c r="CF19" s="126"/>
      <c r="CL19" s="124">
        <f t="shared" si="16"/>
        <v>0</v>
      </c>
      <c r="CM19" s="122">
        <f t="shared" si="17"/>
        <v>0</v>
      </c>
      <c r="CN19" s="122">
        <f t="shared" si="18"/>
        <v>0</v>
      </c>
      <c r="CO19" s="125"/>
      <c r="CP19" s="125">
        <v>0</v>
      </c>
      <c r="CQ19" s="126"/>
    </row>
    <row r="20" spans="2:95">
      <c r="B20" s="127" t="s">
        <v>405</v>
      </c>
      <c r="C20" s="128" t="str">
        <f t="shared" si="8"/>
        <v>QC5-4090CVN1</v>
      </c>
      <c r="D20" s="128" t="s">
        <v>405</v>
      </c>
      <c r="E20" s="128" t="s">
        <v>406</v>
      </c>
      <c r="F20" s="129" t="s">
        <v>37</v>
      </c>
      <c r="G20" s="130" t="str">
        <f t="shared" si="9"/>
        <v>QC5-4090CVN1</v>
      </c>
      <c r="H20" s="130" t="s">
        <v>35</v>
      </c>
      <c r="I20" s="129" t="s">
        <v>60</v>
      </c>
      <c r="J20" s="128" t="s">
        <v>61</v>
      </c>
      <c r="K20" s="128" t="s">
        <v>61</v>
      </c>
      <c r="L20" s="129" t="s">
        <v>338</v>
      </c>
      <c r="M20" s="129" t="s">
        <v>354</v>
      </c>
      <c r="N20" s="129">
        <v>10000</v>
      </c>
      <c r="O20" s="106"/>
      <c r="P20" s="106"/>
      <c r="Q20" s="106"/>
      <c r="R20" s="106"/>
      <c r="S20" s="106"/>
      <c r="T20" s="106"/>
      <c r="U20" s="106"/>
      <c r="V20" s="106"/>
      <c r="W20" s="106"/>
      <c r="X20" s="117"/>
      <c r="Y20" s="117"/>
      <c r="Z20" s="117"/>
      <c r="AA20" s="118"/>
      <c r="AB20" s="118"/>
      <c r="AC20" s="118"/>
      <c r="AD20" s="119"/>
      <c r="AE20" s="120"/>
      <c r="AF20" s="120">
        <v>0</v>
      </c>
      <c r="AG20" s="120">
        <v>0</v>
      </c>
      <c r="AH20" s="120">
        <v>0</v>
      </c>
      <c r="AI20" s="120">
        <v>0</v>
      </c>
      <c r="AJ20" s="120">
        <v>0</v>
      </c>
      <c r="AK20" s="120">
        <v>0</v>
      </c>
      <c r="AL20" s="120">
        <v>0</v>
      </c>
      <c r="AM20" s="120">
        <v>0</v>
      </c>
      <c r="AN20" s="120">
        <v>0</v>
      </c>
      <c r="AO20" s="120">
        <v>0</v>
      </c>
      <c r="AP20" s="120">
        <v>0</v>
      </c>
      <c r="AQ20" s="120">
        <v>0</v>
      </c>
      <c r="AR20" s="120">
        <v>0</v>
      </c>
      <c r="AS20" s="120">
        <v>0</v>
      </c>
      <c r="AT20" s="120">
        <v>0</v>
      </c>
      <c r="AU20" s="120">
        <v>0</v>
      </c>
      <c r="AV20" s="120">
        <v>0</v>
      </c>
      <c r="AW20" s="120">
        <v>0</v>
      </c>
      <c r="AZ20" s="117"/>
      <c r="BA20" s="117"/>
      <c r="BB20" s="117"/>
      <c r="BC20" s="117"/>
      <c r="BD20" s="117">
        <v>0</v>
      </c>
      <c r="BE20" s="117">
        <v>0</v>
      </c>
      <c r="BF20" s="117">
        <v>0</v>
      </c>
      <c r="BG20" s="117">
        <v>0</v>
      </c>
      <c r="BH20" s="117">
        <v>0</v>
      </c>
      <c r="BI20" s="117">
        <v>0</v>
      </c>
      <c r="BJ20" s="117">
        <v>0</v>
      </c>
      <c r="BK20" s="117">
        <v>0</v>
      </c>
      <c r="BL20" s="117">
        <v>0</v>
      </c>
      <c r="BM20" s="117">
        <v>0</v>
      </c>
      <c r="BN20" s="117">
        <v>0</v>
      </c>
      <c r="BO20" s="117">
        <v>0</v>
      </c>
      <c r="BP20" s="117">
        <v>0</v>
      </c>
      <c r="BQ20" s="117">
        <v>0</v>
      </c>
      <c r="BR20" s="117">
        <v>0</v>
      </c>
      <c r="BT20" s="130" t="str">
        <f t="shared" si="10"/>
        <v>HUNG</v>
      </c>
      <c r="BU20" s="131">
        <v>0</v>
      </c>
      <c r="BV20" s="131">
        <v>0</v>
      </c>
      <c r="BW20" s="131">
        <f t="shared" si="11"/>
        <v>0</v>
      </c>
      <c r="BX20" s="132" t="str">
        <f t="shared" si="12"/>
        <v xml:space="preserve"> </v>
      </c>
      <c r="BY20" s="129" t="str">
        <f t="shared" si="19"/>
        <v>OK</v>
      </c>
      <c r="CA20" s="124" t="e">
        <f t="shared" si="13"/>
        <v>#REF!</v>
      </c>
      <c r="CB20" s="131">
        <f t="shared" si="14"/>
        <v>0</v>
      </c>
      <c r="CC20" s="131" t="e">
        <f t="shared" si="15"/>
        <v>#REF!</v>
      </c>
      <c r="CD20" s="133" t="e">
        <f>SUMIF(ID_Process_P!$I$8:$I$1008,'● Inspection plan (master)'!$E20,ID_Process_P!#REF!)/1000</f>
        <v>#REF!</v>
      </c>
      <c r="CE20" s="133">
        <v>0</v>
      </c>
      <c r="CF20" s="134"/>
      <c r="CL20" s="124">
        <f t="shared" si="16"/>
        <v>0</v>
      </c>
      <c r="CM20" s="131">
        <f t="shared" si="17"/>
        <v>0</v>
      </c>
      <c r="CN20" s="131">
        <f t="shared" si="18"/>
        <v>0</v>
      </c>
      <c r="CO20" s="133"/>
      <c r="CP20" s="133">
        <v>0</v>
      </c>
      <c r="CQ20" s="134"/>
    </row>
    <row r="21" spans="2:95">
      <c r="B21" s="113" t="s">
        <v>407</v>
      </c>
      <c r="C21" s="114" t="str">
        <f t="shared" si="8"/>
        <v>QC5-4091CHT</v>
      </c>
      <c r="D21" s="114" t="s">
        <v>407</v>
      </c>
      <c r="E21" s="114" t="s">
        <v>408</v>
      </c>
      <c r="F21" s="115" t="s">
        <v>37</v>
      </c>
      <c r="G21" s="116" t="str">
        <f t="shared" si="9"/>
        <v>QC5-4091CHT</v>
      </c>
      <c r="H21" s="116" t="s">
        <v>35</v>
      </c>
      <c r="I21" s="115" t="s">
        <v>64</v>
      </c>
      <c r="J21" s="114" t="s">
        <v>59</v>
      </c>
      <c r="K21" s="114" t="s">
        <v>59</v>
      </c>
      <c r="L21" s="115" t="s">
        <v>338</v>
      </c>
      <c r="M21" s="115" t="s">
        <v>354</v>
      </c>
      <c r="N21" s="115">
        <v>10000</v>
      </c>
      <c r="O21" s="106"/>
      <c r="P21" s="106"/>
      <c r="Q21" s="106"/>
      <c r="R21" s="106"/>
      <c r="S21" s="106"/>
      <c r="T21" s="106"/>
      <c r="U21" s="106"/>
      <c r="V21" s="106"/>
      <c r="W21" s="106"/>
      <c r="X21" s="117"/>
      <c r="Y21" s="117"/>
      <c r="Z21" s="117"/>
      <c r="AA21" s="118"/>
      <c r="AB21" s="118"/>
      <c r="AC21" s="118"/>
      <c r="AD21" s="119"/>
      <c r="AE21" s="120"/>
      <c r="AF21" s="120">
        <v>0</v>
      </c>
      <c r="AG21" s="120">
        <v>0</v>
      </c>
      <c r="AH21" s="120">
        <v>0</v>
      </c>
      <c r="AI21" s="120">
        <v>0</v>
      </c>
      <c r="AJ21" s="120">
        <v>0</v>
      </c>
      <c r="AK21" s="120">
        <v>0</v>
      </c>
      <c r="AL21" s="120">
        <v>0</v>
      </c>
      <c r="AM21" s="120">
        <v>0</v>
      </c>
      <c r="AN21" s="120">
        <v>0</v>
      </c>
      <c r="AO21" s="120">
        <v>0</v>
      </c>
      <c r="AP21" s="120">
        <v>0</v>
      </c>
      <c r="AQ21" s="120">
        <v>0</v>
      </c>
      <c r="AR21" s="120">
        <v>0</v>
      </c>
      <c r="AS21" s="120">
        <v>0</v>
      </c>
      <c r="AT21" s="120">
        <v>0</v>
      </c>
      <c r="AU21" s="120">
        <v>0</v>
      </c>
      <c r="AV21" s="120">
        <v>0</v>
      </c>
      <c r="AW21" s="120">
        <v>0</v>
      </c>
      <c r="AZ21" s="121"/>
      <c r="BA21" s="121"/>
      <c r="BB21" s="121"/>
      <c r="BC21" s="121"/>
      <c r="BD21" s="121">
        <v>0</v>
      </c>
      <c r="BE21" s="121">
        <v>0</v>
      </c>
      <c r="BF21" s="121">
        <v>0</v>
      </c>
      <c r="BG21" s="121">
        <v>0</v>
      </c>
      <c r="BH21" s="121">
        <v>0</v>
      </c>
      <c r="BI21" s="121">
        <v>0</v>
      </c>
      <c r="BJ21" s="121">
        <v>0</v>
      </c>
      <c r="BK21" s="121">
        <v>0</v>
      </c>
      <c r="BL21" s="121">
        <v>0</v>
      </c>
      <c r="BM21" s="121">
        <v>0</v>
      </c>
      <c r="BN21" s="121">
        <v>0</v>
      </c>
      <c r="BO21" s="121">
        <v>0</v>
      </c>
      <c r="BP21" s="121">
        <v>0</v>
      </c>
      <c r="BQ21" s="121">
        <v>0</v>
      </c>
      <c r="BR21" s="121">
        <v>0</v>
      </c>
      <c r="BT21" s="116" t="str">
        <f t="shared" si="10"/>
        <v>HUNG</v>
      </c>
      <c r="BU21" s="122">
        <v>0</v>
      </c>
      <c r="BV21" s="122">
        <v>0</v>
      </c>
      <c r="BW21" s="122">
        <f t="shared" si="11"/>
        <v>0</v>
      </c>
      <c r="BX21" s="123" t="str">
        <f t="shared" si="12"/>
        <v xml:space="preserve"> </v>
      </c>
      <c r="BY21" s="115" t="str">
        <f t="shared" si="19"/>
        <v>OK</v>
      </c>
      <c r="CA21" s="124" t="e">
        <f t="shared" si="13"/>
        <v>#REF!</v>
      </c>
      <c r="CB21" s="122">
        <f t="shared" si="14"/>
        <v>0</v>
      </c>
      <c r="CC21" s="122" t="e">
        <f t="shared" si="15"/>
        <v>#REF!</v>
      </c>
      <c r="CD21" s="125" t="e">
        <f>SUMIF(ID_Process_P!$I$8:$I$1008,'● Inspection plan (master)'!$E21,ID_Process_P!#REF!)/1000</f>
        <v>#REF!</v>
      </c>
      <c r="CE21" s="125">
        <v>0</v>
      </c>
      <c r="CF21" s="126"/>
      <c r="CL21" s="124">
        <f t="shared" si="16"/>
        <v>0</v>
      </c>
      <c r="CM21" s="122">
        <f t="shared" si="17"/>
        <v>0</v>
      </c>
      <c r="CN21" s="122">
        <f t="shared" si="18"/>
        <v>0</v>
      </c>
      <c r="CO21" s="125"/>
      <c r="CP21" s="125">
        <v>0</v>
      </c>
      <c r="CQ21" s="126"/>
    </row>
    <row r="22" spans="2:95">
      <c r="B22" s="127" t="s">
        <v>409</v>
      </c>
      <c r="C22" s="128" t="str">
        <f t="shared" si="8"/>
        <v>QC5-4091CVN1</v>
      </c>
      <c r="D22" s="128" t="s">
        <v>409</v>
      </c>
      <c r="E22" s="128" t="s">
        <v>410</v>
      </c>
      <c r="F22" s="129" t="s">
        <v>37</v>
      </c>
      <c r="G22" s="130" t="str">
        <f t="shared" si="9"/>
        <v>QC5-4091CVN1</v>
      </c>
      <c r="H22" s="130" t="s">
        <v>35</v>
      </c>
      <c r="I22" s="129" t="s">
        <v>64</v>
      </c>
      <c r="J22" s="128" t="s">
        <v>61</v>
      </c>
      <c r="K22" s="128" t="s">
        <v>61</v>
      </c>
      <c r="L22" s="129" t="s">
        <v>338</v>
      </c>
      <c r="M22" s="129" t="s">
        <v>354</v>
      </c>
      <c r="N22" s="129">
        <v>10000</v>
      </c>
      <c r="O22" s="106"/>
      <c r="P22" s="106"/>
      <c r="Q22" s="106"/>
      <c r="R22" s="106"/>
      <c r="S22" s="106"/>
      <c r="T22" s="106"/>
      <c r="U22" s="106"/>
      <c r="V22" s="106"/>
      <c r="W22" s="106"/>
      <c r="X22" s="117"/>
      <c r="Y22" s="117"/>
      <c r="Z22" s="117"/>
      <c r="AA22" s="118"/>
      <c r="AB22" s="118"/>
      <c r="AC22" s="118"/>
      <c r="AD22" s="119"/>
      <c r="AE22" s="120"/>
      <c r="AF22" s="120">
        <v>0</v>
      </c>
      <c r="AG22" s="120">
        <v>0</v>
      </c>
      <c r="AH22" s="120">
        <v>0</v>
      </c>
      <c r="AI22" s="120">
        <v>0</v>
      </c>
      <c r="AJ22" s="120">
        <v>0</v>
      </c>
      <c r="AK22" s="120">
        <v>0</v>
      </c>
      <c r="AL22" s="120">
        <v>0</v>
      </c>
      <c r="AM22" s="120">
        <v>0</v>
      </c>
      <c r="AN22" s="120">
        <v>0</v>
      </c>
      <c r="AO22" s="120">
        <v>0</v>
      </c>
      <c r="AP22" s="120">
        <v>0</v>
      </c>
      <c r="AQ22" s="120">
        <v>0</v>
      </c>
      <c r="AR22" s="120">
        <v>0</v>
      </c>
      <c r="AS22" s="120">
        <v>0</v>
      </c>
      <c r="AT22" s="120">
        <v>0</v>
      </c>
      <c r="AU22" s="120">
        <v>0</v>
      </c>
      <c r="AV22" s="120">
        <v>0</v>
      </c>
      <c r="AW22" s="120">
        <v>0</v>
      </c>
      <c r="AZ22" s="117"/>
      <c r="BA22" s="117"/>
      <c r="BB22" s="117"/>
      <c r="BC22" s="117"/>
      <c r="BD22" s="117">
        <v>0</v>
      </c>
      <c r="BE22" s="117">
        <v>0</v>
      </c>
      <c r="BF22" s="117">
        <v>0</v>
      </c>
      <c r="BG22" s="117">
        <v>0</v>
      </c>
      <c r="BH22" s="117">
        <v>0</v>
      </c>
      <c r="BI22" s="117">
        <v>0</v>
      </c>
      <c r="BJ22" s="117">
        <v>0</v>
      </c>
      <c r="BK22" s="117">
        <v>0</v>
      </c>
      <c r="BL22" s="117">
        <v>0</v>
      </c>
      <c r="BM22" s="117">
        <v>0</v>
      </c>
      <c r="BN22" s="117">
        <v>0</v>
      </c>
      <c r="BO22" s="117">
        <v>0</v>
      </c>
      <c r="BP22" s="117">
        <v>0</v>
      </c>
      <c r="BQ22" s="117">
        <v>0</v>
      </c>
      <c r="BR22" s="117">
        <v>0</v>
      </c>
      <c r="BT22" s="130" t="str">
        <f t="shared" si="10"/>
        <v>HUNG</v>
      </c>
      <c r="BU22" s="131">
        <v>0</v>
      </c>
      <c r="BV22" s="131">
        <v>0</v>
      </c>
      <c r="BW22" s="131">
        <f t="shared" si="11"/>
        <v>0</v>
      </c>
      <c r="BX22" s="132" t="str">
        <f t="shared" si="12"/>
        <v xml:space="preserve"> </v>
      </c>
      <c r="BY22" s="129" t="str">
        <f t="shared" si="19"/>
        <v>OK</v>
      </c>
      <c r="CA22" s="124" t="e">
        <f t="shared" si="13"/>
        <v>#REF!</v>
      </c>
      <c r="CB22" s="131">
        <f t="shared" si="14"/>
        <v>0</v>
      </c>
      <c r="CC22" s="131" t="e">
        <f t="shared" si="15"/>
        <v>#REF!</v>
      </c>
      <c r="CD22" s="133" t="e">
        <f>SUMIF(ID_Process_P!$I$8:$I$1008,'● Inspection plan (master)'!$E22,ID_Process_P!#REF!)/1000</f>
        <v>#REF!</v>
      </c>
      <c r="CE22" s="133">
        <v>0</v>
      </c>
      <c r="CF22" s="134"/>
      <c r="CL22" s="124">
        <f t="shared" si="16"/>
        <v>0</v>
      </c>
      <c r="CM22" s="131">
        <f t="shared" si="17"/>
        <v>0</v>
      </c>
      <c r="CN22" s="131">
        <f t="shared" si="18"/>
        <v>0</v>
      </c>
      <c r="CO22" s="133"/>
      <c r="CP22" s="133">
        <v>0</v>
      </c>
      <c r="CQ22" s="134"/>
    </row>
    <row r="23" spans="2:95">
      <c r="B23" s="113" t="s">
        <v>411</v>
      </c>
      <c r="C23" s="114" t="str">
        <f t="shared" si="8"/>
        <v>QC5-4093CHT</v>
      </c>
      <c r="D23" s="114" t="s">
        <v>411</v>
      </c>
      <c r="E23" s="114" t="s">
        <v>412</v>
      </c>
      <c r="F23" s="115" t="s">
        <v>37</v>
      </c>
      <c r="G23" s="116" t="str">
        <f t="shared" si="9"/>
        <v>QC5-4093CHT</v>
      </c>
      <c r="H23" s="116" t="s">
        <v>35</v>
      </c>
      <c r="I23" s="115" t="s">
        <v>65</v>
      </c>
      <c r="J23" s="114" t="s">
        <v>59</v>
      </c>
      <c r="K23" s="114" t="s">
        <v>59</v>
      </c>
      <c r="L23" s="115" t="s">
        <v>338</v>
      </c>
      <c r="M23" s="115" t="s">
        <v>354</v>
      </c>
      <c r="N23" s="115">
        <v>2000</v>
      </c>
      <c r="O23" s="106"/>
      <c r="P23" s="106"/>
      <c r="Q23" s="106"/>
      <c r="R23" s="106"/>
      <c r="S23" s="106"/>
      <c r="T23" s="106"/>
      <c r="U23" s="106"/>
      <c r="V23" s="106"/>
      <c r="W23" s="106"/>
      <c r="X23" s="117"/>
      <c r="Y23" s="117"/>
      <c r="Z23" s="117"/>
      <c r="AA23" s="118"/>
      <c r="AB23" s="118"/>
      <c r="AC23" s="118"/>
      <c r="AD23" s="119"/>
      <c r="AE23" s="120"/>
      <c r="AF23" s="120">
        <v>0</v>
      </c>
      <c r="AG23" s="120">
        <v>0</v>
      </c>
      <c r="AH23" s="120">
        <v>0</v>
      </c>
      <c r="AI23" s="120">
        <v>0</v>
      </c>
      <c r="AJ23" s="120">
        <v>0</v>
      </c>
      <c r="AK23" s="120">
        <v>0</v>
      </c>
      <c r="AL23" s="120">
        <v>0</v>
      </c>
      <c r="AM23" s="120">
        <v>0</v>
      </c>
      <c r="AN23" s="120">
        <v>0</v>
      </c>
      <c r="AO23" s="120">
        <v>0</v>
      </c>
      <c r="AP23" s="120">
        <v>0</v>
      </c>
      <c r="AQ23" s="120">
        <v>0</v>
      </c>
      <c r="AR23" s="120">
        <v>0</v>
      </c>
      <c r="AS23" s="120">
        <v>0</v>
      </c>
      <c r="AT23" s="120">
        <v>0</v>
      </c>
      <c r="AU23" s="120">
        <v>0</v>
      </c>
      <c r="AV23" s="120">
        <v>0</v>
      </c>
      <c r="AW23" s="120">
        <v>0</v>
      </c>
      <c r="AZ23" s="121"/>
      <c r="BA23" s="121"/>
      <c r="BB23" s="121"/>
      <c r="BC23" s="121"/>
      <c r="BD23" s="121">
        <v>0</v>
      </c>
      <c r="BE23" s="121">
        <v>0</v>
      </c>
      <c r="BF23" s="121">
        <v>0</v>
      </c>
      <c r="BG23" s="121">
        <v>0</v>
      </c>
      <c r="BH23" s="121">
        <v>0</v>
      </c>
      <c r="BI23" s="121">
        <v>0</v>
      </c>
      <c r="BJ23" s="121">
        <v>0</v>
      </c>
      <c r="BK23" s="121">
        <v>0</v>
      </c>
      <c r="BL23" s="121">
        <v>0</v>
      </c>
      <c r="BM23" s="121">
        <v>0</v>
      </c>
      <c r="BN23" s="121">
        <v>0</v>
      </c>
      <c r="BO23" s="121">
        <v>0</v>
      </c>
      <c r="BP23" s="121">
        <v>0</v>
      </c>
      <c r="BQ23" s="121">
        <v>0</v>
      </c>
      <c r="BR23" s="121">
        <v>0</v>
      </c>
      <c r="BT23" s="116" t="str">
        <f t="shared" si="10"/>
        <v>HUNG</v>
      </c>
      <c r="BU23" s="122">
        <v>0</v>
      </c>
      <c r="BV23" s="122">
        <v>0</v>
      </c>
      <c r="BW23" s="122">
        <f t="shared" si="11"/>
        <v>0</v>
      </c>
      <c r="BX23" s="123" t="str">
        <f t="shared" si="12"/>
        <v xml:space="preserve"> </v>
      </c>
      <c r="BY23" s="115" t="str">
        <f t="shared" si="19"/>
        <v>OK</v>
      </c>
      <c r="CA23" s="124" t="e">
        <f t="shared" si="13"/>
        <v>#REF!</v>
      </c>
      <c r="CB23" s="122">
        <f t="shared" si="14"/>
        <v>0</v>
      </c>
      <c r="CC23" s="122" t="e">
        <f t="shared" si="15"/>
        <v>#REF!</v>
      </c>
      <c r="CD23" s="125" t="e">
        <f>SUMIF(ID_Process_P!$I$8:$I$1008,'● Inspection plan (master)'!$E23,ID_Process_P!#REF!)/1000</f>
        <v>#REF!</v>
      </c>
      <c r="CE23" s="125">
        <v>0</v>
      </c>
      <c r="CF23" s="126"/>
      <c r="CL23" s="124">
        <f t="shared" si="16"/>
        <v>0</v>
      </c>
      <c r="CM23" s="122">
        <f t="shared" si="17"/>
        <v>0</v>
      </c>
      <c r="CN23" s="122">
        <f t="shared" si="18"/>
        <v>0</v>
      </c>
      <c r="CO23" s="125"/>
      <c r="CP23" s="125">
        <v>0</v>
      </c>
      <c r="CQ23" s="126"/>
    </row>
    <row r="24" spans="2:95">
      <c r="B24" s="127" t="s">
        <v>413</v>
      </c>
      <c r="C24" s="128" t="str">
        <f t="shared" si="8"/>
        <v>QC5-5978CVN1</v>
      </c>
      <c r="D24" s="128" t="s">
        <v>413</v>
      </c>
      <c r="E24" s="128" t="s">
        <v>414</v>
      </c>
      <c r="F24" s="129" t="s">
        <v>37</v>
      </c>
      <c r="G24" s="130" t="str">
        <f t="shared" si="9"/>
        <v>QC5-5978CVN1</v>
      </c>
      <c r="H24" s="130" t="s">
        <v>35</v>
      </c>
      <c r="I24" s="129" t="s">
        <v>66</v>
      </c>
      <c r="J24" s="128" t="s">
        <v>61</v>
      </c>
      <c r="K24" s="128" t="s">
        <v>61</v>
      </c>
      <c r="L24" s="129" t="s">
        <v>338</v>
      </c>
      <c r="M24" s="129" t="s">
        <v>354</v>
      </c>
      <c r="N24" s="129">
        <v>8000</v>
      </c>
      <c r="O24" s="106"/>
      <c r="P24" s="106"/>
      <c r="Q24" s="106"/>
      <c r="R24" s="106"/>
      <c r="S24" s="106"/>
      <c r="T24" s="106"/>
      <c r="U24" s="106"/>
      <c r="V24" s="106"/>
      <c r="W24" s="106"/>
      <c r="X24" s="117"/>
      <c r="Y24" s="117"/>
      <c r="Z24" s="117"/>
      <c r="AA24" s="118"/>
      <c r="AB24" s="118"/>
      <c r="AC24" s="118"/>
      <c r="AD24" s="119"/>
      <c r="AE24" s="120"/>
      <c r="AF24" s="120">
        <v>72</v>
      </c>
      <c r="AG24" s="120">
        <v>160</v>
      </c>
      <c r="AH24" s="120">
        <v>168</v>
      </c>
      <c r="AI24" s="120">
        <v>224</v>
      </c>
      <c r="AJ24" s="120">
        <v>128</v>
      </c>
      <c r="AK24" s="120">
        <v>192</v>
      </c>
      <c r="AL24" s="120">
        <v>232</v>
      </c>
      <c r="AM24" s="120">
        <v>224</v>
      </c>
      <c r="AN24" s="120">
        <v>176</v>
      </c>
      <c r="AO24" s="120">
        <v>168</v>
      </c>
      <c r="AP24" s="120">
        <v>264</v>
      </c>
      <c r="AQ24" s="120">
        <v>152</v>
      </c>
      <c r="AR24" s="120">
        <v>176</v>
      </c>
      <c r="AS24" s="120">
        <v>96</v>
      </c>
      <c r="AT24" s="120">
        <v>120</v>
      </c>
      <c r="AU24" s="120">
        <v>136</v>
      </c>
      <c r="AV24" s="120">
        <v>160</v>
      </c>
      <c r="AW24" s="120">
        <v>80</v>
      </c>
      <c r="AZ24" s="117"/>
      <c r="BA24" s="117"/>
      <c r="BB24" s="117"/>
      <c r="BC24" s="117"/>
      <c r="BD24" s="117">
        <v>200</v>
      </c>
      <c r="BE24" s="117">
        <v>168</v>
      </c>
      <c r="BF24" s="117">
        <v>184</v>
      </c>
      <c r="BG24" s="117">
        <v>256</v>
      </c>
      <c r="BH24" s="117">
        <v>200</v>
      </c>
      <c r="BI24" s="117">
        <v>184</v>
      </c>
      <c r="BJ24" s="117">
        <v>128</v>
      </c>
      <c r="BK24" s="117">
        <v>272</v>
      </c>
      <c r="BL24" s="117">
        <v>224</v>
      </c>
      <c r="BM24" s="117">
        <v>152</v>
      </c>
      <c r="BN24" s="117">
        <v>128</v>
      </c>
      <c r="BO24" s="117">
        <v>120</v>
      </c>
      <c r="BP24" s="117">
        <v>120</v>
      </c>
      <c r="BQ24" s="117">
        <v>168</v>
      </c>
      <c r="BR24" s="117">
        <v>136</v>
      </c>
      <c r="BT24" s="130" t="str">
        <f t="shared" si="10"/>
        <v>HUNG</v>
      </c>
      <c r="BU24" s="131">
        <v>120</v>
      </c>
      <c r="BV24" s="131">
        <v>120</v>
      </c>
      <c r="BW24" s="131">
        <f t="shared" si="11"/>
        <v>0</v>
      </c>
      <c r="BX24" s="132">
        <f t="shared" si="12"/>
        <v>1</v>
      </c>
      <c r="BY24" s="129" t="str">
        <f t="shared" si="19"/>
        <v>OK</v>
      </c>
      <c r="CA24" s="124" t="e">
        <f t="shared" si="13"/>
        <v>#REF!</v>
      </c>
      <c r="CB24" s="131">
        <f t="shared" si="14"/>
        <v>120</v>
      </c>
      <c r="CC24" s="131" t="e">
        <f t="shared" si="15"/>
        <v>#REF!</v>
      </c>
      <c r="CD24" s="133" t="e">
        <f>SUMIF(ID_Process_P!$I$8:$I$1008,'● Inspection plan (master)'!$E24,ID_Process_P!#REF!)/1000</f>
        <v>#REF!</v>
      </c>
      <c r="CE24" s="133">
        <v>48</v>
      </c>
      <c r="CF24" s="134"/>
      <c r="CL24" s="124">
        <f t="shared" si="16"/>
        <v>0</v>
      </c>
      <c r="CM24" s="131">
        <f t="shared" si="17"/>
        <v>96</v>
      </c>
      <c r="CN24" s="131">
        <f t="shared" si="18"/>
        <v>96</v>
      </c>
      <c r="CO24" s="133"/>
      <c r="CP24" s="133">
        <v>0</v>
      </c>
      <c r="CQ24" s="134"/>
    </row>
    <row r="25" spans="2:95">
      <c r="B25" s="113" t="s">
        <v>415</v>
      </c>
      <c r="C25" s="114" t="str">
        <f t="shared" si="8"/>
        <v>QC5-5979CVN1</v>
      </c>
      <c r="D25" s="114" t="s">
        <v>415</v>
      </c>
      <c r="E25" s="114" t="s">
        <v>416</v>
      </c>
      <c r="F25" s="115" t="s">
        <v>37</v>
      </c>
      <c r="G25" s="116" t="str">
        <f t="shared" si="9"/>
        <v>QC5-5979CVN1</v>
      </c>
      <c r="H25" s="116" t="s">
        <v>35</v>
      </c>
      <c r="I25" s="115" t="s">
        <v>67</v>
      </c>
      <c r="J25" s="114" t="s">
        <v>61</v>
      </c>
      <c r="K25" s="114" t="s">
        <v>61</v>
      </c>
      <c r="L25" s="115" t="s">
        <v>338</v>
      </c>
      <c r="M25" s="115" t="s">
        <v>354</v>
      </c>
      <c r="N25" s="115">
        <v>6000</v>
      </c>
      <c r="O25" s="106"/>
      <c r="P25" s="106"/>
      <c r="Q25" s="106"/>
      <c r="R25" s="106"/>
      <c r="S25" s="106"/>
      <c r="T25" s="106"/>
      <c r="U25" s="106"/>
      <c r="V25" s="106"/>
      <c r="W25" s="106"/>
      <c r="X25" s="117"/>
      <c r="Y25" s="117"/>
      <c r="Z25" s="117"/>
      <c r="AA25" s="118"/>
      <c r="AB25" s="118"/>
      <c r="AC25" s="118"/>
      <c r="AD25" s="119"/>
      <c r="AE25" s="120"/>
      <c r="AF25" s="120">
        <v>78</v>
      </c>
      <c r="AG25" s="120">
        <v>138</v>
      </c>
      <c r="AH25" s="120">
        <v>138</v>
      </c>
      <c r="AI25" s="120">
        <v>180</v>
      </c>
      <c r="AJ25" s="120">
        <v>120</v>
      </c>
      <c r="AK25" s="120">
        <v>138</v>
      </c>
      <c r="AL25" s="120">
        <v>168</v>
      </c>
      <c r="AM25" s="120">
        <v>192</v>
      </c>
      <c r="AN25" s="120">
        <v>156</v>
      </c>
      <c r="AO25" s="120">
        <v>144</v>
      </c>
      <c r="AP25" s="120">
        <v>210</v>
      </c>
      <c r="AQ25" s="120">
        <v>126</v>
      </c>
      <c r="AR25" s="120">
        <v>132</v>
      </c>
      <c r="AS25" s="120">
        <v>78</v>
      </c>
      <c r="AT25" s="120">
        <v>120</v>
      </c>
      <c r="AU25" s="120">
        <v>138</v>
      </c>
      <c r="AV25" s="120">
        <v>162</v>
      </c>
      <c r="AW25" s="120">
        <v>84</v>
      </c>
      <c r="AZ25" s="121"/>
      <c r="BA25" s="121"/>
      <c r="BB25" s="121"/>
      <c r="BC25" s="121"/>
      <c r="BD25" s="121">
        <v>156</v>
      </c>
      <c r="BE25" s="121">
        <v>132</v>
      </c>
      <c r="BF25" s="121">
        <v>150</v>
      </c>
      <c r="BG25" s="121">
        <v>204</v>
      </c>
      <c r="BH25" s="121">
        <v>174</v>
      </c>
      <c r="BI25" s="121">
        <v>144</v>
      </c>
      <c r="BJ25" s="121">
        <v>108</v>
      </c>
      <c r="BK25" s="121">
        <v>222</v>
      </c>
      <c r="BL25" s="121">
        <v>174</v>
      </c>
      <c r="BM25" s="121">
        <v>126</v>
      </c>
      <c r="BN25" s="121">
        <v>108</v>
      </c>
      <c r="BO25" s="121">
        <v>108</v>
      </c>
      <c r="BP25" s="121">
        <v>114</v>
      </c>
      <c r="BQ25" s="121">
        <v>174</v>
      </c>
      <c r="BR25" s="121">
        <v>138</v>
      </c>
      <c r="BT25" s="116" t="str">
        <f t="shared" si="10"/>
        <v>HUNG</v>
      </c>
      <c r="BU25" s="122">
        <v>120</v>
      </c>
      <c r="BV25" s="122">
        <v>120</v>
      </c>
      <c r="BW25" s="122">
        <f t="shared" si="11"/>
        <v>0</v>
      </c>
      <c r="BX25" s="123">
        <f t="shared" si="12"/>
        <v>1</v>
      </c>
      <c r="BY25" s="115" t="str">
        <f t="shared" si="19"/>
        <v>OK</v>
      </c>
      <c r="CA25" s="124" t="e">
        <f t="shared" si="13"/>
        <v>#REF!</v>
      </c>
      <c r="CB25" s="122">
        <f t="shared" si="14"/>
        <v>120</v>
      </c>
      <c r="CC25" s="122" t="e">
        <f t="shared" si="15"/>
        <v>#REF!</v>
      </c>
      <c r="CD25" s="125" t="e">
        <f>SUMIF(ID_Process_P!$I$8:$I$1008,'● Inspection plan (master)'!$E25,ID_Process_P!#REF!)/1000</f>
        <v>#REF!</v>
      </c>
      <c r="CE25" s="125">
        <v>42</v>
      </c>
      <c r="CF25" s="126"/>
      <c r="CL25" s="124">
        <f t="shared" si="16"/>
        <v>0</v>
      </c>
      <c r="CM25" s="122">
        <f t="shared" si="17"/>
        <v>78</v>
      </c>
      <c r="CN25" s="122">
        <f t="shared" si="18"/>
        <v>78</v>
      </c>
      <c r="CO25" s="125"/>
      <c r="CP25" s="125">
        <v>0</v>
      </c>
      <c r="CQ25" s="126"/>
    </row>
    <row r="26" spans="2:95">
      <c r="B26" s="127" t="s">
        <v>417</v>
      </c>
      <c r="C26" s="128" t="str">
        <f t="shared" si="8"/>
        <v>RC2-6130CVN2</v>
      </c>
      <c r="D26" s="128" t="s">
        <v>417</v>
      </c>
      <c r="E26" s="128" t="s">
        <v>418</v>
      </c>
      <c r="F26" s="129" t="s">
        <v>37</v>
      </c>
      <c r="G26" s="130" t="str">
        <f t="shared" si="9"/>
        <v>RC2-6130CVN2</v>
      </c>
      <c r="H26" s="130" t="s">
        <v>35</v>
      </c>
      <c r="I26" s="129" t="s">
        <v>69</v>
      </c>
      <c r="J26" s="128" t="s">
        <v>70</v>
      </c>
      <c r="K26" s="128" t="s">
        <v>68</v>
      </c>
      <c r="L26" s="129" t="s">
        <v>419</v>
      </c>
      <c r="M26" s="129" t="s">
        <v>354</v>
      </c>
      <c r="N26" s="129">
        <v>2400</v>
      </c>
      <c r="O26" s="106"/>
      <c r="P26" s="106"/>
      <c r="Q26" s="106"/>
      <c r="R26" s="106"/>
      <c r="S26" s="106"/>
      <c r="T26" s="106"/>
      <c r="U26" s="106"/>
      <c r="V26" s="106"/>
      <c r="W26" s="106"/>
      <c r="X26" s="117"/>
      <c r="Y26" s="117"/>
      <c r="Z26" s="117"/>
      <c r="AA26" s="118"/>
      <c r="AB26" s="118"/>
      <c r="AC26" s="118"/>
      <c r="AD26" s="119"/>
      <c r="AE26" s="120"/>
      <c r="AF26" s="120">
        <v>0</v>
      </c>
      <c r="AG26" s="120">
        <v>0</v>
      </c>
      <c r="AH26" s="120">
        <v>0</v>
      </c>
      <c r="AI26" s="120">
        <v>0</v>
      </c>
      <c r="AJ26" s="120">
        <v>0</v>
      </c>
      <c r="AK26" s="120">
        <v>0</v>
      </c>
      <c r="AL26" s="120">
        <v>0</v>
      </c>
      <c r="AM26" s="120">
        <v>0</v>
      </c>
      <c r="AN26" s="120">
        <v>0</v>
      </c>
      <c r="AO26" s="120">
        <v>0</v>
      </c>
      <c r="AP26" s="120">
        <v>0</v>
      </c>
      <c r="AQ26" s="120">
        <v>0</v>
      </c>
      <c r="AR26" s="120">
        <v>0</v>
      </c>
      <c r="AS26" s="120">
        <v>0</v>
      </c>
      <c r="AT26" s="120">
        <v>0</v>
      </c>
      <c r="AU26" s="120">
        <v>0</v>
      </c>
      <c r="AV26" s="120">
        <v>0</v>
      </c>
      <c r="AW26" s="120">
        <v>0</v>
      </c>
      <c r="AZ26" s="117"/>
      <c r="BA26" s="117"/>
      <c r="BB26" s="117"/>
      <c r="BC26" s="117"/>
      <c r="BD26" s="117">
        <v>0</v>
      </c>
      <c r="BE26" s="117">
        <v>0</v>
      </c>
      <c r="BF26" s="117">
        <v>0</v>
      </c>
      <c r="BG26" s="117">
        <v>0</v>
      </c>
      <c r="BH26" s="117">
        <v>0</v>
      </c>
      <c r="BI26" s="117">
        <v>0</v>
      </c>
      <c r="BJ26" s="117">
        <v>0</v>
      </c>
      <c r="BK26" s="117">
        <v>0</v>
      </c>
      <c r="BL26" s="117">
        <v>0</v>
      </c>
      <c r="BM26" s="117">
        <v>0</v>
      </c>
      <c r="BN26" s="117">
        <v>0</v>
      </c>
      <c r="BO26" s="117">
        <v>0</v>
      </c>
      <c r="BP26" s="117">
        <v>0</v>
      </c>
      <c r="BQ26" s="117">
        <v>0</v>
      </c>
      <c r="BR26" s="117">
        <v>0</v>
      </c>
      <c r="BT26" s="130" t="str">
        <f t="shared" si="10"/>
        <v>HUNG</v>
      </c>
      <c r="BU26" s="131">
        <v>0</v>
      </c>
      <c r="BV26" s="131">
        <v>0</v>
      </c>
      <c r="BW26" s="131">
        <f t="shared" si="11"/>
        <v>0</v>
      </c>
      <c r="BX26" s="132" t="str">
        <f t="shared" si="12"/>
        <v xml:space="preserve"> </v>
      </c>
      <c r="BY26" s="129" t="str">
        <f t="shared" si="19"/>
        <v>OK</v>
      </c>
      <c r="CA26" s="124" t="e">
        <f t="shared" si="13"/>
        <v>#REF!</v>
      </c>
      <c r="CB26" s="131">
        <f t="shared" si="14"/>
        <v>0</v>
      </c>
      <c r="CC26" s="131" t="e">
        <f t="shared" si="15"/>
        <v>#REF!</v>
      </c>
      <c r="CD26" s="133" t="e">
        <f>SUMIF(ID_Process_P!$I$8:$I$1008,'● Inspection plan (master)'!$E26,ID_Process_P!#REF!)/1000</f>
        <v>#REF!</v>
      </c>
      <c r="CE26" s="133">
        <v>0</v>
      </c>
      <c r="CF26" s="134"/>
      <c r="CL26" s="124">
        <f t="shared" si="16"/>
        <v>0</v>
      </c>
      <c r="CM26" s="131">
        <f t="shared" si="17"/>
        <v>0</v>
      </c>
      <c r="CN26" s="131">
        <f t="shared" si="18"/>
        <v>0</v>
      </c>
      <c r="CO26" s="133"/>
      <c r="CP26" s="133">
        <v>0</v>
      </c>
      <c r="CQ26" s="134"/>
    </row>
    <row r="27" spans="2:95">
      <c r="B27" s="113" t="s">
        <v>420</v>
      </c>
      <c r="C27" s="114" t="str">
        <f t="shared" si="8"/>
        <v>RL1-2489CVN2</v>
      </c>
      <c r="D27" s="114" t="s">
        <v>420</v>
      </c>
      <c r="E27" s="114" t="s">
        <v>421</v>
      </c>
      <c r="F27" s="115" t="s">
        <v>37</v>
      </c>
      <c r="G27" s="116" t="str">
        <f t="shared" si="9"/>
        <v>RL1-2489CVN2</v>
      </c>
      <c r="H27" s="116" t="s">
        <v>35</v>
      </c>
      <c r="I27" s="115" t="s">
        <v>71</v>
      </c>
      <c r="J27" s="114" t="s">
        <v>70</v>
      </c>
      <c r="K27" s="114" t="s">
        <v>68</v>
      </c>
      <c r="L27" s="115" t="s">
        <v>419</v>
      </c>
      <c r="M27" s="115" t="s">
        <v>354</v>
      </c>
      <c r="N27" s="115">
        <v>2400</v>
      </c>
      <c r="O27" s="106"/>
      <c r="P27" s="106"/>
      <c r="Q27" s="106"/>
      <c r="R27" s="106"/>
      <c r="S27" s="106"/>
      <c r="T27" s="106"/>
      <c r="U27" s="106"/>
      <c r="V27" s="106"/>
      <c r="W27" s="106"/>
      <c r="X27" s="117"/>
      <c r="Y27" s="117"/>
      <c r="Z27" s="117"/>
      <c r="AA27" s="118"/>
      <c r="AB27" s="118"/>
      <c r="AC27" s="118"/>
      <c r="AD27" s="119"/>
      <c r="AE27" s="120"/>
      <c r="AF27" s="120">
        <v>0</v>
      </c>
      <c r="AG27" s="120">
        <v>7.05</v>
      </c>
      <c r="AH27" s="120">
        <v>0</v>
      </c>
      <c r="AI27" s="120">
        <v>0</v>
      </c>
      <c r="AJ27" s="120">
        <v>0</v>
      </c>
      <c r="AK27" s="120">
        <v>0</v>
      </c>
      <c r="AL27" s="120">
        <v>0</v>
      </c>
      <c r="AM27" s="120">
        <v>3.1</v>
      </c>
      <c r="AN27" s="120">
        <v>6.8380000000000001</v>
      </c>
      <c r="AO27" s="120">
        <v>2.302</v>
      </c>
      <c r="AP27" s="120">
        <v>2.758</v>
      </c>
      <c r="AQ27" s="120">
        <v>0.13200000000000001</v>
      </c>
      <c r="AR27" s="120">
        <v>2.0819999999999999</v>
      </c>
      <c r="AS27" s="120">
        <v>0.28000000000000003</v>
      </c>
      <c r="AT27" s="120">
        <v>5.6000000000000001E-2</v>
      </c>
      <c r="AU27" s="120">
        <v>0.03</v>
      </c>
      <c r="AV27" s="120">
        <v>1.35</v>
      </c>
      <c r="AW27" s="120">
        <v>0</v>
      </c>
      <c r="AZ27" s="121"/>
      <c r="BA27" s="121"/>
      <c r="BB27" s="121"/>
      <c r="BC27" s="121"/>
      <c r="BD27" s="121">
        <v>0</v>
      </c>
      <c r="BE27" s="121">
        <v>0</v>
      </c>
      <c r="BF27" s="121">
        <v>0</v>
      </c>
      <c r="BG27" s="121">
        <v>0</v>
      </c>
      <c r="BH27" s="121">
        <v>3.1</v>
      </c>
      <c r="BI27" s="121">
        <v>6.8380000000000001</v>
      </c>
      <c r="BJ27" s="121">
        <v>2.302</v>
      </c>
      <c r="BK27" s="121">
        <v>2.758</v>
      </c>
      <c r="BL27" s="121">
        <v>0.13200000000000001</v>
      </c>
      <c r="BM27" s="121">
        <v>2.0819999999999999</v>
      </c>
      <c r="BN27" s="121">
        <v>0.28000000000000003</v>
      </c>
      <c r="BO27" s="121">
        <v>5.6000000000000001E-2</v>
      </c>
      <c r="BP27" s="121">
        <v>0</v>
      </c>
      <c r="BQ27" s="121">
        <v>0.03</v>
      </c>
      <c r="BR27" s="121">
        <v>1.35</v>
      </c>
      <c r="BT27" s="116" t="str">
        <f t="shared" si="10"/>
        <v>HUNG</v>
      </c>
      <c r="BU27" s="122">
        <v>5.6000000000000001E-2</v>
      </c>
      <c r="BV27" s="122">
        <v>5.6000000000000001E-2</v>
      </c>
      <c r="BW27" s="122">
        <f t="shared" si="11"/>
        <v>0</v>
      </c>
      <c r="BX27" s="123">
        <f t="shared" si="12"/>
        <v>1</v>
      </c>
      <c r="BY27" s="115" t="str">
        <f t="shared" si="19"/>
        <v>OK</v>
      </c>
      <c r="CA27" s="124" t="e">
        <f t="shared" si="13"/>
        <v>#REF!</v>
      </c>
      <c r="CB27" s="122">
        <f t="shared" si="14"/>
        <v>5.6000000000000001E-2</v>
      </c>
      <c r="CC27" s="122" t="e">
        <f t="shared" si="15"/>
        <v>#REF!</v>
      </c>
      <c r="CD27" s="125" t="e">
        <f>SUMIF(ID_Process_P!$I$8:$I$1008,'● Inspection plan (master)'!$E27,ID_Process_P!#REF!)/1000</f>
        <v>#REF!</v>
      </c>
      <c r="CE27" s="125">
        <v>0</v>
      </c>
      <c r="CF27" s="126"/>
      <c r="CL27" s="124">
        <f t="shared" si="16"/>
        <v>0</v>
      </c>
      <c r="CM27" s="122">
        <f t="shared" si="17"/>
        <v>0.28000000000000003</v>
      </c>
      <c r="CN27" s="122">
        <f t="shared" si="18"/>
        <v>0.28000000000000003</v>
      </c>
      <c r="CO27" s="125"/>
      <c r="CP27" s="125">
        <v>0</v>
      </c>
      <c r="CQ27" s="126"/>
    </row>
    <row r="28" spans="2:95">
      <c r="B28" s="127" t="s">
        <v>422</v>
      </c>
      <c r="C28" s="128" t="str">
        <f t="shared" si="8"/>
        <v>RL1-2488CVN2</v>
      </c>
      <c r="D28" s="128" t="s">
        <v>422</v>
      </c>
      <c r="E28" s="128" t="s">
        <v>423</v>
      </c>
      <c r="F28" s="129" t="s">
        <v>37</v>
      </c>
      <c r="G28" s="130" t="str">
        <f t="shared" si="9"/>
        <v>RL1-2488CVN2</v>
      </c>
      <c r="H28" s="130" t="s">
        <v>35</v>
      </c>
      <c r="I28" s="129" t="s">
        <v>72</v>
      </c>
      <c r="J28" s="128" t="s">
        <v>70</v>
      </c>
      <c r="K28" s="128" t="s">
        <v>68</v>
      </c>
      <c r="L28" s="129" t="s">
        <v>419</v>
      </c>
      <c r="M28" s="129" t="s">
        <v>354</v>
      </c>
      <c r="N28" s="129">
        <v>2400</v>
      </c>
      <c r="O28" s="106"/>
      <c r="P28" s="106"/>
      <c r="Q28" s="106"/>
      <c r="R28" s="106"/>
      <c r="S28" s="106"/>
      <c r="T28" s="106"/>
      <c r="U28" s="106"/>
      <c r="V28" s="106"/>
      <c r="W28" s="106"/>
      <c r="X28" s="117"/>
      <c r="Y28" s="117"/>
      <c r="Z28" s="117"/>
      <c r="AA28" s="118"/>
      <c r="AB28" s="118"/>
      <c r="AC28" s="118"/>
      <c r="AD28" s="119"/>
      <c r="AE28" s="120"/>
      <c r="AF28" s="120">
        <v>0</v>
      </c>
      <c r="AG28" s="120">
        <v>7.05</v>
      </c>
      <c r="AH28" s="120">
        <v>0</v>
      </c>
      <c r="AI28" s="120">
        <v>0</v>
      </c>
      <c r="AJ28" s="120">
        <v>0</v>
      </c>
      <c r="AK28" s="120">
        <v>0</v>
      </c>
      <c r="AL28" s="120">
        <v>0</v>
      </c>
      <c r="AM28" s="120">
        <v>3.1</v>
      </c>
      <c r="AN28" s="120">
        <v>6.8380000000000001</v>
      </c>
      <c r="AO28" s="120">
        <v>2.302</v>
      </c>
      <c r="AP28" s="120">
        <v>2.758</v>
      </c>
      <c r="AQ28" s="120">
        <v>0.13200000000000001</v>
      </c>
      <c r="AR28" s="120">
        <v>2.0819999999999999</v>
      </c>
      <c r="AS28" s="120">
        <v>0.28000000000000003</v>
      </c>
      <c r="AT28" s="120">
        <v>5.6000000000000001E-2</v>
      </c>
      <c r="AU28" s="120">
        <v>0.03</v>
      </c>
      <c r="AV28" s="120">
        <v>1.35</v>
      </c>
      <c r="AW28" s="120">
        <v>0</v>
      </c>
      <c r="AZ28" s="117"/>
      <c r="BA28" s="117"/>
      <c r="BB28" s="117"/>
      <c r="BC28" s="117"/>
      <c r="BD28" s="117">
        <v>0</v>
      </c>
      <c r="BE28" s="117">
        <v>0</v>
      </c>
      <c r="BF28" s="117">
        <v>0</v>
      </c>
      <c r="BG28" s="117">
        <v>0</v>
      </c>
      <c r="BH28" s="117">
        <v>3.1</v>
      </c>
      <c r="BI28" s="117">
        <v>6.8380000000000001</v>
      </c>
      <c r="BJ28" s="117">
        <v>2.302</v>
      </c>
      <c r="BK28" s="117">
        <v>2.758</v>
      </c>
      <c r="BL28" s="117">
        <v>0.13200000000000001</v>
      </c>
      <c r="BM28" s="117">
        <v>2.0819999999999999</v>
      </c>
      <c r="BN28" s="117">
        <v>0.28000000000000003</v>
      </c>
      <c r="BO28" s="117">
        <v>5.6000000000000001E-2</v>
      </c>
      <c r="BP28" s="117">
        <v>0</v>
      </c>
      <c r="BQ28" s="117">
        <v>0.03</v>
      </c>
      <c r="BR28" s="117">
        <v>1.35</v>
      </c>
      <c r="BT28" s="130" t="str">
        <f t="shared" si="10"/>
        <v>HUNG</v>
      </c>
      <c r="BU28" s="131">
        <v>5.6000000000000001E-2</v>
      </c>
      <c r="BV28" s="131">
        <v>5.6000000000000001E-2</v>
      </c>
      <c r="BW28" s="131">
        <f t="shared" si="11"/>
        <v>0</v>
      </c>
      <c r="BX28" s="132">
        <f t="shared" si="12"/>
        <v>1</v>
      </c>
      <c r="BY28" s="129" t="str">
        <f t="shared" si="19"/>
        <v>OK</v>
      </c>
      <c r="CA28" s="124" t="e">
        <f t="shared" si="13"/>
        <v>#REF!</v>
      </c>
      <c r="CB28" s="131">
        <f t="shared" si="14"/>
        <v>5.6000000000000001E-2</v>
      </c>
      <c r="CC28" s="131" t="e">
        <f t="shared" si="15"/>
        <v>#REF!</v>
      </c>
      <c r="CD28" s="133" t="e">
        <f>SUMIF(ID_Process_P!$I$8:$I$1008,'● Inspection plan (master)'!$E28,ID_Process_P!#REF!)/1000</f>
        <v>#REF!</v>
      </c>
      <c r="CE28" s="133">
        <v>0</v>
      </c>
      <c r="CF28" s="134"/>
      <c r="CL28" s="124">
        <f t="shared" si="16"/>
        <v>0</v>
      </c>
      <c r="CM28" s="131">
        <f t="shared" si="17"/>
        <v>0.28000000000000003</v>
      </c>
      <c r="CN28" s="131">
        <f t="shared" si="18"/>
        <v>0.28000000000000003</v>
      </c>
      <c r="CO28" s="133"/>
      <c r="CP28" s="133">
        <v>0</v>
      </c>
      <c r="CQ28" s="134"/>
    </row>
    <row r="29" spans="2:95">
      <c r="B29" s="113" t="s">
        <v>424</v>
      </c>
      <c r="C29" s="114" t="str">
        <f t="shared" si="8"/>
        <v>RL1-3646CVN2</v>
      </c>
      <c r="D29" s="114" t="s">
        <v>424</v>
      </c>
      <c r="E29" s="114" t="s">
        <v>425</v>
      </c>
      <c r="F29" s="115" t="s">
        <v>37</v>
      </c>
      <c r="G29" s="116" t="str">
        <f t="shared" si="9"/>
        <v>RL1-3646CVN2</v>
      </c>
      <c r="H29" s="116" t="s">
        <v>35</v>
      </c>
      <c r="I29" s="115" t="s">
        <v>75</v>
      </c>
      <c r="J29" s="114" t="s">
        <v>76</v>
      </c>
      <c r="K29" s="114" t="s">
        <v>68</v>
      </c>
      <c r="L29" s="115" t="s">
        <v>419</v>
      </c>
      <c r="M29" s="115" t="s">
        <v>354</v>
      </c>
      <c r="N29" s="115">
        <v>3200</v>
      </c>
      <c r="O29" s="106"/>
      <c r="P29" s="106"/>
      <c r="Q29" s="106"/>
      <c r="R29" s="106"/>
      <c r="S29" s="106"/>
      <c r="T29" s="106"/>
      <c r="U29" s="106"/>
      <c r="V29" s="106"/>
      <c r="W29" s="106"/>
      <c r="X29" s="117"/>
      <c r="Y29" s="117"/>
      <c r="Z29" s="117"/>
      <c r="AA29" s="118"/>
      <c r="AB29" s="118"/>
      <c r="AC29" s="118"/>
      <c r="AD29" s="119"/>
      <c r="AE29" s="120"/>
      <c r="AF29" s="120">
        <v>3.2</v>
      </c>
      <c r="AG29" s="120">
        <v>9.6</v>
      </c>
      <c r="AH29" s="120">
        <v>9.6</v>
      </c>
      <c r="AI29" s="120">
        <v>9.6</v>
      </c>
      <c r="AJ29" s="120">
        <v>4.7</v>
      </c>
      <c r="AK29" s="120">
        <v>1</v>
      </c>
      <c r="AL29" s="120">
        <v>0</v>
      </c>
      <c r="AM29" s="120">
        <v>0</v>
      </c>
      <c r="AN29" s="120">
        <v>0</v>
      </c>
      <c r="AO29" s="120">
        <v>0</v>
      </c>
      <c r="AP29" s="120">
        <v>0</v>
      </c>
      <c r="AQ29" s="120">
        <v>0</v>
      </c>
      <c r="AR29" s="120">
        <v>0</v>
      </c>
      <c r="AS29" s="120">
        <v>0</v>
      </c>
      <c r="AT29" s="120">
        <v>0</v>
      </c>
      <c r="AU29" s="120">
        <v>0</v>
      </c>
      <c r="AV29" s="120">
        <v>0</v>
      </c>
      <c r="AW29" s="120">
        <v>0</v>
      </c>
      <c r="AZ29" s="121"/>
      <c r="BA29" s="121"/>
      <c r="BB29" s="121"/>
      <c r="BC29" s="121"/>
      <c r="BD29" s="121">
        <v>9.6</v>
      </c>
      <c r="BE29" s="121">
        <v>9.6</v>
      </c>
      <c r="BF29" s="121">
        <v>5.3</v>
      </c>
      <c r="BG29" s="121">
        <v>0</v>
      </c>
      <c r="BH29" s="121">
        <v>0</v>
      </c>
      <c r="BI29" s="121">
        <v>0</v>
      </c>
      <c r="BJ29" s="121">
        <v>0</v>
      </c>
      <c r="BK29" s="121">
        <v>0</v>
      </c>
      <c r="BL29" s="121">
        <v>0</v>
      </c>
      <c r="BM29" s="121">
        <v>0</v>
      </c>
      <c r="BN29" s="121">
        <v>0</v>
      </c>
      <c r="BO29" s="121">
        <v>0</v>
      </c>
      <c r="BP29" s="121">
        <v>0</v>
      </c>
      <c r="BQ29" s="121">
        <v>0</v>
      </c>
      <c r="BR29" s="121">
        <v>0</v>
      </c>
      <c r="BT29" s="116" t="str">
        <f t="shared" si="10"/>
        <v>HUNG</v>
      </c>
      <c r="BU29" s="122">
        <v>0</v>
      </c>
      <c r="BV29" s="122">
        <v>0</v>
      </c>
      <c r="BW29" s="122">
        <f t="shared" si="11"/>
        <v>0</v>
      </c>
      <c r="BX29" s="123" t="str">
        <f t="shared" si="12"/>
        <v xml:space="preserve"> </v>
      </c>
      <c r="BY29" s="115" t="str">
        <f t="shared" si="19"/>
        <v>OK</v>
      </c>
      <c r="CA29" s="124" t="e">
        <f t="shared" si="13"/>
        <v>#REF!</v>
      </c>
      <c r="CB29" s="122">
        <f t="shared" si="14"/>
        <v>0</v>
      </c>
      <c r="CC29" s="122" t="e">
        <f t="shared" si="15"/>
        <v>#REF!</v>
      </c>
      <c r="CD29" s="125" t="e">
        <f>SUMIF(ID_Process_P!$I$8:$I$1008,'● Inspection plan (master)'!$E29,ID_Process_P!#REF!)/1000</f>
        <v>#REF!</v>
      </c>
      <c r="CE29" s="125">
        <v>0</v>
      </c>
      <c r="CF29" s="126"/>
      <c r="CL29" s="124">
        <f t="shared" si="16"/>
        <v>0</v>
      </c>
      <c r="CM29" s="122">
        <f t="shared" si="17"/>
        <v>0</v>
      </c>
      <c r="CN29" s="122">
        <f t="shared" si="18"/>
        <v>0</v>
      </c>
      <c r="CO29" s="125"/>
      <c r="CP29" s="125">
        <v>0</v>
      </c>
      <c r="CQ29" s="126"/>
    </row>
    <row r="30" spans="2:95">
      <c r="B30" s="127" t="s">
        <v>426</v>
      </c>
      <c r="C30" s="128" t="str">
        <f t="shared" si="8"/>
        <v>QC2-8306CVN1</v>
      </c>
      <c r="D30" s="128" t="s">
        <v>426</v>
      </c>
      <c r="E30" s="128" t="s">
        <v>427</v>
      </c>
      <c r="F30" s="129" t="s">
        <v>37</v>
      </c>
      <c r="G30" s="130" t="str">
        <f t="shared" si="9"/>
        <v>QC2-8306CVN1</v>
      </c>
      <c r="H30" s="130" t="s">
        <v>35</v>
      </c>
      <c r="I30" s="129" t="s">
        <v>77</v>
      </c>
      <c r="J30" s="128" t="s">
        <v>61</v>
      </c>
      <c r="K30" s="128" t="s">
        <v>61</v>
      </c>
      <c r="L30" s="129" t="s">
        <v>338</v>
      </c>
      <c r="M30" s="129" t="s">
        <v>354</v>
      </c>
      <c r="N30" s="129">
        <v>10000</v>
      </c>
      <c r="O30" s="106"/>
      <c r="P30" s="106"/>
      <c r="Q30" s="106"/>
      <c r="R30" s="106"/>
      <c r="S30" s="106"/>
      <c r="T30" s="106"/>
      <c r="U30" s="106"/>
      <c r="V30" s="106"/>
      <c r="W30" s="106"/>
      <c r="X30" s="117"/>
      <c r="Y30" s="117"/>
      <c r="Z30" s="117"/>
      <c r="AA30" s="118"/>
      <c r="AB30" s="118"/>
      <c r="AC30" s="118"/>
      <c r="AD30" s="119"/>
      <c r="AE30" s="120"/>
      <c r="AF30" s="120">
        <v>10</v>
      </c>
      <c r="AG30" s="120">
        <v>10</v>
      </c>
      <c r="AH30" s="120">
        <v>20</v>
      </c>
      <c r="AI30" s="120">
        <v>30</v>
      </c>
      <c r="AJ30" s="120">
        <v>20</v>
      </c>
      <c r="AK30" s="120">
        <v>30</v>
      </c>
      <c r="AL30" s="120">
        <v>20</v>
      </c>
      <c r="AM30" s="120">
        <v>30</v>
      </c>
      <c r="AN30" s="120">
        <v>30</v>
      </c>
      <c r="AO30" s="120">
        <v>20</v>
      </c>
      <c r="AP30" s="120">
        <v>0</v>
      </c>
      <c r="AQ30" s="120">
        <v>0</v>
      </c>
      <c r="AR30" s="120">
        <v>0</v>
      </c>
      <c r="AS30" s="120">
        <v>10</v>
      </c>
      <c r="AT30" s="120">
        <v>10</v>
      </c>
      <c r="AU30" s="120">
        <v>20</v>
      </c>
      <c r="AV30" s="120">
        <v>20</v>
      </c>
      <c r="AW30" s="120">
        <v>0</v>
      </c>
      <c r="AZ30" s="117"/>
      <c r="BA30" s="117"/>
      <c r="BB30" s="117"/>
      <c r="BC30" s="117"/>
      <c r="BD30" s="117">
        <v>30</v>
      </c>
      <c r="BE30" s="117">
        <v>30</v>
      </c>
      <c r="BF30" s="117">
        <v>30</v>
      </c>
      <c r="BG30" s="117">
        <v>30</v>
      </c>
      <c r="BH30" s="117">
        <v>20</v>
      </c>
      <c r="BI30" s="117">
        <v>20</v>
      </c>
      <c r="BJ30" s="117">
        <v>30</v>
      </c>
      <c r="BK30" s="117">
        <v>10</v>
      </c>
      <c r="BL30" s="117">
        <v>0</v>
      </c>
      <c r="BM30" s="117">
        <v>0</v>
      </c>
      <c r="BN30" s="117">
        <v>0</v>
      </c>
      <c r="BO30" s="117">
        <v>10</v>
      </c>
      <c r="BP30" s="117">
        <v>20</v>
      </c>
      <c r="BQ30" s="117">
        <v>20</v>
      </c>
      <c r="BR30" s="117">
        <v>10</v>
      </c>
      <c r="BT30" s="130" t="str">
        <f t="shared" si="10"/>
        <v>HUNG</v>
      </c>
      <c r="BU30" s="131">
        <v>10</v>
      </c>
      <c r="BV30" s="131">
        <v>10</v>
      </c>
      <c r="BW30" s="131">
        <f t="shared" si="11"/>
        <v>0</v>
      </c>
      <c r="BX30" s="132">
        <f t="shared" si="12"/>
        <v>1</v>
      </c>
      <c r="BY30" s="129" t="str">
        <f t="shared" si="19"/>
        <v>OK</v>
      </c>
      <c r="CA30" s="124" t="e">
        <f t="shared" si="13"/>
        <v>#REF!</v>
      </c>
      <c r="CB30" s="131">
        <f t="shared" si="14"/>
        <v>10</v>
      </c>
      <c r="CC30" s="131" t="e">
        <f t="shared" si="15"/>
        <v>#REF!</v>
      </c>
      <c r="CD30" s="133" t="e">
        <f>SUMIF(ID_Process_P!$I$8:$I$1008,'● Inspection plan (master)'!$E30,ID_Process_P!#REF!)/1000</f>
        <v>#REF!</v>
      </c>
      <c r="CE30" s="133">
        <v>10</v>
      </c>
      <c r="CF30" s="134"/>
      <c r="CL30" s="124">
        <f t="shared" si="16"/>
        <v>0</v>
      </c>
      <c r="CM30" s="131">
        <f t="shared" si="17"/>
        <v>10</v>
      </c>
      <c r="CN30" s="131">
        <f t="shared" si="18"/>
        <v>10</v>
      </c>
      <c r="CO30" s="133"/>
      <c r="CP30" s="133">
        <v>0</v>
      </c>
      <c r="CQ30" s="134"/>
    </row>
    <row r="31" spans="2:95">
      <c r="B31" s="113" t="s">
        <v>428</v>
      </c>
      <c r="C31" s="114" t="str">
        <f t="shared" si="8"/>
        <v>QC3-6059CVN1</v>
      </c>
      <c r="D31" s="114" t="s">
        <v>428</v>
      </c>
      <c r="E31" s="114" t="s">
        <v>429</v>
      </c>
      <c r="F31" s="115" t="s">
        <v>37</v>
      </c>
      <c r="G31" s="116" t="str">
        <f t="shared" si="9"/>
        <v>QC3-6059CVN1</v>
      </c>
      <c r="H31" s="116" t="s">
        <v>35</v>
      </c>
      <c r="I31" s="115" t="s">
        <v>78</v>
      </c>
      <c r="J31" s="114" t="s">
        <v>61</v>
      </c>
      <c r="K31" s="114" t="s">
        <v>61</v>
      </c>
      <c r="L31" s="115" t="s">
        <v>338</v>
      </c>
      <c r="M31" s="115" t="s">
        <v>354</v>
      </c>
      <c r="N31" s="115">
        <v>9000</v>
      </c>
      <c r="O31" s="106"/>
      <c r="P31" s="106"/>
      <c r="Q31" s="106"/>
      <c r="R31" s="106"/>
      <c r="S31" s="106"/>
      <c r="T31" s="106"/>
      <c r="U31" s="106"/>
      <c r="V31" s="106"/>
      <c r="W31" s="106"/>
      <c r="X31" s="117"/>
      <c r="Y31" s="117"/>
      <c r="Z31" s="117"/>
      <c r="AA31" s="118"/>
      <c r="AB31" s="118"/>
      <c r="AC31" s="118"/>
      <c r="AD31" s="119"/>
      <c r="AE31" s="120"/>
      <c r="AF31" s="120">
        <v>117</v>
      </c>
      <c r="AG31" s="120">
        <v>171</v>
      </c>
      <c r="AH31" s="120">
        <v>72</v>
      </c>
      <c r="AI31" s="120">
        <v>63</v>
      </c>
      <c r="AJ31" s="120">
        <v>36</v>
      </c>
      <c r="AK31" s="120">
        <v>72</v>
      </c>
      <c r="AL31" s="120">
        <v>63</v>
      </c>
      <c r="AM31" s="120">
        <v>36</v>
      </c>
      <c r="AN31" s="120">
        <v>63</v>
      </c>
      <c r="AO31" s="120">
        <v>72</v>
      </c>
      <c r="AP31" s="120">
        <v>72</v>
      </c>
      <c r="AQ31" s="120">
        <v>72</v>
      </c>
      <c r="AR31" s="120">
        <v>63</v>
      </c>
      <c r="AS31" s="120">
        <v>63</v>
      </c>
      <c r="AT31" s="120">
        <v>81</v>
      </c>
      <c r="AU31" s="120">
        <v>90</v>
      </c>
      <c r="AV31" s="120">
        <v>108</v>
      </c>
      <c r="AW31" s="120">
        <v>54</v>
      </c>
      <c r="AZ31" s="121"/>
      <c r="BA31" s="121"/>
      <c r="BB31" s="121"/>
      <c r="BC31" s="121"/>
      <c r="BD31" s="121">
        <v>72</v>
      </c>
      <c r="BE31" s="121">
        <v>45</v>
      </c>
      <c r="BF31" s="121">
        <v>63</v>
      </c>
      <c r="BG31" s="121">
        <v>72</v>
      </c>
      <c r="BH31" s="121">
        <v>18</v>
      </c>
      <c r="BI31" s="121">
        <v>72</v>
      </c>
      <c r="BJ31" s="121">
        <v>63</v>
      </c>
      <c r="BK31" s="121">
        <v>72</v>
      </c>
      <c r="BL31" s="121">
        <v>63</v>
      </c>
      <c r="BM31" s="121">
        <v>63</v>
      </c>
      <c r="BN31" s="121">
        <v>81</v>
      </c>
      <c r="BO31" s="121">
        <v>90</v>
      </c>
      <c r="BP31" s="121">
        <v>63</v>
      </c>
      <c r="BQ31" s="121">
        <v>117</v>
      </c>
      <c r="BR31" s="121">
        <v>90</v>
      </c>
      <c r="BT31" s="116" t="str">
        <f t="shared" si="10"/>
        <v>HUNG</v>
      </c>
      <c r="BU31" s="122">
        <v>81</v>
      </c>
      <c r="BV31" s="122">
        <v>81</v>
      </c>
      <c r="BW31" s="122">
        <f t="shared" si="11"/>
        <v>0</v>
      </c>
      <c r="BX31" s="123">
        <f t="shared" si="12"/>
        <v>1</v>
      </c>
      <c r="BY31" s="115" t="str">
        <f t="shared" si="19"/>
        <v>OK</v>
      </c>
      <c r="CA31" s="124" t="e">
        <f t="shared" si="13"/>
        <v>#REF!</v>
      </c>
      <c r="CB31" s="122">
        <f t="shared" si="14"/>
        <v>81</v>
      </c>
      <c r="CC31" s="122" t="e">
        <f t="shared" si="15"/>
        <v>#REF!</v>
      </c>
      <c r="CD31" s="125" t="e">
        <f>SUMIF(ID_Process_P!$I$8:$I$1008,'● Inspection plan (master)'!$E31,ID_Process_P!#REF!)/1000</f>
        <v>#REF!</v>
      </c>
      <c r="CE31" s="125">
        <v>18</v>
      </c>
      <c r="CF31" s="126"/>
      <c r="CL31" s="124">
        <f t="shared" si="16"/>
        <v>0</v>
      </c>
      <c r="CM31" s="122">
        <f t="shared" si="17"/>
        <v>63</v>
      </c>
      <c r="CN31" s="122">
        <f t="shared" si="18"/>
        <v>63</v>
      </c>
      <c r="CO31" s="125"/>
      <c r="CP31" s="125">
        <v>0</v>
      </c>
      <c r="CQ31" s="126"/>
    </row>
    <row r="32" spans="2:95">
      <c r="B32" s="127" t="s">
        <v>430</v>
      </c>
      <c r="C32" s="128" t="str">
        <f t="shared" si="8"/>
        <v>QC5-4096CHT</v>
      </c>
      <c r="D32" s="128" t="s">
        <v>430</v>
      </c>
      <c r="E32" s="128" t="s">
        <v>431</v>
      </c>
      <c r="F32" s="129" t="s">
        <v>37</v>
      </c>
      <c r="G32" s="130" t="str">
        <f t="shared" si="9"/>
        <v>QC5-4096CHT</v>
      </c>
      <c r="H32" s="130" t="s">
        <v>35</v>
      </c>
      <c r="I32" s="129" t="s">
        <v>79</v>
      </c>
      <c r="J32" s="128" t="s">
        <v>59</v>
      </c>
      <c r="K32" s="128" t="s">
        <v>59</v>
      </c>
      <c r="L32" s="129" t="s">
        <v>338</v>
      </c>
      <c r="M32" s="129" t="s">
        <v>354</v>
      </c>
      <c r="N32" s="129">
        <v>1600</v>
      </c>
      <c r="O32" s="106"/>
      <c r="P32" s="106"/>
      <c r="Q32" s="106"/>
      <c r="R32" s="106"/>
      <c r="S32" s="106"/>
      <c r="T32" s="106"/>
      <c r="U32" s="106"/>
      <c r="V32" s="106"/>
      <c r="W32" s="106"/>
      <c r="X32" s="117"/>
      <c r="Y32" s="117"/>
      <c r="Z32" s="117"/>
      <c r="AA32" s="118"/>
      <c r="AB32" s="118"/>
      <c r="AC32" s="118"/>
      <c r="AD32" s="119"/>
      <c r="AE32" s="120"/>
      <c r="AF32" s="120">
        <v>0</v>
      </c>
      <c r="AG32" s="120">
        <v>0</v>
      </c>
      <c r="AH32" s="120">
        <v>0</v>
      </c>
      <c r="AI32" s="120">
        <v>0</v>
      </c>
      <c r="AJ32" s="120">
        <v>0</v>
      </c>
      <c r="AK32" s="120">
        <v>0</v>
      </c>
      <c r="AL32" s="120">
        <v>0</v>
      </c>
      <c r="AM32" s="120">
        <v>0</v>
      </c>
      <c r="AN32" s="120">
        <v>0</v>
      </c>
      <c r="AO32" s="120">
        <v>0</v>
      </c>
      <c r="AP32" s="120">
        <v>0</v>
      </c>
      <c r="AQ32" s="120">
        <v>0</v>
      </c>
      <c r="AR32" s="120">
        <v>0</v>
      </c>
      <c r="AS32" s="120">
        <v>0</v>
      </c>
      <c r="AT32" s="120">
        <v>0</v>
      </c>
      <c r="AU32" s="120">
        <v>0</v>
      </c>
      <c r="AV32" s="120">
        <v>0</v>
      </c>
      <c r="AW32" s="120">
        <v>0</v>
      </c>
      <c r="AZ32" s="117"/>
      <c r="BA32" s="117"/>
      <c r="BB32" s="117"/>
      <c r="BC32" s="117"/>
      <c r="BD32" s="117">
        <v>0</v>
      </c>
      <c r="BE32" s="117">
        <v>0</v>
      </c>
      <c r="BF32" s="117">
        <v>0</v>
      </c>
      <c r="BG32" s="117">
        <v>0</v>
      </c>
      <c r="BH32" s="117">
        <v>0</v>
      </c>
      <c r="BI32" s="117">
        <v>0</v>
      </c>
      <c r="BJ32" s="117">
        <v>0</v>
      </c>
      <c r="BK32" s="117">
        <v>0</v>
      </c>
      <c r="BL32" s="117">
        <v>0</v>
      </c>
      <c r="BM32" s="117">
        <v>0</v>
      </c>
      <c r="BN32" s="117">
        <v>0</v>
      </c>
      <c r="BO32" s="117">
        <v>0</v>
      </c>
      <c r="BP32" s="117">
        <v>0</v>
      </c>
      <c r="BQ32" s="117">
        <v>0</v>
      </c>
      <c r="BR32" s="117">
        <v>0</v>
      </c>
      <c r="BT32" s="130" t="str">
        <f t="shared" si="10"/>
        <v>HUNG</v>
      </c>
      <c r="BU32" s="131">
        <v>0</v>
      </c>
      <c r="BV32" s="131">
        <v>0</v>
      </c>
      <c r="BW32" s="131">
        <f t="shared" si="11"/>
        <v>0</v>
      </c>
      <c r="BX32" s="132" t="str">
        <f t="shared" si="12"/>
        <v xml:space="preserve"> </v>
      </c>
      <c r="BY32" s="129" t="str">
        <f t="shared" si="19"/>
        <v>OK</v>
      </c>
      <c r="CA32" s="124" t="e">
        <f t="shared" si="13"/>
        <v>#REF!</v>
      </c>
      <c r="CB32" s="131">
        <f t="shared" si="14"/>
        <v>0</v>
      </c>
      <c r="CC32" s="131" t="e">
        <f t="shared" si="15"/>
        <v>#REF!</v>
      </c>
      <c r="CD32" s="133" t="e">
        <f>SUMIF(ID_Process_P!$I$8:$I$1008,'● Inspection plan (master)'!$E32,ID_Process_P!#REF!)/1000</f>
        <v>#REF!</v>
      </c>
      <c r="CE32" s="133">
        <v>0</v>
      </c>
      <c r="CF32" s="134"/>
      <c r="CL32" s="124">
        <f t="shared" si="16"/>
        <v>0</v>
      </c>
      <c r="CM32" s="131">
        <f t="shared" si="17"/>
        <v>0</v>
      </c>
      <c r="CN32" s="131">
        <f t="shared" si="18"/>
        <v>0</v>
      </c>
      <c r="CO32" s="133"/>
      <c r="CP32" s="133">
        <v>0</v>
      </c>
      <c r="CQ32" s="134"/>
    </row>
    <row r="33" spans="2:95">
      <c r="B33" s="113" t="s">
        <v>432</v>
      </c>
      <c r="C33" s="114" t="str">
        <f t="shared" si="8"/>
        <v>QC5-4097CHT</v>
      </c>
      <c r="D33" s="114" t="s">
        <v>432</v>
      </c>
      <c r="E33" s="114" t="s">
        <v>433</v>
      </c>
      <c r="F33" s="115" t="s">
        <v>37</v>
      </c>
      <c r="G33" s="116" t="str">
        <f t="shared" si="9"/>
        <v>QC5-4097CHT</v>
      </c>
      <c r="H33" s="116" t="s">
        <v>35</v>
      </c>
      <c r="I33" s="115" t="s">
        <v>80</v>
      </c>
      <c r="J33" s="114" t="s">
        <v>59</v>
      </c>
      <c r="K33" s="114" t="s">
        <v>59</v>
      </c>
      <c r="L33" s="115" t="s">
        <v>338</v>
      </c>
      <c r="M33" s="115" t="s">
        <v>354</v>
      </c>
      <c r="N33" s="115">
        <v>1000</v>
      </c>
      <c r="O33" s="106"/>
      <c r="P33" s="106"/>
      <c r="Q33" s="106"/>
      <c r="R33" s="106"/>
      <c r="S33" s="106"/>
      <c r="T33" s="106"/>
      <c r="U33" s="106"/>
      <c r="V33" s="106"/>
      <c r="W33" s="106"/>
      <c r="X33" s="117"/>
      <c r="Y33" s="117"/>
      <c r="Z33" s="117"/>
      <c r="AA33" s="118"/>
      <c r="AB33" s="118"/>
      <c r="AC33" s="118"/>
      <c r="AD33" s="119"/>
      <c r="AE33" s="120"/>
      <c r="AF33" s="120">
        <v>0</v>
      </c>
      <c r="AG33" s="120">
        <v>0</v>
      </c>
      <c r="AH33" s="120">
        <v>0</v>
      </c>
      <c r="AI33" s="120">
        <v>0</v>
      </c>
      <c r="AJ33" s="120">
        <v>0</v>
      </c>
      <c r="AK33" s="120">
        <v>0</v>
      </c>
      <c r="AL33" s="120">
        <v>0</v>
      </c>
      <c r="AM33" s="120">
        <v>0</v>
      </c>
      <c r="AN33" s="120">
        <v>0</v>
      </c>
      <c r="AO33" s="120">
        <v>0</v>
      </c>
      <c r="AP33" s="120">
        <v>0</v>
      </c>
      <c r="AQ33" s="120">
        <v>0</v>
      </c>
      <c r="AR33" s="120">
        <v>0</v>
      </c>
      <c r="AS33" s="120">
        <v>0</v>
      </c>
      <c r="AT33" s="120">
        <v>0</v>
      </c>
      <c r="AU33" s="120">
        <v>0</v>
      </c>
      <c r="AV33" s="120">
        <v>0</v>
      </c>
      <c r="AW33" s="120">
        <v>0</v>
      </c>
      <c r="AZ33" s="121"/>
      <c r="BA33" s="121"/>
      <c r="BB33" s="121"/>
      <c r="BC33" s="121"/>
      <c r="BD33" s="121">
        <v>0</v>
      </c>
      <c r="BE33" s="121">
        <v>0</v>
      </c>
      <c r="BF33" s="121">
        <v>0</v>
      </c>
      <c r="BG33" s="121">
        <v>0</v>
      </c>
      <c r="BH33" s="121">
        <v>0</v>
      </c>
      <c r="BI33" s="121">
        <v>0</v>
      </c>
      <c r="BJ33" s="121">
        <v>0</v>
      </c>
      <c r="BK33" s="121">
        <v>0</v>
      </c>
      <c r="BL33" s="121">
        <v>0</v>
      </c>
      <c r="BM33" s="121">
        <v>0</v>
      </c>
      <c r="BN33" s="121">
        <v>0</v>
      </c>
      <c r="BO33" s="121">
        <v>0</v>
      </c>
      <c r="BP33" s="121">
        <v>0</v>
      </c>
      <c r="BQ33" s="121">
        <v>0</v>
      </c>
      <c r="BR33" s="121">
        <v>0</v>
      </c>
      <c r="BT33" s="116" t="str">
        <f t="shared" si="10"/>
        <v>HUNG</v>
      </c>
      <c r="BU33" s="122">
        <v>0</v>
      </c>
      <c r="BV33" s="122">
        <v>0</v>
      </c>
      <c r="BW33" s="122">
        <f t="shared" si="11"/>
        <v>0</v>
      </c>
      <c r="BX33" s="123" t="str">
        <f t="shared" si="12"/>
        <v xml:space="preserve"> </v>
      </c>
      <c r="BY33" s="115" t="str">
        <f t="shared" si="19"/>
        <v>OK</v>
      </c>
      <c r="CA33" s="124" t="e">
        <f t="shared" si="13"/>
        <v>#REF!</v>
      </c>
      <c r="CB33" s="122">
        <f t="shared" si="14"/>
        <v>0</v>
      </c>
      <c r="CC33" s="122" t="e">
        <f t="shared" si="15"/>
        <v>#REF!</v>
      </c>
      <c r="CD33" s="125" t="e">
        <f>SUMIF(ID_Process_P!$I$8:$I$1008,'● Inspection plan (master)'!$E33,ID_Process_P!#REF!)/1000</f>
        <v>#REF!</v>
      </c>
      <c r="CE33" s="125">
        <v>0</v>
      </c>
      <c r="CF33" s="126"/>
      <c r="CL33" s="124">
        <f t="shared" si="16"/>
        <v>0</v>
      </c>
      <c r="CM33" s="122">
        <f t="shared" si="17"/>
        <v>0</v>
      </c>
      <c r="CN33" s="122">
        <f t="shared" si="18"/>
        <v>0</v>
      </c>
      <c r="CO33" s="125"/>
      <c r="CP33" s="125">
        <v>0</v>
      </c>
      <c r="CQ33" s="126"/>
    </row>
    <row r="34" spans="2:95">
      <c r="B34" s="127" t="s">
        <v>434</v>
      </c>
      <c r="C34" s="128" t="str">
        <f t="shared" si="8"/>
        <v>QC5-4504CVN1</v>
      </c>
      <c r="D34" s="128" t="s">
        <v>434</v>
      </c>
      <c r="E34" s="128" t="s">
        <v>435</v>
      </c>
      <c r="F34" s="129" t="s">
        <v>37</v>
      </c>
      <c r="G34" s="130" t="str">
        <f t="shared" si="9"/>
        <v>QC5-4504CVN1</v>
      </c>
      <c r="H34" s="130" t="s">
        <v>35</v>
      </c>
      <c r="I34" s="129" t="s">
        <v>81</v>
      </c>
      <c r="J34" s="128" t="s">
        <v>61</v>
      </c>
      <c r="K34" s="128" t="s">
        <v>61</v>
      </c>
      <c r="L34" s="129" t="s">
        <v>338</v>
      </c>
      <c r="M34" s="129" t="s">
        <v>354</v>
      </c>
      <c r="N34" s="129">
        <v>4000</v>
      </c>
      <c r="O34" s="106"/>
      <c r="P34" s="106"/>
      <c r="Q34" s="106"/>
      <c r="R34" s="106"/>
      <c r="S34" s="106"/>
      <c r="T34" s="106"/>
      <c r="U34" s="106"/>
      <c r="V34" s="106"/>
      <c r="W34" s="106"/>
      <c r="X34" s="117"/>
      <c r="Y34" s="117"/>
      <c r="Z34" s="117"/>
      <c r="AA34" s="118"/>
      <c r="AB34" s="118"/>
      <c r="AC34" s="118"/>
      <c r="AD34" s="119"/>
      <c r="AE34" s="120"/>
      <c r="AF34" s="120">
        <v>0</v>
      </c>
      <c r="AG34" s="120">
        <v>0</v>
      </c>
      <c r="AH34" s="120">
        <v>0</v>
      </c>
      <c r="AI34" s="120">
        <v>0</v>
      </c>
      <c r="AJ34" s="120">
        <v>0</v>
      </c>
      <c r="AK34" s="120">
        <v>0</v>
      </c>
      <c r="AL34" s="120">
        <v>0</v>
      </c>
      <c r="AM34" s="120">
        <v>0</v>
      </c>
      <c r="AN34" s="120">
        <v>0</v>
      </c>
      <c r="AO34" s="120">
        <v>0</v>
      </c>
      <c r="AP34" s="120">
        <v>0</v>
      </c>
      <c r="AQ34" s="120">
        <v>0</v>
      </c>
      <c r="AR34" s="120">
        <v>0</v>
      </c>
      <c r="AS34" s="120">
        <v>0</v>
      </c>
      <c r="AT34" s="120">
        <v>0</v>
      </c>
      <c r="AU34" s="120">
        <v>0</v>
      </c>
      <c r="AV34" s="120">
        <v>0</v>
      </c>
      <c r="AW34" s="120">
        <v>0</v>
      </c>
      <c r="AZ34" s="117"/>
      <c r="BA34" s="117"/>
      <c r="BB34" s="117"/>
      <c r="BC34" s="117"/>
      <c r="BD34" s="117">
        <v>0</v>
      </c>
      <c r="BE34" s="117">
        <v>0</v>
      </c>
      <c r="BF34" s="117">
        <v>0</v>
      </c>
      <c r="BG34" s="117">
        <v>0</v>
      </c>
      <c r="BH34" s="117">
        <v>0</v>
      </c>
      <c r="BI34" s="117">
        <v>0</v>
      </c>
      <c r="BJ34" s="117">
        <v>0</v>
      </c>
      <c r="BK34" s="117">
        <v>0</v>
      </c>
      <c r="BL34" s="117">
        <v>0</v>
      </c>
      <c r="BM34" s="117">
        <v>0</v>
      </c>
      <c r="BN34" s="117">
        <v>0</v>
      </c>
      <c r="BO34" s="117">
        <v>0</v>
      </c>
      <c r="BP34" s="117">
        <v>0</v>
      </c>
      <c r="BQ34" s="117">
        <v>0</v>
      </c>
      <c r="BR34" s="117">
        <v>0</v>
      </c>
      <c r="BT34" s="130" t="str">
        <f t="shared" si="10"/>
        <v>HUNG</v>
      </c>
      <c r="BU34" s="131">
        <v>0</v>
      </c>
      <c r="BV34" s="131">
        <v>0</v>
      </c>
      <c r="BW34" s="131">
        <f t="shared" si="11"/>
        <v>0</v>
      </c>
      <c r="BX34" s="132" t="str">
        <f t="shared" si="12"/>
        <v xml:space="preserve"> </v>
      </c>
      <c r="BY34" s="129" t="str">
        <f t="shared" si="19"/>
        <v>OK</v>
      </c>
      <c r="CA34" s="124" t="e">
        <f t="shared" si="13"/>
        <v>#REF!</v>
      </c>
      <c r="CB34" s="131">
        <f t="shared" si="14"/>
        <v>0</v>
      </c>
      <c r="CC34" s="131" t="e">
        <f t="shared" si="15"/>
        <v>#REF!</v>
      </c>
      <c r="CD34" s="133" t="e">
        <f>SUMIF(ID_Process_P!$I$8:$I$1008,'● Inspection plan (master)'!$E34,ID_Process_P!#REF!)/1000</f>
        <v>#REF!</v>
      </c>
      <c r="CE34" s="133">
        <v>0</v>
      </c>
      <c r="CF34" s="134"/>
      <c r="CL34" s="124">
        <f t="shared" si="16"/>
        <v>0</v>
      </c>
      <c r="CM34" s="131">
        <f t="shared" si="17"/>
        <v>0</v>
      </c>
      <c r="CN34" s="131">
        <f t="shared" si="18"/>
        <v>0</v>
      </c>
      <c r="CO34" s="133"/>
      <c r="CP34" s="133">
        <v>0</v>
      </c>
      <c r="CQ34" s="134"/>
    </row>
    <row r="35" spans="2:95">
      <c r="B35" s="113" t="s">
        <v>436</v>
      </c>
      <c r="C35" s="114" t="str">
        <f t="shared" si="8"/>
        <v>QC5-4506CVN1</v>
      </c>
      <c r="D35" s="114" t="s">
        <v>436</v>
      </c>
      <c r="E35" s="114" t="s">
        <v>437</v>
      </c>
      <c r="F35" s="115" t="s">
        <v>37</v>
      </c>
      <c r="G35" s="116" t="str">
        <f t="shared" si="9"/>
        <v>QC5-4506CVN1</v>
      </c>
      <c r="H35" s="116" t="s">
        <v>35</v>
      </c>
      <c r="I35" s="115" t="s">
        <v>82</v>
      </c>
      <c r="J35" s="114" t="s">
        <v>61</v>
      </c>
      <c r="K35" s="114" t="s">
        <v>61</v>
      </c>
      <c r="L35" s="115" t="s">
        <v>338</v>
      </c>
      <c r="M35" s="115" t="s">
        <v>354</v>
      </c>
      <c r="N35" s="115">
        <v>5000</v>
      </c>
      <c r="O35" s="106"/>
      <c r="P35" s="106"/>
      <c r="Q35" s="106"/>
      <c r="R35" s="106"/>
      <c r="S35" s="106"/>
      <c r="T35" s="106"/>
      <c r="U35" s="106"/>
      <c r="V35" s="106"/>
      <c r="W35" s="106"/>
      <c r="X35" s="117"/>
      <c r="Y35" s="117"/>
      <c r="Z35" s="117"/>
      <c r="AA35" s="118"/>
      <c r="AB35" s="118"/>
      <c r="AC35" s="118"/>
      <c r="AD35" s="119"/>
      <c r="AE35" s="120"/>
      <c r="AF35" s="120">
        <v>0</v>
      </c>
      <c r="AG35" s="120">
        <v>0</v>
      </c>
      <c r="AH35" s="120">
        <v>0</v>
      </c>
      <c r="AI35" s="120">
        <v>0</v>
      </c>
      <c r="AJ35" s="120">
        <v>0</v>
      </c>
      <c r="AK35" s="120">
        <v>0</v>
      </c>
      <c r="AL35" s="120">
        <v>0</v>
      </c>
      <c r="AM35" s="120">
        <v>0</v>
      </c>
      <c r="AN35" s="120">
        <v>0</v>
      </c>
      <c r="AO35" s="120">
        <v>0</v>
      </c>
      <c r="AP35" s="120">
        <v>0</v>
      </c>
      <c r="AQ35" s="120">
        <v>0</v>
      </c>
      <c r="AR35" s="120">
        <v>0</v>
      </c>
      <c r="AS35" s="120">
        <v>0</v>
      </c>
      <c r="AT35" s="120">
        <v>0</v>
      </c>
      <c r="AU35" s="120">
        <v>0</v>
      </c>
      <c r="AV35" s="120">
        <v>0</v>
      </c>
      <c r="AW35" s="120">
        <v>0</v>
      </c>
      <c r="AZ35" s="121"/>
      <c r="BA35" s="121"/>
      <c r="BB35" s="121"/>
      <c r="BC35" s="121"/>
      <c r="BD35" s="121">
        <v>0</v>
      </c>
      <c r="BE35" s="121">
        <v>0</v>
      </c>
      <c r="BF35" s="121">
        <v>0</v>
      </c>
      <c r="BG35" s="121">
        <v>0</v>
      </c>
      <c r="BH35" s="121">
        <v>0</v>
      </c>
      <c r="BI35" s="121">
        <v>0</v>
      </c>
      <c r="BJ35" s="121">
        <v>0</v>
      </c>
      <c r="BK35" s="121">
        <v>0</v>
      </c>
      <c r="BL35" s="121">
        <v>0</v>
      </c>
      <c r="BM35" s="121">
        <v>0</v>
      </c>
      <c r="BN35" s="121">
        <v>0</v>
      </c>
      <c r="BO35" s="121">
        <v>0</v>
      </c>
      <c r="BP35" s="121">
        <v>0</v>
      </c>
      <c r="BQ35" s="121">
        <v>0</v>
      </c>
      <c r="BR35" s="121">
        <v>0</v>
      </c>
      <c r="BT35" s="116" t="str">
        <f t="shared" si="10"/>
        <v>HUNG</v>
      </c>
      <c r="BU35" s="122">
        <v>0</v>
      </c>
      <c r="BV35" s="122">
        <v>0</v>
      </c>
      <c r="BW35" s="122">
        <f t="shared" si="11"/>
        <v>0</v>
      </c>
      <c r="BX35" s="123" t="str">
        <f t="shared" si="12"/>
        <v xml:space="preserve"> </v>
      </c>
      <c r="BY35" s="115" t="str">
        <f t="shared" si="19"/>
        <v>OK</v>
      </c>
      <c r="CA35" s="124" t="e">
        <f t="shared" si="13"/>
        <v>#REF!</v>
      </c>
      <c r="CB35" s="122">
        <f t="shared" si="14"/>
        <v>0</v>
      </c>
      <c r="CC35" s="122" t="e">
        <f t="shared" si="15"/>
        <v>#REF!</v>
      </c>
      <c r="CD35" s="125" t="e">
        <f>SUMIF(ID_Process_P!$I$8:$I$1008,'● Inspection plan (master)'!$E35,ID_Process_P!#REF!)/1000</f>
        <v>#REF!</v>
      </c>
      <c r="CE35" s="125">
        <v>0</v>
      </c>
      <c r="CF35" s="126"/>
      <c r="CL35" s="124">
        <f t="shared" si="16"/>
        <v>0</v>
      </c>
      <c r="CM35" s="122">
        <f t="shared" si="17"/>
        <v>0</v>
      </c>
      <c r="CN35" s="122">
        <f t="shared" si="18"/>
        <v>0</v>
      </c>
      <c r="CO35" s="125"/>
      <c r="CP35" s="125">
        <v>0</v>
      </c>
      <c r="CQ35" s="126"/>
    </row>
    <row r="36" spans="2:95">
      <c r="B36" s="127" t="s">
        <v>438</v>
      </c>
      <c r="C36" s="128" t="str">
        <f t="shared" si="8"/>
        <v>QC5-6448CVN1</v>
      </c>
      <c r="D36" s="128" t="s">
        <v>438</v>
      </c>
      <c r="E36" s="128" t="s">
        <v>439</v>
      </c>
      <c r="F36" s="129" t="s">
        <v>37</v>
      </c>
      <c r="G36" s="130" t="str">
        <f t="shared" si="9"/>
        <v>QC5-6448CVN1</v>
      </c>
      <c r="H36" s="130" t="s">
        <v>35</v>
      </c>
      <c r="I36" s="129" t="s">
        <v>83</v>
      </c>
      <c r="J36" s="128" t="s">
        <v>61</v>
      </c>
      <c r="K36" s="128" t="s">
        <v>61</v>
      </c>
      <c r="L36" s="129" t="s">
        <v>338</v>
      </c>
      <c r="M36" s="129" t="s">
        <v>354</v>
      </c>
      <c r="N36" s="129">
        <v>5000</v>
      </c>
      <c r="O36" s="106"/>
      <c r="P36" s="106"/>
      <c r="Q36" s="106"/>
      <c r="R36" s="106"/>
      <c r="S36" s="106"/>
      <c r="T36" s="106"/>
      <c r="U36" s="106"/>
      <c r="V36" s="106"/>
      <c r="W36" s="106"/>
      <c r="X36" s="117"/>
      <c r="Y36" s="117"/>
      <c r="Z36" s="117"/>
      <c r="AA36" s="118"/>
      <c r="AB36" s="118"/>
      <c r="AC36" s="118"/>
      <c r="AD36" s="119"/>
      <c r="AE36" s="120"/>
      <c r="AF36" s="120">
        <v>70</v>
      </c>
      <c r="AG36" s="120">
        <v>120</v>
      </c>
      <c r="AH36" s="120">
        <v>125</v>
      </c>
      <c r="AI36" s="120">
        <v>170</v>
      </c>
      <c r="AJ36" s="120">
        <v>140</v>
      </c>
      <c r="AK36" s="120">
        <v>110</v>
      </c>
      <c r="AL36" s="120">
        <v>190</v>
      </c>
      <c r="AM36" s="120">
        <v>160</v>
      </c>
      <c r="AN36" s="120">
        <v>140</v>
      </c>
      <c r="AO36" s="120">
        <v>155</v>
      </c>
      <c r="AP36" s="120">
        <v>225</v>
      </c>
      <c r="AQ36" s="120">
        <v>130</v>
      </c>
      <c r="AR36" s="120">
        <v>145</v>
      </c>
      <c r="AS36" s="120">
        <v>70</v>
      </c>
      <c r="AT36" s="120">
        <v>115</v>
      </c>
      <c r="AU36" s="120">
        <v>120</v>
      </c>
      <c r="AV36" s="120">
        <v>130</v>
      </c>
      <c r="AW36" s="120">
        <v>70</v>
      </c>
      <c r="AZ36" s="117"/>
      <c r="BA36" s="117"/>
      <c r="BB36" s="117"/>
      <c r="BC36" s="117"/>
      <c r="BD36" s="117">
        <v>145</v>
      </c>
      <c r="BE36" s="117">
        <v>135</v>
      </c>
      <c r="BF36" s="117">
        <v>140</v>
      </c>
      <c r="BG36" s="117">
        <v>195.02</v>
      </c>
      <c r="BH36" s="117">
        <v>160</v>
      </c>
      <c r="BI36" s="117">
        <v>165</v>
      </c>
      <c r="BJ36" s="117">
        <v>95</v>
      </c>
      <c r="BK36" s="117">
        <v>225</v>
      </c>
      <c r="BL36" s="117">
        <v>180</v>
      </c>
      <c r="BM36" s="117">
        <v>135</v>
      </c>
      <c r="BN36" s="117">
        <v>95</v>
      </c>
      <c r="BO36" s="117">
        <v>130</v>
      </c>
      <c r="BP36" s="117">
        <v>95</v>
      </c>
      <c r="BQ36" s="117">
        <v>140</v>
      </c>
      <c r="BR36" s="117">
        <v>115</v>
      </c>
      <c r="BT36" s="130" t="str">
        <f t="shared" si="10"/>
        <v>HUNG</v>
      </c>
      <c r="BU36" s="131">
        <v>115</v>
      </c>
      <c r="BV36" s="131">
        <v>115</v>
      </c>
      <c r="BW36" s="131">
        <f t="shared" si="11"/>
        <v>0</v>
      </c>
      <c r="BX36" s="132">
        <f t="shared" si="12"/>
        <v>1</v>
      </c>
      <c r="BY36" s="129" t="str">
        <f t="shared" si="19"/>
        <v>OK</v>
      </c>
      <c r="CA36" s="124" t="e">
        <f t="shared" si="13"/>
        <v>#REF!</v>
      </c>
      <c r="CB36" s="131">
        <f t="shared" si="14"/>
        <v>115</v>
      </c>
      <c r="CC36" s="131" t="e">
        <f t="shared" si="15"/>
        <v>#REF!</v>
      </c>
      <c r="CD36" s="133" t="e">
        <f>SUMIF(ID_Process_P!$I$8:$I$1008,'● Inspection plan (master)'!$E36,ID_Process_P!#REF!)/1000</f>
        <v>#REF!</v>
      </c>
      <c r="CE36" s="133">
        <v>30</v>
      </c>
      <c r="CF36" s="134"/>
      <c r="CL36" s="124">
        <f t="shared" si="16"/>
        <v>0</v>
      </c>
      <c r="CM36" s="131">
        <f t="shared" si="17"/>
        <v>70</v>
      </c>
      <c r="CN36" s="131">
        <f t="shared" si="18"/>
        <v>70</v>
      </c>
      <c r="CO36" s="133"/>
      <c r="CP36" s="133">
        <v>0</v>
      </c>
      <c r="CQ36" s="134"/>
    </row>
    <row r="37" spans="2:95">
      <c r="B37" s="113" t="str">
        <f>I37&amp;J37</f>
        <v>QC5-9203FIT1</v>
      </c>
      <c r="C37" s="114" t="str">
        <f t="shared" si="8"/>
        <v>QC5-9203CFT</v>
      </c>
      <c r="D37" s="114" t="str">
        <f>I37&amp;J37</f>
        <v>QC5-9203FIT1</v>
      </c>
      <c r="E37" s="114" t="str">
        <f>I37&amp;F37&amp;J37</f>
        <v>QC5-9203PackingFIT1</v>
      </c>
      <c r="F37" s="115" t="s">
        <v>37</v>
      </c>
      <c r="G37" s="116" t="str">
        <f t="shared" si="9"/>
        <v>QC5-9203CFT</v>
      </c>
      <c r="H37" s="116" t="s">
        <v>35</v>
      </c>
      <c r="I37" s="115" t="s">
        <v>85</v>
      </c>
      <c r="J37" s="114" t="s">
        <v>86</v>
      </c>
      <c r="K37" s="114" t="s">
        <v>84</v>
      </c>
      <c r="L37" s="115" t="s">
        <v>338</v>
      </c>
      <c r="M37" s="115" t="s">
        <v>354</v>
      </c>
      <c r="N37" s="115">
        <v>1000</v>
      </c>
      <c r="O37" s="106"/>
      <c r="P37" s="106"/>
      <c r="Q37" s="106"/>
      <c r="R37" s="106"/>
      <c r="S37" s="106"/>
      <c r="T37" s="106"/>
      <c r="U37" s="106"/>
      <c r="V37" s="106"/>
      <c r="W37" s="106"/>
      <c r="X37" s="117"/>
      <c r="Y37" s="117"/>
      <c r="Z37" s="117"/>
      <c r="AA37" s="118"/>
      <c r="AB37" s="118"/>
      <c r="AC37" s="118"/>
      <c r="AD37" s="119"/>
      <c r="AE37" s="120"/>
      <c r="AF37" s="120">
        <v>0</v>
      </c>
      <c r="AG37" s="120">
        <v>4</v>
      </c>
      <c r="AH37" s="120">
        <v>5.6</v>
      </c>
      <c r="AI37" s="120">
        <v>4.8</v>
      </c>
      <c r="AJ37" s="120">
        <v>0</v>
      </c>
      <c r="AK37" s="120">
        <v>3.2</v>
      </c>
      <c r="AL37" s="120">
        <v>4</v>
      </c>
      <c r="AM37" s="120">
        <v>1.6</v>
      </c>
      <c r="AN37" s="120">
        <v>5.6</v>
      </c>
      <c r="AO37" s="120">
        <v>0</v>
      </c>
      <c r="AP37" s="120">
        <v>2.4</v>
      </c>
      <c r="AQ37" s="120">
        <v>3.2</v>
      </c>
      <c r="AR37" s="120">
        <v>2.4</v>
      </c>
      <c r="AS37" s="120">
        <v>1.6</v>
      </c>
      <c r="AT37" s="120">
        <v>3</v>
      </c>
      <c r="AU37" s="120">
        <v>0</v>
      </c>
      <c r="AV37" s="120">
        <v>4</v>
      </c>
      <c r="AW37" s="120">
        <v>0</v>
      </c>
      <c r="AZ37" s="121"/>
      <c r="BA37" s="121"/>
      <c r="BB37" s="121"/>
      <c r="BC37" s="121"/>
      <c r="BD37" s="121">
        <v>10.4</v>
      </c>
      <c r="BE37" s="121">
        <v>0</v>
      </c>
      <c r="BF37" s="121">
        <v>0</v>
      </c>
      <c r="BG37" s="121">
        <v>3.2</v>
      </c>
      <c r="BH37" s="121">
        <v>4</v>
      </c>
      <c r="BI37" s="121">
        <v>2.4</v>
      </c>
      <c r="BJ37" s="121">
        <v>2.4</v>
      </c>
      <c r="BK37" s="121">
        <v>1.6</v>
      </c>
      <c r="BL37" s="121">
        <v>3.2</v>
      </c>
      <c r="BM37" s="121">
        <v>4.8</v>
      </c>
      <c r="BN37" s="121">
        <v>3.2</v>
      </c>
      <c r="BO37" s="121">
        <v>0</v>
      </c>
      <c r="BP37" s="121">
        <v>1.6</v>
      </c>
      <c r="BQ37" s="121">
        <v>0</v>
      </c>
      <c r="BR37" s="121">
        <v>4</v>
      </c>
      <c r="BT37" s="116" t="str">
        <f t="shared" si="10"/>
        <v>HUNG</v>
      </c>
      <c r="BU37" s="122">
        <v>3.2</v>
      </c>
      <c r="BV37" s="122">
        <v>3</v>
      </c>
      <c r="BW37" s="122">
        <f t="shared" si="11"/>
        <v>-0.20000000000000018</v>
      </c>
      <c r="BX37" s="123">
        <f t="shared" si="12"/>
        <v>1.0666666666666667</v>
      </c>
      <c r="BY37" s="115" t="str">
        <f t="shared" si="19"/>
        <v>NG</v>
      </c>
      <c r="CA37" s="124" t="e">
        <f t="shared" si="13"/>
        <v>#REF!</v>
      </c>
      <c r="CB37" s="122">
        <f t="shared" si="14"/>
        <v>3</v>
      </c>
      <c r="CC37" s="122" t="e">
        <f t="shared" si="15"/>
        <v>#REF!</v>
      </c>
      <c r="CD37" s="125" t="e">
        <f>SUMIF(ID_Process_P!$I$8:$I$1008,'● Inspection plan (master)'!$E37,ID_Process_P!#REF!)/1000</f>
        <v>#REF!</v>
      </c>
      <c r="CE37" s="125">
        <v>1.4</v>
      </c>
      <c r="CF37" s="126"/>
      <c r="CL37" s="124">
        <f t="shared" si="16"/>
        <v>0</v>
      </c>
      <c r="CM37" s="122">
        <f t="shared" si="17"/>
        <v>1.6</v>
      </c>
      <c r="CN37" s="122">
        <f t="shared" si="18"/>
        <v>1.6</v>
      </c>
      <c r="CO37" s="125"/>
      <c r="CP37" s="125">
        <v>0</v>
      </c>
      <c r="CQ37" s="126"/>
    </row>
    <row r="38" spans="2:95">
      <c r="B38" s="127" t="s">
        <v>440</v>
      </c>
      <c r="C38" s="128" t="str">
        <f t="shared" si="8"/>
        <v>D001XW-001BIVN</v>
      </c>
      <c r="D38" s="128" t="s">
        <v>440</v>
      </c>
      <c r="E38" s="128" t="s">
        <v>441</v>
      </c>
      <c r="F38" s="129" t="s">
        <v>37</v>
      </c>
      <c r="G38" s="130" t="str">
        <f t="shared" si="9"/>
        <v>D001XW-001BIVN</v>
      </c>
      <c r="H38" s="130" t="s">
        <v>35</v>
      </c>
      <c r="I38" s="129" t="s">
        <v>88</v>
      </c>
      <c r="J38" s="128" t="s">
        <v>89</v>
      </c>
      <c r="K38" s="128" t="s">
        <v>87</v>
      </c>
      <c r="L38" s="129" t="s">
        <v>383</v>
      </c>
      <c r="M38" s="129" t="s">
        <v>384</v>
      </c>
      <c r="N38" s="129">
        <v>10000</v>
      </c>
      <c r="O38" s="106"/>
      <c r="P38" s="106"/>
      <c r="Q38" s="106"/>
      <c r="R38" s="106"/>
      <c r="S38" s="106"/>
      <c r="T38" s="106"/>
      <c r="U38" s="106"/>
      <c r="V38" s="106"/>
      <c r="W38" s="106"/>
      <c r="X38" s="117"/>
      <c r="Y38" s="117"/>
      <c r="Z38" s="117"/>
      <c r="AA38" s="118"/>
      <c r="AB38" s="118"/>
      <c r="AC38" s="118"/>
      <c r="AD38" s="119"/>
      <c r="AE38" s="120"/>
      <c r="AF38" s="120">
        <v>80</v>
      </c>
      <c r="AG38" s="120">
        <v>100</v>
      </c>
      <c r="AH38" s="120">
        <v>60</v>
      </c>
      <c r="AI38" s="120">
        <v>0</v>
      </c>
      <c r="AJ38" s="120">
        <v>0</v>
      </c>
      <c r="AK38" s="120">
        <v>80</v>
      </c>
      <c r="AL38" s="120">
        <v>20</v>
      </c>
      <c r="AM38" s="120">
        <v>100</v>
      </c>
      <c r="AN38" s="120">
        <v>120</v>
      </c>
      <c r="AO38" s="120">
        <v>120</v>
      </c>
      <c r="AP38" s="120">
        <v>160</v>
      </c>
      <c r="AQ38" s="120">
        <v>0</v>
      </c>
      <c r="AR38" s="120">
        <v>40</v>
      </c>
      <c r="AS38" s="120">
        <v>100</v>
      </c>
      <c r="AT38" s="120">
        <v>40</v>
      </c>
      <c r="AU38" s="120">
        <v>60</v>
      </c>
      <c r="AV38" s="120">
        <v>70</v>
      </c>
      <c r="AW38" s="120">
        <v>0</v>
      </c>
      <c r="AZ38" s="117"/>
      <c r="BA38" s="117"/>
      <c r="BB38" s="117"/>
      <c r="BC38" s="117"/>
      <c r="BD38" s="117">
        <v>70</v>
      </c>
      <c r="BE38" s="117">
        <v>0</v>
      </c>
      <c r="BF38" s="117">
        <v>100</v>
      </c>
      <c r="BG38" s="117">
        <v>0</v>
      </c>
      <c r="BH38" s="117">
        <v>60</v>
      </c>
      <c r="BI38" s="117">
        <v>100</v>
      </c>
      <c r="BJ38" s="117">
        <v>150</v>
      </c>
      <c r="BK38" s="117">
        <v>100</v>
      </c>
      <c r="BL38" s="117">
        <v>30</v>
      </c>
      <c r="BM38" s="117">
        <v>120</v>
      </c>
      <c r="BN38" s="117">
        <v>120</v>
      </c>
      <c r="BO38" s="117">
        <v>30</v>
      </c>
      <c r="BP38" s="117">
        <v>70</v>
      </c>
      <c r="BQ38" s="117">
        <v>53.14</v>
      </c>
      <c r="BR38" s="117">
        <v>68.22</v>
      </c>
      <c r="BT38" s="130" t="str">
        <f t="shared" si="10"/>
        <v>HUNG</v>
      </c>
      <c r="BU38" s="131">
        <v>40</v>
      </c>
      <c r="BV38" s="131">
        <v>40</v>
      </c>
      <c r="BW38" s="131">
        <f t="shared" si="11"/>
        <v>0</v>
      </c>
      <c r="BX38" s="132">
        <f t="shared" si="12"/>
        <v>1</v>
      </c>
      <c r="BY38" s="129" t="str">
        <f t="shared" si="19"/>
        <v>OK</v>
      </c>
      <c r="CA38" s="124" t="e">
        <f t="shared" si="13"/>
        <v>#REF!</v>
      </c>
      <c r="CB38" s="131">
        <f t="shared" si="14"/>
        <v>40</v>
      </c>
      <c r="CC38" s="131" t="e">
        <f t="shared" si="15"/>
        <v>#REF!</v>
      </c>
      <c r="CD38" s="133" t="e">
        <f>SUMIF(ID_Process_P!$I$8:$I$1008,'● Inspection plan (master)'!$E38,ID_Process_P!#REF!)/1000</f>
        <v>#REF!</v>
      </c>
      <c r="CE38" s="133">
        <v>10</v>
      </c>
      <c r="CF38" s="134"/>
      <c r="CL38" s="124">
        <f t="shared" si="16"/>
        <v>0</v>
      </c>
      <c r="CM38" s="131">
        <f t="shared" si="17"/>
        <v>100</v>
      </c>
      <c r="CN38" s="131">
        <f t="shared" si="18"/>
        <v>100</v>
      </c>
      <c r="CO38" s="133"/>
      <c r="CP38" s="133">
        <v>0</v>
      </c>
      <c r="CQ38" s="134"/>
    </row>
    <row r="39" spans="2:95">
      <c r="B39" s="113" t="s">
        <v>442</v>
      </c>
      <c r="C39" s="114" t="str">
        <f t="shared" si="8"/>
        <v>D001XW-001BIVN</v>
      </c>
      <c r="D39" s="114" t="s">
        <v>442</v>
      </c>
      <c r="E39" s="114" t="s">
        <v>443</v>
      </c>
      <c r="F39" s="115" t="s">
        <v>37</v>
      </c>
      <c r="G39" s="116" t="str">
        <f t="shared" si="9"/>
        <v>D001XW-001BIVN</v>
      </c>
      <c r="H39" s="116" t="s">
        <v>35</v>
      </c>
      <c r="I39" s="115" t="s">
        <v>88</v>
      </c>
      <c r="J39" s="114" t="s">
        <v>87</v>
      </c>
      <c r="K39" s="114" t="s">
        <v>87</v>
      </c>
      <c r="L39" s="115" t="s">
        <v>383</v>
      </c>
      <c r="M39" s="115" t="s">
        <v>384</v>
      </c>
      <c r="N39" s="115">
        <v>10000</v>
      </c>
      <c r="O39" s="106"/>
      <c r="P39" s="106"/>
      <c r="Q39" s="106"/>
      <c r="R39" s="106"/>
      <c r="S39" s="106"/>
      <c r="T39" s="106"/>
      <c r="U39" s="106"/>
      <c r="V39" s="106"/>
      <c r="W39" s="106"/>
      <c r="X39" s="117"/>
      <c r="Y39" s="117"/>
      <c r="Z39" s="117"/>
      <c r="AA39" s="118"/>
      <c r="AB39" s="118"/>
      <c r="AC39" s="118"/>
      <c r="AD39" s="119"/>
      <c r="AE39" s="120"/>
      <c r="AF39" s="120">
        <v>40</v>
      </c>
      <c r="AG39" s="120">
        <v>40</v>
      </c>
      <c r="AH39" s="120">
        <v>50</v>
      </c>
      <c r="AI39" s="120">
        <v>20</v>
      </c>
      <c r="AJ39" s="120">
        <v>30</v>
      </c>
      <c r="AK39" s="120">
        <v>30</v>
      </c>
      <c r="AL39" s="120">
        <v>30</v>
      </c>
      <c r="AM39" s="120">
        <v>50</v>
      </c>
      <c r="AN39" s="120">
        <v>80</v>
      </c>
      <c r="AO39" s="120">
        <v>40</v>
      </c>
      <c r="AP39" s="120">
        <v>70</v>
      </c>
      <c r="AQ39" s="120">
        <v>60</v>
      </c>
      <c r="AR39" s="120">
        <v>20</v>
      </c>
      <c r="AS39" s="120">
        <v>30</v>
      </c>
      <c r="AT39" s="120">
        <v>80</v>
      </c>
      <c r="AU39" s="120">
        <v>40</v>
      </c>
      <c r="AV39" s="120">
        <v>70</v>
      </c>
      <c r="AW39" s="120">
        <v>70</v>
      </c>
      <c r="AZ39" s="121"/>
      <c r="BA39" s="121"/>
      <c r="BB39" s="121"/>
      <c r="BC39" s="121"/>
      <c r="BD39" s="121">
        <v>30</v>
      </c>
      <c r="BE39" s="121">
        <v>20</v>
      </c>
      <c r="BF39" s="121">
        <v>40</v>
      </c>
      <c r="BG39" s="121">
        <v>50</v>
      </c>
      <c r="BH39" s="121">
        <v>60</v>
      </c>
      <c r="BI39" s="121">
        <v>50</v>
      </c>
      <c r="BJ39" s="121">
        <v>50</v>
      </c>
      <c r="BK39" s="121">
        <v>70</v>
      </c>
      <c r="BL39" s="121">
        <v>30.055</v>
      </c>
      <c r="BM39" s="121">
        <v>50</v>
      </c>
      <c r="BN39" s="121">
        <v>50.12</v>
      </c>
      <c r="BO39" s="121">
        <v>60</v>
      </c>
      <c r="BP39" s="121">
        <v>50</v>
      </c>
      <c r="BQ39" s="121">
        <v>60</v>
      </c>
      <c r="BR39" s="121">
        <v>100</v>
      </c>
      <c r="BT39" s="116" t="str">
        <f t="shared" si="10"/>
        <v>HUNG</v>
      </c>
      <c r="BU39" s="122">
        <v>70</v>
      </c>
      <c r="BV39" s="122">
        <v>80</v>
      </c>
      <c r="BW39" s="122">
        <f t="shared" si="11"/>
        <v>10</v>
      </c>
      <c r="BX39" s="123">
        <f t="shared" si="12"/>
        <v>0.875</v>
      </c>
      <c r="BY39" s="115" t="str">
        <f t="shared" si="19"/>
        <v>NG</v>
      </c>
      <c r="CA39" s="124" t="e">
        <f t="shared" si="13"/>
        <v>#REF!</v>
      </c>
      <c r="CB39" s="122">
        <f t="shared" si="14"/>
        <v>80</v>
      </c>
      <c r="CC39" s="122" t="e">
        <f t="shared" si="15"/>
        <v>#REF!</v>
      </c>
      <c r="CD39" s="125" t="e">
        <f>SUMIF(ID_Process_P!$I$8:$I$1008,'● Inspection plan (master)'!$E39,ID_Process_P!#REF!)/1000</f>
        <v>#REF!</v>
      </c>
      <c r="CE39" s="125">
        <v>10</v>
      </c>
      <c r="CF39" s="126"/>
      <c r="CL39" s="124">
        <f t="shared" si="16"/>
        <v>0</v>
      </c>
      <c r="CM39" s="122">
        <f t="shared" si="17"/>
        <v>30</v>
      </c>
      <c r="CN39" s="122">
        <f t="shared" si="18"/>
        <v>30</v>
      </c>
      <c r="CO39" s="125"/>
      <c r="CP39" s="125">
        <v>0</v>
      </c>
      <c r="CQ39" s="126"/>
    </row>
    <row r="40" spans="2:95">
      <c r="B40" s="127" t="s">
        <v>444</v>
      </c>
      <c r="C40" s="128" t="str">
        <f t="shared" si="8"/>
        <v>QC5-3189CVN1</v>
      </c>
      <c r="D40" s="128" t="s">
        <v>444</v>
      </c>
      <c r="E40" s="128" t="s">
        <v>445</v>
      </c>
      <c r="F40" s="129" t="s">
        <v>37</v>
      </c>
      <c r="G40" s="130" t="str">
        <f t="shared" si="9"/>
        <v>QC5-3189CVN1</v>
      </c>
      <c r="H40" s="130" t="s">
        <v>35</v>
      </c>
      <c r="I40" s="129" t="s">
        <v>90</v>
      </c>
      <c r="J40" s="128" t="s">
        <v>61</v>
      </c>
      <c r="K40" s="128" t="s">
        <v>61</v>
      </c>
      <c r="L40" s="129" t="s">
        <v>446</v>
      </c>
      <c r="M40" s="129" t="s">
        <v>384</v>
      </c>
      <c r="N40" s="129">
        <v>4800</v>
      </c>
      <c r="O40" s="106"/>
      <c r="P40" s="106"/>
      <c r="Q40" s="106"/>
      <c r="R40" s="106"/>
      <c r="S40" s="106"/>
      <c r="T40" s="106"/>
      <c r="U40" s="106"/>
      <c r="V40" s="106"/>
      <c r="W40" s="106"/>
      <c r="X40" s="117"/>
      <c r="Y40" s="117"/>
      <c r="Z40" s="117"/>
      <c r="AA40" s="118"/>
      <c r="AB40" s="118"/>
      <c r="AC40" s="118"/>
      <c r="AD40" s="119"/>
      <c r="AE40" s="120"/>
      <c r="AF40" s="120">
        <v>384</v>
      </c>
      <c r="AG40" s="120">
        <v>566.4</v>
      </c>
      <c r="AH40" s="120">
        <v>297.60000000000002</v>
      </c>
      <c r="AI40" s="120">
        <v>235.2</v>
      </c>
      <c r="AJ40" s="120">
        <v>240</v>
      </c>
      <c r="AK40" s="120">
        <v>312</v>
      </c>
      <c r="AL40" s="120">
        <v>345.6</v>
      </c>
      <c r="AM40" s="120">
        <v>264</v>
      </c>
      <c r="AN40" s="120">
        <v>244.8</v>
      </c>
      <c r="AO40" s="120">
        <v>403.2</v>
      </c>
      <c r="AP40" s="120">
        <v>398.4</v>
      </c>
      <c r="AQ40" s="120">
        <v>297.60000000000002</v>
      </c>
      <c r="AR40" s="120">
        <v>314.66000000000003</v>
      </c>
      <c r="AS40" s="120">
        <v>187.2</v>
      </c>
      <c r="AT40" s="120">
        <v>316.8</v>
      </c>
      <c r="AU40" s="120">
        <v>331.2</v>
      </c>
      <c r="AV40" s="120">
        <v>436.8</v>
      </c>
      <c r="AW40" s="120">
        <v>240</v>
      </c>
      <c r="AZ40" s="117"/>
      <c r="BA40" s="117"/>
      <c r="BB40" s="117"/>
      <c r="BC40" s="117"/>
      <c r="BD40" s="117">
        <v>268.8</v>
      </c>
      <c r="BE40" s="117">
        <v>225.6</v>
      </c>
      <c r="BF40" s="117">
        <v>307.2</v>
      </c>
      <c r="BG40" s="117">
        <v>360</v>
      </c>
      <c r="BH40" s="117">
        <v>148.80000000000001</v>
      </c>
      <c r="BI40" s="117">
        <v>326.39999999999998</v>
      </c>
      <c r="BJ40" s="117">
        <v>384</v>
      </c>
      <c r="BK40" s="117">
        <v>432</v>
      </c>
      <c r="BL40" s="117">
        <v>321.60000000000002</v>
      </c>
      <c r="BM40" s="117">
        <v>249.6</v>
      </c>
      <c r="BN40" s="117">
        <v>268.8</v>
      </c>
      <c r="BO40" s="117">
        <v>312</v>
      </c>
      <c r="BP40" s="117">
        <v>254.4</v>
      </c>
      <c r="BQ40" s="117">
        <v>470.4</v>
      </c>
      <c r="BR40" s="117">
        <v>379.2</v>
      </c>
      <c r="BT40" s="130" t="str">
        <f t="shared" si="10"/>
        <v>HUNG</v>
      </c>
      <c r="BU40" s="131">
        <v>312</v>
      </c>
      <c r="BV40" s="131">
        <v>316.8</v>
      </c>
      <c r="BW40" s="131">
        <f t="shared" si="11"/>
        <v>4.8000000000000114</v>
      </c>
      <c r="BX40" s="132">
        <f t="shared" si="12"/>
        <v>0.98484848484848486</v>
      </c>
      <c r="BY40" s="129" t="str">
        <f t="shared" si="19"/>
        <v>OK</v>
      </c>
      <c r="CA40" s="124" t="e">
        <f t="shared" si="13"/>
        <v>#REF!</v>
      </c>
      <c r="CB40" s="131">
        <f t="shared" si="14"/>
        <v>316.8</v>
      </c>
      <c r="CC40" s="131" t="e">
        <f t="shared" si="15"/>
        <v>#REF!</v>
      </c>
      <c r="CD40" s="133" t="e">
        <f>SUMIF(ID_Process_P!$I$8:$I$1008,'● Inspection plan (master)'!$E40,ID_Process_P!#REF!)/1000</f>
        <v>#REF!</v>
      </c>
      <c r="CE40" s="133">
        <v>96</v>
      </c>
      <c r="CF40" s="134"/>
      <c r="CL40" s="124">
        <f t="shared" si="16"/>
        <v>0</v>
      </c>
      <c r="CM40" s="131">
        <f t="shared" si="17"/>
        <v>187.2</v>
      </c>
      <c r="CN40" s="131">
        <f t="shared" si="18"/>
        <v>187.2</v>
      </c>
      <c r="CO40" s="133"/>
      <c r="CP40" s="133">
        <v>0</v>
      </c>
      <c r="CQ40" s="134"/>
    </row>
    <row r="41" spans="2:95">
      <c r="B41" s="113" t="s">
        <v>447</v>
      </c>
      <c r="C41" s="114" t="str">
        <f t="shared" si="8"/>
        <v>MA2-6772SRI</v>
      </c>
      <c r="D41" s="114" t="s">
        <v>447</v>
      </c>
      <c r="E41" s="114" t="s">
        <v>448</v>
      </c>
      <c r="F41" s="115" t="s">
        <v>37</v>
      </c>
      <c r="G41" s="116" t="str">
        <f t="shared" si="9"/>
        <v>MA2-6772SRI</v>
      </c>
      <c r="H41" s="116" t="s">
        <v>35</v>
      </c>
      <c r="I41" s="115" t="s">
        <v>94</v>
      </c>
      <c r="J41" s="114" t="s">
        <v>38</v>
      </c>
      <c r="K41" s="114" t="s">
        <v>34</v>
      </c>
      <c r="L41" s="115" t="s">
        <v>383</v>
      </c>
      <c r="M41" s="115" t="s">
        <v>384</v>
      </c>
      <c r="N41" s="115">
        <v>200</v>
      </c>
      <c r="O41" s="106"/>
      <c r="P41" s="106"/>
      <c r="Q41" s="106"/>
      <c r="R41" s="106"/>
      <c r="S41" s="106"/>
      <c r="T41" s="106"/>
      <c r="U41" s="106"/>
      <c r="V41" s="106"/>
      <c r="W41" s="106"/>
      <c r="X41" s="117"/>
      <c r="Y41" s="117"/>
      <c r="Z41" s="117"/>
      <c r="AA41" s="118"/>
      <c r="AB41" s="118"/>
      <c r="AC41" s="118"/>
      <c r="AD41" s="119"/>
      <c r="AE41" s="120"/>
      <c r="AF41" s="120">
        <v>0</v>
      </c>
      <c r="AG41" s="120">
        <v>0</v>
      </c>
      <c r="AH41" s="120">
        <v>1</v>
      </c>
      <c r="AI41" s="120">
        <v>0</v>
      </c>
      <c r="AJ41" s="120">
        <v>2</v>
      </c>
      <c r="AK41" s="120">
        <v>0.2</v>
      </c>
      <c r="AL41" s="120">
        <v>1.2</v>
      </c>
      <c r="AM41" s="120">
        <v>0.6</v>
      </c>
      <c r="AN41" s="120">
        <v>2</v>
      </c>
      <c r="AO41" s="120">
        <v>0</v>
      </c>
      <c r="AP41" s="120">
        <v>0</v>
      </c>
      <c r="AQ41" s="120">
        <v>0</v>
      </c>
      <c r="AR41" s="120">
        <v>1.2</v>
      </c>
      <c r="AS41" s="120">
        <v>0</v>
      </c>
      <c r="AT41" s="120">
        <v>0</v>
      </c>
      <c r="AU41" s="120">
        <v>0</v>
      </c>
      <c r="AV41" s="120">
        <v>0</v>
      </c>
      <c r="AW41" s="120">
        <v>0</v>
      </c>
      <c r="AZ41" s="121"/>
      <c r="BA41" s="121"/>
      <c r="BB41" s="121"/>
      <c r="BC41" s="121"/>
      <c r="BD41" s="121">
        <v>1</v>
      </c>
      <c r="BE41" s="121">
        <v>0.02</v>
      </c>
      <c r="BF41" s="121">
        <v>2</v>
      </c>
      <c r="BG41" s="121">
        <v>0</v>
      </c>
      <c r="BH41" s="121">
        <v>2.02</v>
      </c>
      <c r="BI41" s="121">
        <v>0.03</v>
      </c>
      <c r="BJ41" s="121">
        <v>1</v>
      </c>
      <c r="BK41" s="121">
        <v>0</v>
      </c>
      <c r="BL41" s="121">
        <v>0.4</v>
      </c>
      <c r="BM41" s="121">
        <v>0</v>
      </c>
      <c r="BN41" s="121">
        <v>1.8</v>
      </c>
      <c r="BO41" s="121">
        <v>0</v>
      </c>
      <c r="BP41" s="121">
        <v>0</v>
      </c>
      <c r="BQ41" s="121">
        <v>0</v>
      </c>
      <c r="BR41" s="121">
        <v>0</v>
      </c>
      <c r="BT41" s="116" t="str">
        <f t="shared" si="10"/>
        <v>HUNG</v>
      </c>
      <c r="BU41" s="122">
        <v>0</v>
      </c>
      <c r="BV41" s="122">
        <v>0</v>
      </c>
      <c r="BW41" s="122">
        <f t="shared" si="11"/>
        <v>0</v>
      </c>
      <c r="BX41" s="123" t="str">
        <f t="shared" si="12"/>
        <v xml:space="preserve"> </v>
      </c>
      <c r="BY41" s="115" t="str">
        <f t="shared" si="19"/>
        <v>OK</v>
      </c>
      <c r="CA41" s="124" t="e">
        <f t="shared" si="13"/>
        <v>#REF!</v>
      </c>
      <c r="CB41" s="122">
        <f t="shared" si="14"/>
        <v>0</v>
      </c>
      <c r="CC41" s="122" t="e">
        <f t="shared" si="15"/>
        <v>#REF!</v>
      </c>
      <c r="CD41" s="125" t="e">
        <f>SUMIF(ID_Process_P!$I$8:$I$1008,'● Inspection plan (master)'!$E41,ID_Process_P!#REF!)/1000</f>
        <v>#REF!</v>
      </c>
      <c r="CE41" s="125">
        <v>0</v>
      </c>
      <c r="CF41" s="126"/>
      <c r="CL41" s="124">
        <f t="shared" si="16"/>
        <v>0</v>
      </c>
      <c r="CM41" s="122">
        <f t="shared" si="17"/>
        <v>0</v>
      </c>
      <c r="CN41" s="122">
        <f t="shared" si="18"/>
        <v>0</v>
      </c>
      <c r="CO41" s="125"/>
      <c r="CP41" s="125">
        <v>0</v>
      </c>
      <c r="CQ41" s="126"/>
    </row>
    <row r="42" spans="2:95">
      <c r="B42" s="127" t="s">
        <v>449</v>
      </c>
      <c r="C42" s="128" t="str">
        <f t="shared" si="8"/>
        <v>MA2-7071SRI</v>
      </c>
      <c r="D42" s="128" t="s">
        <v>449</v>
      </c>
      <c r="E42" s="128" t="s">
        <v>450</v>
      </c>
      <c r="F42" s="129" t="s">
        <v>37</v>
      </c>
      <c r="G42" s="130" t="str">
        <f t="shared" si="9"/>
        <v>MA2-7071SRI</v>
      </c>
      <c r="H42" s="130" t="s">
        <v>35</v>
      </c>
      <c r="I42" s="129" t="s">
        <v>95</v>
      </c>
      <c r="J42" s="128" t="s">
        <v>38</v>
      </c>
      <c r="K42" s="128" t="s">
        <v>34</v>
      </c>
      <c r="L42" s="129" t="s">
        <v>383</v>
      </c>
      <c r="M42" s="129" t="s">
        <v>384</v>
      </c>
      <c r="N42" s="129">
        <v>350</v>
      </c>
      <c r="O42" s="106"/>
      <c r="P42" s="106"/>
      <c r="Q42" s="106"/>
      <c r="R42" s="106"/>
      <c r="S42" s="106"/>
      <c r="T42" s="106"/>
      <c r="U42" s="106"/>
      <c r="V42" s="106"/>
      <c r="W42" s="106"/>
      <c r="X42" s="117"/>
      <c r="Y42" s="117"/>
      <c r="Z42" s="117"/>
      <c r="AA42" s="118"/>
      <c r="AB42" s="118"/>
      <c r="AC42" s="118"/>
      <c r="AD42" s="119"/>
      <c r="AE42" s="120"/>
      <c r="AF42" s="120">
        <v>0</v>
      </c>
      <c r="AG42" s="120">
        <v>0</v>
      </c>
      <c r="AH42" s="120">
        <v>1.4</v>
      </c>
      <c r="AI42" s="120">
        <v>0</v>
      </c>
      <c r="AJ42" s="120">
        <v>0</v>
      </c>
      <c r="AK42" s="120">
        <v>1.4</v>
      </c>
      <c r="AL42" s="120">
        <v>1.05</v>
      </c>
      <c r="AM42" s="120">
        <v>0.7</v>
      </c>
      <c r="AN42" s="120">
        <v>1.05</v>
      </c>
      <c r="AO42" s="120">
        <v>0</v>
      </c>
      <c r="AP42" s="120">
        <v>1.4</v>
      </c>
      <c r="AQ42" s="120">
        <v>0.35</v>
      </c>
      <c r="AR42" s="120">
        <v>3.15</v>
      </c>
      <c r="AS42" s="120">
        <v>0</v>
      </c>
      <c r="AT42" s="120">
        <v>1.05</v>
      </c>
      <c r="AU42" s="120">
        <v>0</v>
      </c>
      <c r="AV42" s="120">
        <v>2.1</v>
      </c>
      <c r="AW42" s="120">
        <v>0</v>
      </c>
      <c r="AZ42" s="117"/>
      <c r="BA42" s="117"/>
      <c r="BB42" s="117"/>
      <c r="BC42" s="117"/>
      <c r="BD42" s="117">
        <v>1.4</v>
      </c>
      <c r="BE42" s="117">
        <v>0.03</v>
      </c>
      <c r="BF42" s="117">
        <v>1.4</v>
      </c>
      <c r="BG42" s="117">
        <v>0</v>
      </c>
      <c r="BH42" s="117">
        <v>1.08</v>
      </c>
      <c r="BI42" s="117">
        <v>0.05</v>
      </c>
      <c r="BJ42" s="117">
        <v>1.05</v>
      </c>
      <c r="BK42" s="117">
        <v>0</v>
      </c>
      <c r="BL42" s="117">
        <v>2.1</v>
      </c>
      <c r="BM42" s="117">
        <v>0</v>
      </c>
      <c r="BN42" s="117">
        <v>3.5</v>
      </c>
      <c r="BO42" s="117">
        <v>0</v>
      </c>
      <c r="BP42" s="117">
        <v>1.05</v>
      </c>
      <c r="BQ42" s="117">
        <v>0</v>
      </c>
      <c r="BR42" s="117">
        <v>2.1</v>
      </c>
      <c r="BT42" s="130" t="str">
        <f t="shared" si="10"/>
        <v>HUNG</v>
      </c>
      <c r="BU42" s="131">
        <v>1.05</v>
      </c>
      <c r="BV42" s="131">
        <v>1.05</v>
      </c>
      <c r="BW42" s="131">
        <f t="shared" si="11"/>
        <v>0</v>
      </c>
      <c r="BX42" s="132">
        <f t="shared" si="12"/>
        <v>1</v>
      </c>
      <c r="BY42" s="129" t="str">
        <f t="shared" si="19"/>
        <v>OK</v>
      </c>
      <c r="CA42" s="124" t="e">
        <f t="shared" si="13"/>
        <v>#REF!</v>
      </c>
      <c r="CB42" s="131">
        <f t="shared" si="14"/>
        <v>1.05</v>
      </c>
      <c r="CC42" s="131" t="e">
        <f t="shared" si="15"/>
        <v>#REF!</v>
      </c>
      <c r="CD42" s="133" t="e">
        <f>SUMIF(ID_Process_P!$I$8:$I$1008,'● Inspection plan (master)'!$E42,ID_Process_P!#REF!)/1000</f>
        <v>#REF!</v>
      </c>
      <c r="CE42" s="133">
        <v>1.05</v>
      </c>
      <c r="CF42" s="134"/>
      <c r="CL42" s="124">
        <f t="shared" si="16"/>
        <v>0</v>
      </c>
      <c r="CM42" s="131">
        <f t="shared" si="17"/>
        <v>0</v>
      </c>
      <c r="CN42" s="131">
        <f t="shared" si="18"/>
        <v>0</v>
      </c>
      <c r="CO42" s="133"/>
      <c r="CP42" s="133">
        <v>0</v>
      </c>
      <c r="CQ42" s="134"/>
    </row>
    <row r="43" spans="2:95">
      <c r="B43" s="113" t="s">
        <v>451</v>
      </c>
      <c r="C43" s="114" t="str">
        <f t="shared" si="8"/>
        <v>MA2-7802SRI</v>
      </c>
      <c r="D43" s="114" t="s">
        <v>451</v>
      </c>
      <c r="E43" s="114" t="s">
        <v>452</v>
      </c>
      <c r="F43" s="115" t="s">
        <v>37</v>
      </c>
      <c r="G43" s="116" t="str">
        <f t="shared" si="9"/>
        <v>MA2-7802SRI</v>
      </c>
      <c r="H43" s="116" t="s">
        <v>35</v>
      </c>
      <c r="I43" s="115" t="s">
        <v>96</v>
      </c>
      <c r="J43" s="114" t="s">
        <v>38</v>
      </c>
      <c r="K43" s="114" t="s">
        <v>34</v>
      </c>
      <c r="L43" s="115" t="s">
        <v>383</v>
      </c>
      <c r="M43" s="115" t="s">
        <v>384</v>
      </c>
      <c r="N43" s="115">
        <v>300</v>
      </c>
      <c r="O43" s="106"/>
      <c r="P43" s="106"/>
      <c r="Q43" s="106"/>
      <c r="R43" s="106"/>
      <c r="S43" s="106"/>
      <c r="T43" s="106"/>
      <c r="U43" s="106"/>
      <c r="V43" s="106"/>
      <c r="W43" s="106"/>
      <c r="X43" s="117"/>
      <c r="Y43" s="117"/>
      <c r="Z43" s="117"/>
      <c r="AA43" s="118"/>
      <c r="AB43" s="118"/>
      <c r="AC43" s="118"/>
      <c r="AD43" s="119"/>
      <c r="AE43" s="120"/>
      <c r="AF43" s="120">
        <v>0</v>
      </c>
      <c r="AG43" s="120">
        <v>0</v>
      </c>
      <c r="AH43" s="120">
        <v>0</v>
      </c>
      <c r="AI43" s="120">
        <v>0</v>
      </c>
      <c r="AJ43" s="120">
        <v>0</v>
      </c>
      <c r="AK43" s="120">
        <v>0.3</v>
      </c>
      <c r="AL43" s="120">
        <v>0</v>
      </c>
      <c r="AM43" s="120">
        <v>0</v>
      </c>
      <c r="AN43" s="120">
        <v>0</v>
      </c>
      <c r="AO43" s="120">
        <v>0</v>
      </c>
      <c r="AP43" s="120">
        <v>0</v>
      </c>
      <c r="AQ43" s="120">
        <v>0</v>
      </c>
      <c r="AR43" s="120">
        <v>0</v>
      </c>
      <c r="AS43" s="120">
        <v>0</v>
      </c>
      <c r="AT43" s="120">
        <v>0</v>
      </c>
      <c r="AU43" s="120">
        <v>0</v>
      </c>
      <c r="AV43" s="120">
        <v>0</v>
      </c>
      <c r="AW43" s="120">
        <v>0</v>
      </c>
      <c r="AZ43" s="121"/>
      <c r="BA43" s="121"/>
      <c r="BB43" s="121"/>
      <c r="BC43" s="121"/>
      <c r="BD43" s="121">
        <v>0</v>
      </c>
      <c r="BE43" s="121">
        <v>2.5000000000000001E-2</v>
      </c>
      <c r="BF43" s="121">
        <v>0</v>
      </c>
      <c r="BG43" s="121">
        <v>0</v>
      </c>
      <c r="BH43" s="121">
        <v>0.02</v>
      </c>
      <c r="BI43" s="121">
        <v>0.03</v>
      </c>
      <c r="BJ43" s="121">
        <v>0</v>
      </c>
      <c r="BK43" s="121">
        <v>0</v>
      </c>
      <c r="BL43" s="121">
        <v>0</v>
      </c>
      <c r="BM43" s="121">
        <v>0</v>
      </c>
      <c r="BN43" s="121">
        <v>0</v>
      </c>
      <c r="BO43" s="121">
        <v>0</v>
      </c>
      <c r="BP43" s="121">
        <v>0</v>
      </c>
      <c r="BQ43" s="121">
        <v>0</v>
      </c>
      <c r="BR43" s="121">
        <v>0</v>
      </c>
      <c r="BT43" s="116" t="str">
        <f t="shared" si="10"/>
        <v>HUNG</v>
      </c>
      <c r="BU43" s="122">
        <v>0</v>
      </c>
      <c r="BV43" s="122">
        <v>0</v>
      </c>
      <c r="BW43" s="122">
        <f t="shared" si="11"/>
        <v>0</v>
      </c>
      <c r="BX43" s="123" t="str">
        <f t="shared" si="12"/>
        <v xml:space="preserve"> </v>
      </c>
      <c r="BY43" s="115" t="str">
        <f t="shared" si="19"/>
        <v>OK</v>
      </c>
      <c r="CA43" s="124" t="e">
        <f t="shared" si="13"/>
        <v>#REF!</v>
      </c>
      <c r="CB43" s="122">
        <f t="shared" si="14"/>
        <v>0</v>
      </c>
      <c r="CC43" s="122" t="e">
        <f t="shared" si="15"/>
        <v>#REF!</v>
      </c>
      <c r="CD43" s="125" t="e">
        <f>SUMIF(ID_Process_P!$I$8:$I$1008,'● Inspection plan (master)'!$E43,ID_Process_P!#REF!)/1000</f>
        <v>#REF!</v>
      </c>
      <c r="CE43" s="125">
        <v>0.3</v>
      </c>
      <c r="CF43" s="126"/>
      <c r="CL43" s="124">
        <f t="shared" si="16"/>
        <v>0</v>
      </c>
      <c r="CM43" s="122">
        <f t="shared" si="17"/>
        <v>0</v>
      </c>
      <c r="CN43" s="122">
        <f t="shared" si="18"/>
        <v>0</v>
      </c>
      <c r="CO43" s="125"/>
      <c r="CP43" s="125">
        <v>0</v>
      </c>
      <c r="CQ43" s="126"/>
    </row>
    <row r="44" spans="2:95">
      <c r="B44" s="127" t="s">
        <v>453</v>
      </c>
      <c r="C44" s="128" t="str">
        <f t="shared" si="8"/>
        <v>RL1-1497CKBS</v>
      </c>
      <c r="D44" s="128" t="s">
        <v>453</v>
      </c>
      <c r="E44" s="128" t="s">
        <v>454</v>
      </c>
      <c r="F44" s="129" t="s">
        <v>37</v>
      </c>
      <c r="G44" s="130" t="str">
        <f t="shared" si="9"/>
        <v>RL1-1497CKBS</v>
      </c>
      <c r="H44" s="130" t="s">
        <v>35</v>
      </c>
      <c r="I44" s="129" t="s">
        <v>98</v>
      </c>
      <c r="J44" s="128" t="s">
        <v>97</v>
      </c>
      <c r="K44" s="128" t="s">
        <v>97</v>
      </c>
      <c r="L44" s="129" t="s">
        <v>383</v>
      </c>
      <c r="M44" s="129" t="s">
        <v>384</v>
      </c>
      <c r="N44" s="129">
        <v>640</v>
      </c>
      <c r="O44" s="106"/>
      <c r="P44" s="106"/>
      <c r="Q44" s="106"/>
      <c r="R44" s="106"/>
      <c r="S44" s="106"/>
      <c r="T44" s="106"/>
      <c r="U44" s="106"/>
      <c r="V44" s="106"/>
      <c r="W44" s="106"/>
      <c r="X44" s="117"/>
      <c r="Y44" s="117"/>
      <c r="Z44" s="117"/>
      <c r="AA44" s="118"/>
      <c r="AB44" s="118"/>
      <c r="AC44" s="118"/>
      <c r="AD44" s="119"/>
      <c r="AE44" s="120"/>
      <c r="AF44" s="120">
        <v>0</v>
      </c>
      <c r="AG44" s="120">
        <v>0</v>
      </c>
      <c r="AH44" s="120">
        <v>0</v>
      </c>
      <c r="AI44" s="120">
        <v>0</v>
      </c>
      <c r="AJ44" s="120">
        <v>0</v>
      </c>
      <c r="AK44" s="120">
        <v>0</v>
      </c>
      <c r="AL44" s="120">
        <v>0</v>
      </c>
      <c r="AM44" s="120">
        <v>0</v>
      </c>
      <c r="AN44" s="120">
        <v>0</v>
      </c>
      <c r="AO44" s="120">
        <v>6.4</v>
      </c>
      <c r="AP44" s="120">
        <v>0</v>
      </c>
      <c r="AQ44" s="120">
        <v>0</v>
      </c>
      <c r="AR44" s="120">
        <v>0</v>
      </c>
      <c r="AS44" s="120">
        <v>3.2</v>
      </c>
      <c r="AT44" s="120">
        <v>3.2</v>
      </c>
      <c r="AU44" s="120">
        <v>0</v>
      </c>
      <c r="AV44" s="120">
        <v>2.56</v>
      </c>
      <c r="AW44" s="120">
        <v>3.84</v>
      </c>
      <c r="AZ44" s="117"/>
      <c r="BA44" s="117"/>
      <c r="BB44" s="117"/>
      <c r="BC44" s="117"/>
      <c r="BD44" s="117">
        <v>0</v>
      </c>
      <c r="BE44" s="117">
        <v>0</v>
      </c>
      <c r="BF44" s="117">
        <v>0</v>
      </c>
      <c r="BG44" s="117">
        <v>0</v>
      </c>
      <c r="BH44" s="117">
        <v>0</v>
      </c>
      <c r="BI44" s="117">
        <v>0</v>
      </c>
      <c r="BJ44" s="117">
        <v>6.4</v>
      </c>
      <c r="BK44" s="117">
        <v>0</v>
      </c>
      <c r="BL44" s="117">
        <v>0</v>
      </c>
      <c r="BM44" s="117">
        <v>0</v>
      </c>
      <c r="BN44" s="117">
        <v>0</v>
      </c>
      <c r="BO44" s="117">
        <v>6.4</v>
      </c>
      <c r="BP44" s="117">
        <v>0</v>
      </c>
      <c r="BQ44" s="117">
        <v>0</v>
      </c>
      <c r="BR44" s="117">
        <v>6.4</v>
      </c>
      <c r="BT44" s="130" t="str">
        <f t="shared" si="10"/>
        <v>HUNG</v>
      </c>
      <c r="BU44" s="131">
        <v>3.2</v>
      </c>
      <c r="BV44" s="131">
        <v>3.2</v>
      </c>
      <c r="BW44" s="131">
        <f t="shared" si="11"/>
        <v>0</v>
      </c>
      <c r="BX44" s="132">
        <f t="shared" si="12"/>
        <v>1</v>
      </c>
      <c r="BY44" s="129" t="str">
        <f t="shared" si="19"/>
        <v>OK</v>
      </c>
      <c r="CA44" s="124" t="e">
        <f t="shared" si="13"/>
        <v>#REF!</v>
      </c>
      <c r="CB44" s="131">
        <f t="shared" si="14"/>
        <v>3.2</v>
      </c>
      <c r="CC44" s="131" t="e">
        <f t="shared" si="15"/>
        <v>#REF!</v>
      </c>
      <c r="CD44" s="133" t="e">
        <f>SUMIF(ID_Process_P!$I$8:$I$1008,'● Inspection plan (master)'!$E44,ID_Process_P!#REF!)/1000</f>
        <v>#REF!</v>
      </c>
      <c r="CE44" s="133">
        <v>0</v>
      </c>
      <c r="CF44" s="134"/>
      <c r="CL44" s="124">
        <f t="shared" si="16"/>
        <v>0</v>
      </c>
      <c r="CM44" s="131">
        <f t="shared" si="17"/>
        <v>3.2</v>
      </c>
      <c r="CN44" s="131">
        <f t="shared" si="18"/>
        <v>3.2</v>
      </c>
      <c r="CO44" s="133"/>
      <c r="CP44" s="133">
        <v>0</v>
      </c>
      <c r="CQ44" s="134"/>
    </row>
    <row r="45" spans="2:95">
      <c r="B45" s="113" t="s">
        <v>455</v>
      </c>
      <c r="C45" s="114" t="str">
        <f t="shared" si="8"/>
        <v>RL1-1497CVN2</v>
      </c>
      <c r="D45" s="114" t="s">
        <v>455</v>
      </c>
      <c r="E45" s="114" t="s">
        <v>456</v>
      </c>
      <c r="F45" s="115" t="s">
        <v>37</v>
      </c>
      <c r="G45" s="116" t="str">
        <f t="shared" si="9"/>
        <v>RL1-1497CVN2</v>
      </c>
      <c r="H45" s="116" t="s">
        <v>35</v>
      </c>
      <c r="I45" s="115" t="s">
        <v>98</v>
      </c>
      <c r="J45" s="114" t="s">
        <v>70</v>
      </c>
      <c r="K45" s="114" t="s">
        <v>68</v>
      </c>
      <c r="L45" s="115" t="s">
        <v>383</v>
      </c>
      <c r="M45" s="115" t="s">
        <v>384</v>
      </c>
      <c r="N45" s="115">
        <v>1600</v>
      </c>
      <c r="O45" s="106"/>
      <c r="P45" s="106"/>
      <c r="Q45" s="106"/>
      <c r="R45" s="106"/>
      <c r="S45" s="106"/>
      <c r="T45" s="106"/>
      <c r="U45" s="106"/>
      <c r="V45" s="106"/>
      <c r="W45" s="106"/>
      <c r="X45" s="117"/>
      <c r="Y45" s="117"/>
      <c r="Z45" s="117"/>
      <c r="AA45" s="118"/>
      <c r="AB45" s="118"/>
      <c r="AC45" s="118"/>
      <c r="AD45" s="119"/>
      <c r="AE45" s="120"/>
      <c r="AF45" s="120">
        <v>8</v>
      </c>
      <c r="AG45" s="120">
        <v>3.2</v>
      </c>
      <c r="AH45" s="120">
        <v>4.8</v>
      </c>
      <c r="AI45" s="120">
        <v>4.8</v>
      </c>
      <c r="AJ45" s="120">
        <v>3.2</v>
      </c>
      <c r="AK45" s="120">
        <v>8</v>
      </c>
      <c r="AL45" s="120">
        <v>8</v>
      </c>
      <c r="AM45" s="120">
        <v>4.8</v>
      </c>
      <c r="AN45" s="120">
        <v>4.8</v>
      </c>
      <c r="AO45" s="120">
        <v>3.2</v>
      </c>
      <c r="AP45" s="120">
        <v>0</v>
      </c>
      <c r="AQ45" s="120">
        <v>4.8</v>
      </c>
      <c r="AR45" s="120">
        <v>3.2</v>
      </c>
      <c r="AS45" s="120">
        <v>3.2</v>
      </c>
      <c r="AT45" s="120">
        <v>1.6</v>
      </c>
      <c r="AU45" s="120">
        <v>4.8</v>
      </c>
      <c r="AV45" s="120">
        <v>0</v>
      </c>
      <c r="AW45" s="120">
        <v>0</v>
      </c>
      <c r="AZ45" s="121"/>
      <c r="BA45" s="121"/>
      <c r="BB45" s="121"/>
      <c r="BC45" s="121"/>
      <c r="BD45" s="121">
        <v>4.8</v>
      </c>
      <c r="BE45" s="121">
        <v>4.8</v>
      </c>
      <c r="BF45" s="121">
        <v>6.4</v>
      </c>
      <c r="BG45" s="121">
        <v>4.8</v>
      </c>
      <c r="BH45" s="121">
        <v>8</v>
      </c>
      <c r="BI45" s="121">
        <v>4.8</v>
      </c>
      <c r="BJ45" s="121">
        <v>1.6</v>
      </c>
      <c r="BK45" s="121">
        <v>0</v>
      </c>
      <c r="BL45" s="121">
        <v>4.8</v>
      </c>
      <c r="BM45" s="121">
        <v>4.8</v>
      </c>
      <c r="BN45" s="121">
        <v>1.6</v>
      </c>
      <c r="BO45" s="121">
        <v>1.6</v>
      </c>
      <c r="BP45" s="121">
        <v>7.5830000000000002</v>
      </c>
      <c r="BQ45" s="121">
        <v>0</v>
      </c>
      <c r="BR45" s="121">
        <v>0</v>
      </c>
      <c r="BT45" s="116" t="str">
        <f t="shared" si="10"/>
        <v>HUNG</v>
      </c>
      <c r="BU45" s="122">
        <v>1.6</v>
      </c>
      <c r="BV45" s="122">
        <v>1.6</v>
      </c>
      <c r="BW45" s="122">
        <f t="shared" si="11"/>
        <v>0</v>
      </c>
      <c r="BX45" s="123">
        <f t="shared" si="12"/>
        <v>1</v>
      </c>
      <c r="BY45" s="115" t="str">
        <f t="shared" si="19"/>
        <v>OK</v>
      </c>
      <c r="CA45" s="124" t="e">
        <f t="shared" si="13"/>
        <v>#REF!</v>
      </c>
      <c r="CB45" s="122">
        <f t="shared" si="14"/>
        <v>1.6</v>
      </c>
      <c r="CC45" s="122" t="e">
        <f t="shared" si="15"/>
        <v>#REF!</v>
      </c>
      <c r="CD45" s="125" t="e">
        <f>SUMIF(ID_Process_P!$I$8:$I$1008,'● Inspection plan (master)'!$E45,ID_Process_P!#REF!)/1000</f>
        <v>#REF!</v>
      </c>
      <c r="CE45" s="125">
        <v>0</v>
      </c>
      <c r="CF45" s="126"/>
      <c r="CL45" s="124">
        <f t="shared" si="16"/>
        <v>0</v>
      </c>
      <c r="CM45" s="122">
        <f t="shared" si="17"/>
        <v>3.2</v>
      </c>
      <c r="CN45" s="122">
        <f t="shared" si="18"/>
        <v>3.2</v>
      </c>
      <c r="CO45" s="125"/>
      <c r="CP45" s="125">
        <v>0</v>
      </c>
      <c r="CQ45" s="126"/>
    </row>
    <row r="46" spans="2:95">
      <c r="B46" s="127" t="s">
        <v>457</v>
      </c>
      <c r="C46" s="128" t="str">
        <f t="shared" si="8"/>
        <v>RL1-2412CVN2</v>
      </c>
      <c r="D46" s="128" t="s">
        <v>457</v>
      </c>
      <c r="E46" s="128" t="s">
        <v>458</v>
      </c>
      <c r="F46" s="129" t="s">
        <v>37</v>
      </c>
      <c r="G46" s="130" t="str">
        <f t="shared" si="9"/>
        <v>RL1-2412CVN2</v>
      </c>
      <c r="H46" s="130" t="s">
        <v>35</v>
      </c>
      <c r="I46" s="129" t="s">
        <v>99</v>
      </c>
      <c r="J46" s="128" t="s">
        <v>70</v>
      </c>
      <c r="K46" s="128" t="s">
        <v>68</v>
      </c>
      <c r="L46" s="129" t="s">
        <v>383</v>
      </c>
      <c r="M46" s="129" t="s">
        <v>384</v>
      </c>
      <c r="N46" s="129">
        <v>960</v>
      </c>
      <c r="O46" s="106"/>
      <c r="P46" s="106"/>
      <c r="Q46" s="106"/>
      <c r="R46" s="106"/>
      <c r="S46" s="106"/>
      <c r="T46" s="106"/>
      <c r="U46" s="106"/>
      <c r="V46" s="106"/>
      <c r="W46" s="106"/>
      <c r="X46" s="117"/>
      <c r="Y46" s="117"/>
      <c r="Z46" s="117"/>
      <c r="AA46" s="118"/>
      <c r="AB46" s="118"/>
      <c r="AC46" s="118"/>
      <c r="AD46" s="119"/>
      <c r="AE46" s="120"/>
      <c r="AF46" s="120">
        <v>0.96</v>
      </c>
      <c r="AG46" s="120">
        <v>1.44</v>
      </c>
      <c r="AH46" s="120">
        <v>0</v>
      </c>
      <c r="AI46" s="120">
        <v>2</v>
      </c>
      <c r="AJ46" s="120">
        <v>0</v>
      </c>
      <c r="AK46" s="120">
        <v>0</v>
      </c>
      <c r="AL46" s="120">
        <v>0</v>
      </c>
      <c r="AM46" s="120">
        <v>0</v>
      </c>
      <c r="AN46" s="120">
        <v>0.4</v>
      </c>
      <c r="AO46" s="120">
        <v>0.6</v>
      </c>
      <c r="AP46" s="120">
        <v>0</v>
      </c>
      <c r="AQ46" s="120">
        <v>0.2</v>
      </c>
      <c r="AR46" s="120">
        <v>1.2</v>
      </c>
      <c r="AS46" s="120">
        <v>1.8</v>
      </c>
      <c r="AT46" s="120">
        <v>0.2</v>
      </c>
      <c r="AU46" s="120">
        <v>0</v>
      </c>
      <c r="AV46" s="120">
        <v>0</v>
      </c>
      <c r="AW46" s="120">
        <v>0</v>
      </c>
      <c r="AZ46" s="117"/>
      <c r="BA46" s="117"/>
      <c r="BB46" s="117"/>
      <c r="BC46" s="117"/>
      <c r="BD46" s="117">
        <v>1.4</v>
      </c>
      <c r="BE46" s="117">
        <v>0.6</v>
      </c>
      <c r="BF46" s="117">
        <v>0</v>
      </c>
      <c r="BG46" s="117">
        <v>0</v>
      </c>
      <c r="BH46" s="117">
        <v>0</v>
      </c>
      <c r="BI46" s="117">
        <v>0.4</v>
      </c>
      <c r="BJ46" s="117">
        <v>0.6</v>
      </c>
      <c r="BK46" s="117">
        <v>0</v>
      </c>
      <c r="BL46" s="117">
        <v>0.2</v>
      </c>
      <c r="BM46" s="117">
        <v>1.2</v>
      </c>
      <c r="BN46" s="117">
        <v>1.8</v>
      </c>
      <c r="BO46" s="117">
        <v>0</v>
      </c>
      <c r="BP46" s="117">
        <v>0.2</v>
      </c>
      <c r="BQ46" s="117">
        <v>0</v>
      </c>
      <c r="BR46" s="117">
        <v>0</v>
      </c>
      <c r="BT46" s="130" t="str">
        <f t="shared" si="10"/>
        <v>HUNG</v>
      </c>
      <c r="BU46" s="131">
        <v>0</v>
      </c>
      <c r="BV46" s="131">
        <v>0.2</v>
      </c>
      <c r="BW46" s="131">
        <f t="shared" si="11"/>
        <v>0.2</v>
      </c>
      <c r="BX46" s="132">
        <f t="shared" si="12"/>
        <v>0</v>
      </c>
      <c r="BY46" s="129" t="str">
        <f t="shared" si="19"/>
        <v>NG</v>
      </c>
      <c r="CA46" s="124" t="e">
        <f t="shared" si="13"/>
        <v>#REF!</v>
      </c>
      <c r="CB46" s="131">
        <f t="shared" si="14"/>
        <v>0.2</v>
      </c>
      <c r="CC46" s="131" t="e">
        <f t="shared" si="15"/>
        <v>#REF!</v>
      </c>
      <c r="CD46" s="133" t="e">
        <f>SUMIF(ID_Process_P!$I$8:$I$1008,'● Inspection plan (master)'!$E46,ID_Process_P!#REF!)/1000</f>
        <v>#REF!</v>
      </c>
      <c r="CE46" s="133">
        <v>0</v>
      </c>
      <c r="CF46" s="134"/>
      <c r="CL46" s="124">
        <f t="shared" si="16"/>
        <v>0</v>
      </c>
      <c r="CM46" s="131">
        <f t="shared" si="17"/>
        <v>1.8</v>
      </c>
      <c r="CN46" s="131">
        <f t="shared" si="18"/>
        <v>1.8</v>
      </c>
      <c r="CO46" s="133"/>
      <c r="CP46" s="133">
        <v>0</v>
      </c>
      <c r="CQ46" s="134"/>
    </row>
    <row r="47" spans="2:95">
      <c r="B47" s="113" t="s">
        <v>459</v>
      </c>
      <c r="C47" s="114" t="str">
        <f t="shared" si="8"/>
        <v>RL2-0670CBMP</v>
      </c>
      <c r="D47" s="114" t="s">
        <v>459</v>
      </c>
      <c r="E47" s="114" t="s">
        <v>460</v>
      </c>
      <c r="F47" s="115" t="s">
        <v>37</v>
      </c>
      <c r="G47" s="116" t="str">
        <f t="shared" si="9"/>
        <v>RL2-0670CBMP</v>
      </c>
      <c r="H47" s="116" t="s">
        <v>35</v>
      </c>
      <c r="I47" s="115" t="s">
        <v>101</v>
      </c>
      <c r="J47" s="114" t="s">
        <v>100</v>
      </c>
      <c r="K47" s="114" t="s">
        <v>100</v>
      </c>
      <c r="L47" s="115" t="s">
        <v>383</v>
      </c>
      <c r="M47" s="115" t="s">
        <v>384</v>
      </c>
      <c r="N47" s="115">
        <v>550</v>
      </c>
      <c r="O47" s="106"/>
      <c r="P47" s="106"/>
      <c r="Q47" s="106"/>
      <c r="R47" s="106"/>
      <c r="S47" s="106"/>
      <c r="T47" s="106"/>
      <c r="U47" s="106"/>
      <c r="V47" s="106"/>
      <c r="W47" s="106"/>
      <c r="X47" s="117"/>
      <c r="Y47" s="117"/>
      <c r="Z47" s="117"/>
      <c r="AA47" s="118"/>
      <c r="AB47" s="118"/>
      <c r="AC47" s="118"/>
      <c r="AD47" s="119"/>
      <c r="AE47" s="120"/>
      <c r="AF47" s="120">
        <v>119.35</v>
      </c>
      <c r="AG47" s="120">
        <v>108.9</v>
      </c>
      <c r="AH47" s="120">
        <v>84.15</v>
      </c>
      <c r="AI47" s="120">
        <v>125.4</v>
      </c>
      <c r="AJ47" s="120">
        <v>41.8</v>
      </c>
      <c r="AK47" s="120">
        <v>120.45</v>
      </c>
      <c r="AL47" s="120">
        <v>36.85</v>
      </c>
      <c r="AM47" s="120">
        <v>56.1</v>
      </c>
      <c r="AN47" s="120">
        <v>44.55</v>
      </c>
      <c r="AO47" s="120">
        <v>84.7</v>
      </c>
      <c r="AP47" s="120">
        <v>58.3</v>
      </c>
      <c r="AQ47" s="120">
        <v>15.95</v>
      </c>
      <c r="AR47" s="120">
        <v>3.3</v>
      </c>
      <c r="AS47" s="120">
        <v>10.45</v>
      </c>
      <c r="AT47" s="120">
        <v>25.85</v>
      </c>
      <c r="AU47" s="120">
        <v>26.95</v>
      </c>
      <c r="AV47" s="120">
        <v>22.55</v>
      </c>
      <c r="AW47" s="120">
        <v>19.8</v>
      </c>
      <c r="AZ47" s="121"/>
      <c r="BA47" s="121"/>
      <c r="BB47" s="121"/>
      <c r="BC47" s="121"/>
      <c r="BD47" s="121">
        <v>133.65</v>
      </c>
      <c r="BE47" s="121">
        <v>63.25</v>
      </c>
      <c r="BF47" s="121">
        <v>98.45</v>
      </c>
      <c r="BG47" s="121">
        <v>49.5</v>
      </c>
      <c r="BH47" s="121">
        <v>40.15</v>
      </c>
      <c r="BI47" s="121">
        <v>46.75</v>
      </c>
      <c r="BJ47" s="121">
        <v>99</v>
      </c>
      <c r="BK47" s="121">
        <v>67.099999999999994</v>
      </c>
      <c r="BL47" s="121">
        <v>24.75</v>
      </c>
      <c r="BM47" s="121">
        <v>0</v>
      </c>
      <c r="BN47" s="121">
        <v>9.35</v>
      </c>
      <c r="BO47" s="121">
        <v>15.95</v>
      </c>
      <c r="BP47" s="121">
        <v>26.4</v>
      </c>
      <c r="BQ47" s="121">
        <v>27.5</v>
      </c>
      <c r="BR47" s="121">
        <v>31.35</v>
      </c>
      <c r="BT47" s="116" t="str">
        <f t="shared" si="10"/>
        <v>HUNG</v>
      </c>
      <c r="BU47" s="122">
        <v>28.05</v>
      </c>
      <c r="BV47" s="122">
        <v>25.85</v>
      </c>
      <c r="BW47" s="122">
        <f t="shared" si="11"/>
        <v>-2.1999999999999993</v>
      </c>
      <c r="BX47" s="123">
        <f t="shared" si="12"/>
        <v>1.0851063829787233</v>
      </c>
      <c r="BY47" s="115" t="str">
        <f t="shared" si="19"/>
        <v>NG</v>
      </c>
      <c r="CA47" s="124" t="e">
        <f t="shared" si="13"/>
        <v>#REF!</v>
      </c>
      <c r="CB47" s="122">
        <f t="shared" si="14"/>
        <v>25.85</v>
      </c>
      <c r="CC47" s="122" t="e">
        <f t="shared" si="15"/>
        <v>#REF!</v>
      </c>
      <c r="CD47" s="125" t="e">
        <f>SUMIF(ID_Process_P!$I$8:$I$1008,'● Inspection plan (master)'!$E47,ID_Process_P!#REF!)/1000</f>
        <v>#REF!</v>
      </c>
      <c r="CE47" s="125">
        <v>7.15</v>
      </c>
      <c r="CF47" s="126"/>
      <c r="CL47" s="124">
        <f t="shared" si="16"/>
        <v>0</v>
      </c>
      <c r="CM47" s="122">
        <f t="shared" si="17"/>
        <v>10.45</v>
      </c>
      <c r="CN47" s="122">
        <f t="shared" si="18"/>
        <v>10.45</v>
      </c>
      <c r="CO47" s="125"/>
      <c r="CP47" s="125">
        <v>0</v>
      </c>
      <c r="CQ47" s="126"/>
    </row>
    <row r="48" spans="2:95">
      <c r="B48" s="127" t="s">
        <v>461</v>
      </c>
      <c r="C48" s="128" t="str">
        <f t="shared" si="8"/>
        <v>RC4-3569CVN2</v>
      </c>
      <c r="D48" s="128" t="s">
        <v>461</v>
      </c>
      <c r="E48" s="128" t="s">
        <v>462</v>
      </c>
      <c r="F48" s="129" t="s">
        <v>37</v>
      </c>
      <c r="G48" s="130" t="str">
        <f t="shared" si="9"/>
        <v>RC4-3569CVN2</v>
      </c>
      <c r="H48" s="130" t="s">
        <v>35</v>
      </c>
      <c r="I48" s="129" t="s">
        <v>102</v>
      </c>
      <c r="J48" s="128" t="s">
        <v>103</v>
      </c>
      <c r="K48" s="128" t="s">
        <v>68</v>
      </c>
      <c r="L48" s="129" t="s">
        <v>446</v>
      </c>
      <c r="M48" s="129" t="s">
        <v>384</v>
      </c>
      <c r="N48" s="129">
        <v>2400</v>
      </c>
      <c r="O48" s="106"/>
      <c r="P48" s="106"/>
      <c r="Q48" s="106"/>
      <c r="R48" s="106"/>
      <c r="S48" s="106"/>
      <c r="T48" s="106"/>
      <c r="U48" s="106"/>
      <c r="V48" s="106"/>
      <c r="W48" s="106"/>
      <c r="X48" s="117"/>
      <c r="Y48" s="117"/>
      <c r="Z48" s="117"/>
      <c r="AA48" s="118"/>
      <c r="AB48" s="118"/>
      <c r="AC48" s="118"/>
      <c r="AD48" s="119"/>
      <c r="AE48" s="120"/>
      <c r="AF48" s="120">
        <v>14.4</v>
      </c>
      <c r="AG48" s="120">
        <v>0</v>
      </c>
      <c r="AH48" s="120">
        <v>0</v>
      </c>
      <c r="AI48" s="120">
        <v>43.2</v>
      </c>
      <c r="AJ48" s="120">
        <v>98.4</v>
      </c>
      <c r="AK48" s="120">
        <v>203.93799999999999</v>
      </c>
      <c r="AL48" s="120">
        <v>283.262</v>
      </c>
      <c r="AM48" s="120">
        <v>88.8</v>
      </c>
      <c r="AN48" s="120">
        <v>4.8</v>
      </c>
      <c r="AO48" s="120">
        <v>0</v>
      </c>
      <c r="AP48" s="120">
        <v>110.4</v>
      </c>
      <c r="AQ48" s="120">
        <v>194.4</v>
      </c>
      <c r="AR48" s="120">
        <v>156</v>
      </c>
      <c r="AS48" s="120">
        <v>91.2</v>
      </c>
      <c r="AT48" s="120">
        <v>55.2</v>
      </c>
      <c r="AU48" s="120">
        <v>81.599999999999994</v>
      </c>
      <c r="AV48" s="120">
        <v>91.2</v>
      </c>
      <c r="AW48" s="120">
        <v>4.8</v>
      </c>
      <c r="AZ48" s="117"/>
      <c r="BA48" s="117"/>
      <c r="BB48" s="117"/>
      <c r="BC48" s="117"/>
      <c r="BD48" s="117">
        <v>0</v>
      </c>
      <c r="BE48" s="117">
        <v>45.6</v>
      </c>
      <c r="BF48" s="117">
        <v>168</v>
      </c>
      <c r="BG48" s="117">
        <v>331.2</v>
      </c>
      <c r="BH48" s="117">
        <v>0</v>
      </c>
      <c r="BI48" s="117">
        <v>0</v>
      </c>
      <c r="BJ48" s="117">
        <v>0</v>
      </c>
      <c r="BK48" s="117">
        <v>180</v>
      </c>
      <c r="BL48" s="117">
        <v>151.19999999999999</v>
      </c>
      <c r="BM48" s="117">
        <v>151.19999999999999</v>
      </c>
      <c r="BN48" s="117">
        <v>151.19999999999999</v>
      </c>
      <c r="BO48" s="117">
        <v>91.2</v>
      </c>
      <c r="BP48" s="117">
        <v>60</v>
      </c>
      <c r="BQ48" s="117">
        <v>84</v>
      </c>
      <c r="BR48" s="117">
        <v>91.2</v>
      </c>
      <c r="BT48" s="130" t="str">
        <f t="shared" si="10"/>
        <v>HUNG</v>
      </c>
      <c r="BU48" s="131">
        <v>55.2</v>
      </c>
      <c r="BV48" s="131">
        <v>55.2</v>
      </c>
      <c r="BW48" s="131">
        <f t="shared" si="11"/>
        <v>0</v>
      </c>
      <c r="BX48" s="132">
        <f t="shared" si="12"/>
        <v>1</v>
      </c>
      <c r="BY48" s="129" t="str">
        <f t="shared" si="19"/>
        <v>OK</v>
      </c>
      <c r="CA48" s="124" t="e">
        <f t="shared" si="13"/>
        <v>#REF!</v>
      </c>
      <c r="CB48" s="131">
        <f t="shared" si="14"/>
        <v>55.2</v>
      </c>
      <c r="CC48" s="131" t="e">
        <f t="shared" si="15"/>
        <v>#REF!</v>
      </c>
      <c r="CD48" s="133" t="e">
        <f>SUMIF(ID_Process_P!$I$8:$I$1008,'● Inspection plan (master)'!$E48,ID_Process_P!#REF!)/1000</f>
        <v>#REF!</v>
      </c>
      <c r="CE48" s="133">
        <v>60</v>
      </c>
      <c r="CF48" s="134"/>
      <c r="CL48" s="124">
        <f t="shared" si="16"/>
        <v>0</v>
      </c>
      <c r="CM48" s="131">
        <f t="shared" si="17"/>
        <v>91.2</v>
      </c>
      <c r="CN48" s="131">
        <f t="shared" si="18"/>
        <v>91.2</v>
      </c>
      <c r="CO48" s="133"/>
      <c r="CP48" s="133">
        <v>0</v>
      </c>
      <c r="CQ48" s="134"/>
    </row>
    <row r="49" spans="2:95">
      <c r="B49" s="113" t="s">
        <v>463</v>
      </c>
      <c r="C49" s="114" t="str">
        <f t="shared" si="8"/>
        <v>RM2-5881CVN2</v>
      </c>
      <c r="D49" s="114" t="s">
        <v>463</v>
      </c>
      <c r="E49" s="114" t="s">
        <v>464</v>
      </c>
      <c r="F49" s="115" t="s">
        <v>37</v>
      </c>
      <c r="G49" s="116" t="str">
        <f t="shared" si="9"/>
        <v>RM2-5881CVN2</v>
      </c>
      <c r="H49" s="116" t="s">
        <v>35</v>
      </c>
      <c r="I49" s="115" t="s">
        <v>104</v>
      </c>
      <c r="J49" s="114" t="s">
        <v>105</v>
      </c>
      <c r="K49" s="114" t="s">
        <v>68</v>
      </c>
      <c r="L49" s="115" t="s">
        <v>383</v>
      </c>
      <c r="M49" s="115" t="s">
        <v>384</v>
      </c>
      <c r="N49" s="115">
        <v>600</v>
      </c>
      <c r="O49" s="106"/>
      <c r="P49" s="106"/>
      <c r="Q49" s="106"/>
      <c r="R49" s="106"/>
      <c r="S49" s="106"/>
      <c r="T49" s="106"/>
      <c r="U49" s="106"/>
      <c r="V49" s="106"/>
      <c r="W49" s="106"/>
      <c r="X49" s="117"/>
      <c r="Y49" s="117"/>
      <c r="Z49" s="117"/>
      <c r="AA49" s="118"/>
      <c r="AB49" s="118"/>
      <c r="AC49" s="118"/>
      <c r="AD49" s="119"/>
      <c r="AE49" s="120"/>
      <c r="AF49" s="120">
        <v>5.4</v>
      </c>
      <c r="AG49" s="120">
        <v>7.2</v>
      </c>
      <c r="AH49" s="120">
        <v>0.6</v>
      </c>
      <c r="AI49" s="120">
        <v>0</v>
      </c>
      <c r="AJ49" s="120">
        <v>9.6</v>
      </c>
      <c r="AK49" s="120">
        <v>25.8</v>
      </c>
      <c r="AL49" s="120">
        <v>16.8</v>
      </c>
      <c r="AM49" s="120">
        <v>7.2</v>
      </c>
      <c r="AN49" s="120">
        <v>39.6</v>
      </c>
      <c r="AO49" s="120">
        <v>21.6</v>
      </c>
      <c r="AP49" s="120">
        <v>28.2</v>
      </c>
      <c r="AQ49" s="120">
        <v>18</v>
      </c>
      <c r="AR49" s="120">
        <v>30</v>
      </c>
      <c r="AS49" s="120">
        <v>19.8</v>
      </c>
      <c r="AT49" s="120">
        <v>12</v>
      </c>
      <c r="AU49" s="120">
        <v>4.2</v>
      </c>
      <c r="AV49" s="120">
        <v>2.4</v>
      </c>
      <c r="AW49" s="120">
        <v>0</v>
      </c>
      <c r="AZ49" s="121"/>
      <c r="BA49" s="121"/>
      <c r="BB49" s="121"/>
      <c r="BC49" s="121"/>
      <c r="BD49" s="121">
        <v>12</v>
      </c>
      <c r="BE49" s="121">
        <v>12</v>
      </c>
      <c r="BF49" s="121">
        <v>21</v>
      </c>
      <c r="BG49" s="121">
        <v>18</v>
      </c>
      <c r="BH49" s="121">
        <v>0</v>
      </c>
      <c r="BI49" s="121">
        <v>21</v>
      </c>
      <c r="BJ49" s="121">
        <v>21</v>
      </c>
      <c r="BK49" s="121">
        <v>21</v>
      </c>
      <c r="BL49" s="121">
        <v>30</v>
      </c>
      <c r="BM49" s="121">
        <v>36</v>
      </c>
      <c r="BN49" s="121">
        <v>30</v>
      </c>
      <c r="BO49" s="121">
        <v>21</v>
      </c>
      <c r="BP49" s="121">
        <v>12</v>
      </c>
      <c r="BQ49" s="121">
        <v>6</v>
      </c>
      <c r="BR49" s="121">
        <v>3</v>
      </c>
      <c r="BT49" s="116" t="str">
        <f t="shared" si="10"/>
        <v>HUNG</v>
      </c>
      <c r="BU49" s="122">
        <v>12</v>
      </c>
      <c r="BV49" s="122">
        <v>12</v>
      </c>
      <c r="BW49" s="122">
        <f t="shared" si="11"/>
        <v>0</v>
      </c>
      <c r="BX49" s="123">
        <f t="shared" si="12"/>
        <v>1</v>
      </c>
      <c r="BY49" s="115" t="str">
        <f t="shared" si="19"/>
        <v>OK</v>
      </c>
      <c r="CA49" s="124" t="e">
        <f t="shared" si="13"/>
        <v>#REF!</v>
      </c>
      <c r="CB49" s="122">
        <f t="shared" si="14"/>
        <v>12</v>
      </c>
      <c r="CC49" s="122" t="e">
        <f t="shared" si="15"/>
        <v>#REF!</v>
      </c>
      <c r="CD49" s="125" t="e">
        <f>SUMIF(ID_Process_P!$I$8:$I$1008,'● Inspection plan (master)'!$E49,ID_Process_P!#REF!)/1000</f>
        <v>#REF!</v>
      </c>
      <c r="CE49" s="125">
        <v>3</v>
      </c>
      <c r="CF49" s="126" t="s">
        <v>465</v>
      </c>
      <c r="CL49" s="124">
        <f t="shared" si="16"/>
        <v>0</v>
      </c>
      <c r="CM49" s="122">
        <f t="shared" si="17"/>
        <v>19.8</v>
      </c>
      <c r="CN49" s="122">
        <f t="shared" si="18"/>
        <v>19.8</v>
      </c>
      <c r="CO49" s="125"/>
      <c r="CP49" s="125">
        <v>0</v>
      </c>
      <c r="CQ49" s="126" t="s">
        <v>465</v>
      </c>
    </row>
    <row r="50" spans="2:95">
      <c r="B50" s="127" t="s">
        <v>466</v>
      </c>
      <c r="C50" s="128" t="str">
        <f t="shared" si="8"/>
        <v>RM2-5881CVN2</v>
      </c>
      <c r="D50" s="128" t="s">
        <v>466</v>
      </c>
      <c r="E50" s="128" t="s">
        <v>467</v>
      </c>
      <c r="F50" s="129" t="s">
        <v>37</v>
      </c>
      <c r="G50" s="130" t="str">
        <f t="shared" si="9"/>
        <v>RM2-5881CVN2</v>
      </c>
      <c r="H50" s="130" t="s">
        <v>35</v>
      </c>
      <c r="I50" s="129" t="s">
        <v>104</v>
      </c>
      <c r="J50" s="128" t="s">
        <v>106</v>
      </c>
      <c r="K50" s="128" t="s">
        <v>68</v>
      </c>
      <c r="L50" s="129" t="s">
        <v>383</v>
      </c>
      <c r="M50" s="129" t="s">
        <v>384</v>
      </c>
      <c r="N50" s="129">
        <v>600</v>
      </c>
      <c r="O50" s="106"/>
      <c r="P50" s="106"/>
      <c r="Q50" s="106"/>
      <c r="R50" s="106"/>
      <c r="S50" s="106"/>
      <c r="T50" s="106"/>
      <c r="U50" s="106"/>
      <c r="V50" s="106"/>
      <c r="W50" s="106"/>
      <c r="X50" s="117"/>
      <c r="Y50" s="117"/>
      <c r="Z50" s="117"/>
      <c r="AA50" s="118"/>
      <c r="AB50" s="118"/>
      <c r="AC50" s="118"/>
      <c r="AD50" s="119"/>
      <c r="AE50" s="120"/>
      <c r="AF50" s="120">
        <v>22.8</v>
      </c>
      <c r="AG50" s="120">
        <v>9</v>
      </c>
      <c r="AH50" s="120">
        <v>0</v>
      </c>
      <c r="AI50" s="120">
        <v>0</v>
      </c>
      <c r="AJ50" s="120">
        <v>0.6</v>
      </c>
      <c r="AK50" s="120">
        <v>18</v>
      </c>
      <c r="AL50" s="120">
        <v>44.4</v>
      </c>
      <c r="AM50" s="120">
        <v>4.8</v>
      </c>
      <c r="AN50" s="120">
        <v>30</v>
      </c>
      <c r="AO50" s="120">
        <v>2.4</v>
      </c>
      <c r="AP50" s="120">
        <v>0</v>
      </c>
      <c r="AQ50" s="120">
        <v>24.6</v>
      </c>
      <c r="AR50" s="120">
        <v>25.8</v>
      </c>
      <c r="AS50" s="120">
        <v>54</v>
      </c>
      <c r="AT50" s="120">
        <v>32.4</v>
      </c>
      <c r="AU50" s="120">
        <v>35.4</v>
      </c>
      <c r="AV50" s="120">
        <v>40.200000000000003</v>
      </c>
      <c r="AW50" s="120">
        <v>16.2</v>
      </c>
      <c r="AZ50" s="117"/>
      <c r="BA50" s="117"/>
      <c r="BB50" s="117"/>
      <c r="BC50" s="117"/>
      <c r="BD50" s="117">
        <v>3.6</v>
      </c>
      <c r="BE50" s="117">
        <v>16.2</v>
      </c>
      <c r="BF50" s="117">
        <v>21.6</v>
      </c>
      <c r="BG50" s="117">
        <v>19.8</v>
      </c>
      <c r="BH50" s="117">
        <v>25.2</v>
      </c>
      <c r="BI50" s="117">
        <v>20.399999999999999</v>
      </c>
      <c r="BJ50" s="117">
        <v>0</v>
      </c>
      <c r="BK50" s="117">
        <v>0</v>
      </c>
      <c r="BL50" s="117">
        <v>14.4</v>
      </c>
      <c r="BM50" s="117">
        <v>31.8</v>
      </c>
      <c r="BN50" s="117">
        <v>50.4</v>
      </c>
      <c r="BO50" s="117">
        <v>46.8</v>
      </c>
      <c r="BP50" s="117">
        <v>30.6</v>
      </c>
      <c r="BQ50" s="117">
        <v>39</v>
      </c>
      <c r="BR50" s="117">
        <v>40.799999999999997</v>
      </c>
      <c r="BT50" s="130" t="str">
        <f t="shared" si="10"/>
        <v>HUNG</v>
      </c>
      <c r="BU50" s="131">
        <v>30.6</v>
      </c>
      <c r="BV50" s="131">
        <v>32.4</v>
      </c>
      <c r="BW50" s="131">
        <f t="shared" si="11"/>
        <v>1.7999999999999972</v>
      </c>
      <c r="BX50" s="132">
        <f t="shared" si="12"/>
        <v>0.94444444444444453</v>
      </c>
      <c r="BY50" s="129" t="str">
        <f t="shared" si="19"/>
        <v>NG</v>
      </c>
      <c r="CA50" s="124" t="e">
        <f t="shared" si="13"/>
        <v>#REF!</v>
      </c>
      <c r="CB50" s="131">
        <f t="shared" si="14"/>
        <v>32.4</v>
      </c>
      <c r="CC50" s="131" t="e">
        <f t="shared" si="15"/>
        <v>#REF!</v>
      </c>
      <c r="CD50" s="133" t="e">
        <f>SUMIF(ID_Process_P!$I$8:$I$1008,'● Inspection plan (master)'!$E50,ID_Process_P!#REF!)/1000</f>
        <v>#REF!</v>
      </c>
      <c r="CE50" s="133">
        <v>6.6</v>
      </c>
      <c r="CF50" s="134" t="s">
        <v>465</v>
      </c>
      <c r="CL50" s="124">
        <f t="shared" si="16"/>
        <v>0</v>
      </c>
      <c r="CM50" s="131">
        <f t="shared" si="17"/>
        <v>54</v>
      </c>
      <c r="CN50" s="131">
        <f t="shared" si="18"/>
        <v>54</v>
      </c>
      <c r="CO50" s="133"/>
      <c r="CP50" s="133">
        <v>0</v>
      </c>
      <c r="CQ50" s="134" t="s">
        <v>465</v>
      </c>
    </row>
    <row r="51" spans="2:95">
      <c r="B51" s="113" t="s">
        <v>468</v>
      </c>
      <c r="C51" s="114" t="str">
        <f t="shared" si="8"/>
        <v>RM2-5881CVN2</v>
      </c>
      <c r="D51" s="114" t="s">
        <v>468</v>
      </c>
      <c r="E51" s="114" t="s">
        <v>469</v>
      </c>
      <c r="F51" s="115" t="s">
        <v>37</v>
      </c>
      <c r="G51" s="116" t="str">
        <f t="shared" si="9"/>
        <v>RM2-5881CVN2</v>
      </c>
      <c r="H51" s="116" t="s">
        <v>35</v>
      </c>
      <c r="I51" s="115" t="s">
        <v>104</v>
      </c>
      <c r="J51" s="114" t="s">
        <v>70</v>
      </c>
      <c r="K51" s="114" t="s">
        <v>68</v>
      </c>
      <c r="L51" s="115" t="s">
        <v>383</v>
      </c>
      <c r="M51" s="115" t="s">
        <v>384</v>
      </c>
      <c r="N51" s="115">
        <v>600</v>
      </c>
      <c r="O51" s="106"/>
      <c r="P51" s="106"/>
      <c r="Q51" s="106"/>
      <c r="R51" s="106"/>
      <c r="S51" s="106"/>
      <c r="T51" s="106"/>
      <c r="U51" s="106"/>
      <c r="V51" s="106"/>
      <c r="W51" s="106"/>
      <c r="X51" s="117"/>
      <c r="Y51" s="117"/>
      <c r="Z51" s="117"/>
      <c r="AA51" s="118"/>
      <c r="AB51" s="118"/>
      <c r="AC51" s="118"/>
      <c r="AD51" s="119"/>
      <c r="AE51" s="120"/>
      <c r="AF51" s="120">
        <v>22.8</v>
      </c>
      <c r="AG51" s="120">
        <v>0.6</v>
      </c>
      <c r="AH51" s="120">
        <v>2.4</v>
      </c>
      <c r="AI51" s="120">
        <v>1.8</v>
      </c>
      <c r="AJ51" s="120">
        <v>0.6</v>
      </c>
      <c r="AK51" s="120">
        <v>3.6</v>
      </c>
      <c r="AL51" s="120">
        <v>3.6</v>
      </c>
      <c r="AM51" s="120">
        <v>6</v>
      </c>
      <c r="AN51" s="120">
        <v>0</v>
      </c>
      <c r="AO51" s="120">
        <v>0</v>
      </c>
      <c r="AP51" s="120">
        <v>0</v>
      </c>
      <c r="AQ51" s="120">
        <v>3.6</v>
      </c>
      <c r="AR51" s="120">
        <v>1.2</v>
      </c>
      <c r="AS51" s="120">
        <v>0</v>
      </c>
      <c r="AT51" s="120">
        <v>3.6</v>
      </c>
      <c r="AU51" s="120">
        <v>2.4</v>
      </c>
      <c r="AV51" s="120">
        <v>0</v>
      </c>
      <c r="AW51" s="120">
        <v>0</v>
      </c>
      <c r="AZ51" s="121"/>
      <c r="BA51" s="121"/>
      <c r="BB51" s="121"/>
      <c r="BC51" s="121"/>
      <c r="BD51" s="121">
        <v>1.2</v>
      </c>
      <c r="BE51" s="121">
        <v>2.4</v>
      </c>
      <c r="BF51" s="121">
        <v>3.6</v>
      </c>
      <c r="BG51" s="121">
        <v>1.2</v>
      </c>
      <c r="BH51" s="121">
        <v>4.2</v>
      </c>
      <c r="BI51" s="121">
        <v>1.2</v>
      </c>
      <c r="BJ51" s="121">
        <v>0.6</v>
      </c>
      <c r="BK51" s="121">
        <v>0.6</v>
      </c>
      <c r="BL51" s="121">
        <v>4.2</v>
      </c>
      <c r="BM51" s="121">
        <v>0.6</v>
      </c>
      <c r="BN51" s="121">
        <v>0</v>
      </c>
      <c r="BO51" s="121">
        <v>3.6</v>
      </c>
      <c r="BP51" s="121">
        <v>3.6</v>
      </c>
      <c r="BQ51" s="121">
        <v>0</v>
      </c>
      <c r="BR51" s="121">
        <v>0</v>
      </c>
      <c r="BT51" s="116" t="str">
        <f t="shared" si="10"/>
        <v>HUNG</v>
      </c>
      <c r="BU51" s="122">
        <v>3.6</v>
      </c>
      <c r="BV51" s="122">
        <v>3.6</v>
      </c>
      <c r="BW51" s="122">
        <f t="shared" si="11"/>
        <v>0</v>
      </c>
      <c r="BX51" s="123">
        <f t="shared" si="12"/>
        <v>1</v>
      </c>
      <c r="BY51" s="115" t="str">
        <f t="shared" si="19"/>
        <v>OK</v>
      </c>
      <c r="CA51" s="124" t="e">
        <f t="shared" si="13"/>
        <v>#REF!</v>
      </c>
      <c r="CB51" s="122">
        <f t="shared" si="14"/>
        <v>3.6</v>
      </c>
      <c r="CC51" s="122" t="e">
        <f t="shared" si="15"/>
        <v>#REF!</v>
      </c>
      <c r="CD51" s="125" t="e">
        <f>SUMIF(ID_Process_P!$I$8:$I$1008,'● Inspection plan (master)'!$E51,ID_Process_P!#REF!)/1000</f>
        <v>#REF!</v>
      </c>
      <c r="CE51" s="125">
        <v>0</v>
      </c>
      <c r="CF51" s="126"/>
      <c r="CL51" s="124">
        <f t="shared" si="16"/>
        <v>0</v>
      </c>
      <c r="CM51" s="122">
        <f t="shared" si="17"/>
        <v>0</v>
      </c>
      <c r="CN51" s="122">
        <f t="shared" si="18"/>
        <v>0</v>
      </c>
      <c r="CO51" s="125"/>
      <c r="CP51" s="125">
        <v>0</v>
      </c>
      <c r="CQ51" s="126"/>
    </row>
    <row r="52" spans="2:95">
      <c r="B52" s="127" t="s">
        <v>470</v>
      </c>
      <c r="C52" s="128" t="str">
        <f t="shared" si="8"/>
        <v>RL1-2593CKBS</v>
      </c>
      <c r="D52" s="128" t="s">
        <v>470</v>
      </c>
      <c r="E52" s="128" t="s">
        <v>471</v>
      </c>
      <c r="F52" s="129" t="s">
        <v>37</v>
      </c>
      <c r="G52" s="130" t="str">
        <f t="shared" si="9"/>
        <v>RL1-2593CKBS</v>
      </c>
      <c r="H52" s="130" t="s">
        <v>35</v>
      </c>
      <c r="I52" s="129" t="s">
        <v>107</v>
      </c>
      <c r="J52" s="128" t="s">
        <v>97</v>
      </c>
      <c r="K52" s="128" t="s">
        <v>97</v>
      </c>
      <c r="L52" s="129" t="s">
        <v>383</v>
      </c>
      <c r="M52" s="129" t="s">
        <v>384</v>
      </c>
      <c r="N52" s="129">
        <v>1080</v>
      </c>
      <c r="O52" s="106"/>
      <c r="P52" s="106"/>
      <c r="Q52" s="106"/>
      <c r="R52" s="106"/>
      <c r="S52" s="106"/>
      <c r="T52" s="106"/>
      <c r="U52" s="106"/>
      <c r="V52" s="106"/>
      <c r="W52" s="106"/>
      <c r="X52" s="117"/>
      <c r="Y52" s="117"/>
      <c r="Z52" s="117"/>
      <c r="AA52" s="118"/>
      <c r="AB52" s="118"/>
      <c r="AC52" s="118"/>
      <c r="AD52" s="119"/>
      <c r="AE52" s="120"/>
      <c r="AF52" s="120">
        <v>44.28</v>
      </c>
      <c r="AG52" s="120">
        <v>56.16</v>
      </c>
      <c r="AH52" s="120">
        <v>82.08</v>
      </c>
      <c r="AI52" s="120">
        <v>72.36</v>
      </c>
      <c r="AJ52" s="120">
        <v>39.96</v>
      </c>
      <c r="AK52" s="120">
        <v>86.4</v>
      </c>
      <c r="AL52" s="120">
        <v>47.52</v>
      </c>
      <c r="AM52" s="120">
        <v>21.6</v>
      </c>
      <c r="AN52" s="120">
        <v>44.28</v>
      </c>
      <c r="AO52" s="120">
        <v>45.36</v>
      </c>
      <c r="AP52" s="120">
        <v>11.88</v>
      </c>
      <c r="AQ52" s="120">
        <v>49.68</v>
      </c>
      <c r="AR52" s="120">
        <v>10.8</v>
      </c>
      <c r="AS52" s="120">
        <v>24.84</v>
      </c>
      <c r="AT52" s="120">
        <v>39.96</v>
      </c>
      <c r="AU52" s="120">
        <v>19.440000000000001</v>
      </c>
      <c r="AV52" s="120">
        <v>24.84</v>
      </c>
      <c r="AW52" s="120">
        <v>27</v>
      </c>
      <c r="AZ52" s="117"/>
      <c r="BA52" s="117"/>
      <c r="BB52" s="117"/>
      <c r="BC52" s="117"/>
      <c r="BD52" s="117">
        <v>75.599999999999994</v>
      </c>
      <c r="BE52" s="117">
        <v>32.4</v>
      </c>
      <c r="BF52" s="117">
        <v>86.4</v>
      </c>
      <c r="BG52" s="117">
        <v>64.8</v>
      </c>
      <c r="BH52" s="117">
        <v>10.8</v>
      </c>
      <c r="BI52" s="117">
        <v>54</v>
      </c>
      <c r="BJ52" s="117">
        <v>32.4</v>
      </c>
      <c r="BK52" s="117">
        <v>21.6</v>
      </c>
      <c r="BL52" s="117">
        <v>43.2</v>
      </c>
      <c r="BM52" s="117">
        <v>21.6</v>
      </c>
      <c r="BN52" s="117">
        <v>21.6</v>
      </c>
      <c r="BO52" s="117">
        <v>21.6</v>
      </c>
      <c r="BP52" s="117">
        <v>32.4</v>
      </c>
      <c r="BQ52" s="117">
        <v>21.6</v>
      </c>
      <c r="BR52" s="117">
        <v>43.2</v>
      </c>
      <c r="BT52" s="130" t="str">
        <f t="shared" si="10"/>
        <v>HUNG</v>
      </c>
      <c r="BU52" s="131">
        <v>38.880000000000003</v>
      </c>
      <c r="BV52" s="131">
        <v>39.96</v>
      </c>
      <c r="BW52" s="131">
        <f t="shared" si="11"/>
        <v>1.0799999999999983</v>
      </c>
      <c r="BX52" s="132">
        <f t="shared" si="12"/>
        <v>0.97297297297297303</v>
      </c>
      <c r="BY52" s="129" t="str">
        <f t="shared" si="19"/>
        <v>OK</v>
      </c>
      <c r="CA52" s="124" t="e">
        <f t="shared" si="13"/>
        <v>#REF!</v>
      </c>
      <c r="CB52" s="131">
        <f t="shared" si="14"/>
        <v>39.96</v>
      </c>
      <c r="CC52" s="131" t="e">
        <f t="shared" si="15"/>
        <v>#REF!</v>
      </c>
      <c r="CD52" s="133" t="e">
        <f>SUMIF(ID_Process_P!$I$8:$I$1008,'● Inspection plan (master)'!$E52,ID_Process_P!#REF!)/1000</f>
        <v>#REF!</v>
      </c>
      <c r="CE52" s="133">
        <v>4.32</v>
      </c>
      <c r="CF52" s="134"/>
      <c r="CL52" s="124">
        <f t="shared" si="16"/>
        <v>0</v>
      </c>
      <c r="CM52" s="131">
        <f t="shared" si="17"/>
        <v>24.84</v>
      </c>
      <c r="CN52" s="131">
        <f t="shared" si="18"/>
        <v>24.84</v>
      </c>
      <c r="CO52" s="133"/>
      <c r="CP52" s="133">
        <v>0</v>
      </c>
      <c r="CQ52" s="134"/>
    </row>
    <row r="53" spans="2:95">
      <c r="B53" s="113" t="s">
        <v>472</v>
      </c>
      <c r="C53" s="114" t="str">
        <f t="shared" si="8"/>
        <v>RL1-2593CVN2</v>
      </c>
      <c r="D53" s="114" t="s">
        <v>472</v>
      </c>
      <c r="E53" s="114" t="s">
        <v>473</v>
      </c>
      <c r="F53" s="115" t="s">
        <v>37</v>
      </c>
      <c r="G53" s="116" t="str">
        <f t="shared" si="9"/>
        <v>RL1-2593CVN2</v>
      </c>
      <c r="H53" s="116" t="s">
        <v>35</v>
      </c>
      <c r="I53" s="115" t="s">
        <v>107</v>
      </c>
      <c r="J53" s="114" t="s">
        <v>70</v>
      </c>
      <c r="K53" s="114" t="s">
        <v>68</v>
      </c>
      <c r="L53" s="115" t="s">
        <v>383</v>
      </c>
      <c r="M53" s="115" t="s">
        <v>384</v>
      </c>
      <c r="N53" s="115">
        <v>1440</v>
      </c>
      <c r="O53" s="106"/>
      <c r="P53" s="106"/>
      <c r="Q53" s="106"/>
      <c r="R53" s="106"/>
      <c r="S53" s="106"/>
      <c r="T53" s="106"/>
      <c r="U53" s="106"/>
      <c r="V53" s="106"/>
      <c r="W53" s="106"/>
      <c r="X53" s="117"/>
      <c r="Y53" s="117"/>
      <c r="Z53" s="117"/>
      <c r="AA53" s="118"/>
      <c r="AB53" s="118"/>
      <c r="AC53" s="118"/>
      <c r="AD53" s="119"/>
      <c r="AE53" s="120"/>
      <c r="AF53" s="120">
        <v>165.6</v>
      </c>
      <c r="AG53" s="120">
        <v>79.2</v>
      </c>
      <c r="AH53" s="120">
        <v>51.84</v>
      </c>
      <c r="AI53" s="120">
        <v>84.96</v>
      </c>
      <c r="AJ53" s="120">
        <v>86.4</v>
      </c>
      <c r="AK53" s="120">
        <v>90.72</v>
      </c>
      <c r="AL53" s="120">
        <v>139.68</v>
      </c>
      <c r="AM53" s="120">
        <v>46.08</v>
      </c>
      <c r="AN53" s="120">
        <v>56.16</v>
      </c>
      <c r="AO53" s="120">
        <v>105.12</v>
      </c>
      <c r="AP53" s="120">
        <v>148.32</v>
      </c>
      <c r="AQ53" s="120">
        <v>161.28</v>
      </c>
      <c r="AR53" s="120">
        <v>197.28</v>
      </c>
      <c r="AS53" s="120">
        <v>187.2</v>
      </c>
      <c r="AT53" s="120">
        <v>165.6</v>
      </c>
      <c r="AU53" s="120">
        <v>67.680000000000007</v>
      </c>
      <c r="AV53" s="120">
        <v>63.36</v>
      </c>
      <c r="AW53" s="120">
        <v>44.64</v>
      </c>
      <c r="AZ53" s="121"/>
      <c r="BA53" s="121"/>
      <c r="BB53" s="121"/>
      <c r="BC53" s="121"/>
      <c r="BD53" s="121">
        <v>96.48</v>
      </c>
      <c r="BE53" s="121">
        <v>72</v>
      </c>
      <c r="BF53" s="121">
        <v>83.52</v>
      </c>
      <c r="BG53" s="121">
        <v>125.28</v>
      </c>
      <c r="BH53" s="121">
        <v>67.680000000000007</v>
      </c>
      <c r="BI53" s="121">
        <v>47.52</v>
      </c>
      <c r="BJ53" s="121">
        <v>105.12</v>
      </c>
      <c r="BK53" s="121">
        <v>158.4</v>
      </c>
      <c r="BL53" s="121">
        <v>144</v>
      </c>
      <c r="BM53" s="121">
        <v>178.56</v>
      </c>
      <c r="BN53" s="121">
        <v>191.52</v>
      </c>
      <c r="BO53" s="121">
        <v>204.48</v>
      </c>
      <c r="BP53" s="121">
        <v>64.8</v>
      </c>
      <c r="BQ53" s="121">
        <v>64.8</v>
      </c>
      <c r="BR53" s="121">
        <v>59.04</v>
      </c>
      <c r="BT53" s="116" t="str">
        <f t="shared" si="10"/>
        <v>HUNG</v>
      </c>
      <c r="BU53" s="122">
        <v>168.48</v>
      </c>
      <c r="BV53" s="122">
        <v>165.6</v>
      </c>
      <c r="BW53" s="122">
        <f t="shared" si="11"/>
        <v>-2.8799999999999955</v>
      </c>
      <c r="BX53" s="123">
        <f t="shared" si="12"/>
        <v>1.017391304347826</v>
      </c>
      <c r="BY53" s="115" t="str">
        <f t="shared" si="19"/>
        <v>OK</v>
      </c>
      <c r="CA53" s="124" t="e">
        <f t="shared" si="13"/>
        <v>#REF!</v>
      </c>
      <c r="CB53" s="122">
        <f t="shared" si="14"/>
        <v>165.6</v>
      </c>
      <c r="CC53" s="122" t="e">
        <f t="shared" si="15"/>
        <v>#REF!</v>
      </c>
      <c r="CD53" s="125" t="e">
        <f>SUMIF(ID_Process_P!$I$8:$I$1008,'● Inspection plan (master)'!$E53,ID_Process_P!#REF!)/1000</f>
        <v>#REF!</v>
      </c>
      <c r="CE53" s="125">
        <v>0</v>
      </c>
      <c r="CF53" s="126"/>
      <c r="CL53" s="124">
        <f t="shared" si="16"/>
        <v>0</v>
      </c>
      <c r="CM53" s="122">
        <f t="shared" si="17"/>
        <v>187.2</v>
      </c>
      <c r="CN53" s="122">
        <f t="shared" si="18"/>
        <v>187.2</v>
      </c>
      <c r="CO53" s="125"/>
      <c r="CP53" s="125">
        <v>0</v>
      </c>
      <c r="CQ53" s="126"/>
    </row>
    <row r="54" spans="2:95">
      <c r="B54" s="127" t="s">
        <v>474</v>
      </c>
      <c r="C54" s="128" t="str">
        <f t="shared" si="8"/>
        <v>RL1-3308CVN2</v>
      </c>
      <c r="D54" s="128" t="s">
        <v>474</v>
      </c>
      <c r="E54" s="128" t="s">
        <v>475</v>
      </c>
      <c r="F54" s="129" t="s">
        <v>37</v>
      </c>
      <c r="G54" s="130" t="str">
        <f t="shared" si="9"/>
        <v>RL1-3308CVN2</v>
      </c>
      <c r="H54" s="130" t="s">
        <v>35</v>
      </c>
      <c r="I54" s="129" t="s">
        <v>108</v>
      </c>
      <c r="J54" s="128" t="s">
        <v>70</v>
      </c>
      <c r="K54" s="128" t="s">
        <v>68</v>
      </c>
      <c r="L54" s="129" t="s">
        <v>383</v>
      </c>
      <c r="M54" s="129" t="s">
        <v>384</v>
      </c>
      <c r="N54" s="129">
        <v>280</v>
      </c>
      <c r="O54" s="106"/>
      <c r="P54" s="106"/>
      <c r="Q54" s="106"/>
      <c r="R54" s="106"/>
      <c r="S54" s="106"/>
      <c r="T54" s="106"/>
      <c r="U54" s="106"/>
      <c r="V54" s="106"/>
      <c r="W54" s="106"/>
      <c r="X54" s="117"/>
      <c r="Y54" s="117"/>
      <c r="Z54" s="117"/>
      <c r="AA54" s="118"/>
      <c r="AB54" s="118"/>
      <c r="AC54" s="118"/>
      <c r="AD54" s="119"/>
      <c r="AE54" s="120"/>
      <c r="AF54" s="120">
        <v>0.28000000000000003</v>
      </c>
      <c r="AG54" s="120">
        <v>0.92</v>
      </c>
      <c r="AH54" s="120">
        <v>0</v>
      </c>
      <c r="AI54" s="120">
        <v>0.1</v>
      </c>
      <c r="AJ54" s="120">
        <v>0</v>
      </c>
      <c r="AK54" s="120">
        <v>0.4</v>
      </c>
      <c r="AL54" s="120">
        <v>0.3</v>
      </c>
      <c r="AM54" s="120">
        <v>0.5</v>
      </c>
      <c r="AN54" s="120">
        <v>0</v>
      </c>
      <c r="AO54" s="120">
        <v>0.7</v>
      </c>
      <c r="AP54" s="120">
        <v>0</v>
      </c>
      <c r="AQ54" s="120">
        <v>0</v>
      </c>
      <c r="AR54" s="120">
        <v>0</v>
      </c>
      <c r="AS54" s="120">
        <v>0</v>
      </c>
      <c r="AT54" s="120">
        <v>0</v>
      </c>
      <c r="AU54" s="120">
        <v>0</v>
      </c>
      <c r="AV54" s="120">
        <v>0</v>
      </c>
      <c r="AW54" s="120">
        <v>0</v>
      </c>
      <c r="AZ54" s="117"/>
      <c r="BA54" s="117"/>
      <c r="BB54" s="117"/>
      <c r="BC54" s="117"/>
      <c r="BD54" s="117">
        <v>0.1</v>
      </c>
      <c r="BE54" s="117">
        <v>0</v>
      </c>
      <c r="BF54" s="117">
        <v>0.4</v>
      </c>
      <c r="BG54" s="117">
        <v>0.3</v>
      </c>
      <c r="BH54" s="117">
        <v>0.5</v>
      </c>
      <c r="BI54" s="117">
        <v>0</v>
      </c>
      <c r="BJ54" s="117">
        <v>0.5</v>
      </c>
      <c r="BK54" s="117">
        <v>0.2</v>
      </c>
      <c r="BL54" s="117">
        <v>0</v>
      </c>
      <c r="BM54" s="117">
        <v>0</v>
      </c>
      <c r="BN54" s="117">
        <v>0</v>
      </c>
      <c r="BO54" s="117">
        <v>0</v>
      </c>
      <c r="BP54" s="117">
        <v>0</v>
      </c>
      <c r="BQ54" s="117">
        <v>0</v>
      </c>
      <c r="BR54" s="117">
        <v>0</v>
      </c>
      <c r="BT54" s="130" t="str">
        <f t="shared" si="10"/>
        <v>HUNG</v>
      </c>
      <c r="BU54" s="131">
        <v>0</v>
      </c>
      <c r="BV54" s="131">
        <v>0</v>
      </c>
      <c r="BW54" s="131">
        <f t="shared" si="11"/>
        <v>0</v>
      </c>
      <c r="BX54" s="132" t="str">
        <f t="shared" si="12"/>
        <v xml:space="preserve"> </v>
      </c>
      <c r="BY54" s="129" t="str">
        <f t="shared" si="19"/>
        <v>OK</v>
      </c>
      <c r="CA54" s="124" t="e">
        <f t="shared" si="13"/>
        <v>#REF!</v>
      </c>
      <c r="CB54" s="131">
        <f t="shared" si="14"/>
        <v>0</v>
      </c>
      <c r="CC54" s="131" t="e">
        <f t="shared" si="15"/>
        <v>#REF!</v>
      </c>
      <c r="CD54" s="133" t="e">
        <f>SUMIF(ID_Process_P!$I$8:$I$1008,'● Inspection plan (master)'!$E54,ID_Process_P!#REF!)/1000</f>
        <v>#REF!</v>
      </c>
      <c r="CE54" s="133">
        <v>0</v>
      </c>
      <c r="CF54" s="134"/>
      <c r="CL54" s="124">
        <f t="shared" si="16"/>
        <v>0</v>
      </c>
      <c r="CM54" s="131">
        <f t="shared" si="17"/>
        <v>0</v>
      </c>
      <c r="CN54" s="131">
        <f t="shared" si="18"/>
        <v>0</v>
      </c>
      <c r="CO54" s="133"/>
      <c r="CP54" s="133">
        <v>0</v>
      </c>
      <c r="CQ54" s="134"/>
    </row>
    <row r="55" spans="2:95">
      <c r="B55" s="113" t="s">
        <v>476</v>
      </c>
      <c r="C55" s="114" t="str">
        <f t="shared" si="8"/>
        <v>RL1-2415CVN2</v>
      </c>
      <c r="D55" s="114" t="s">
        <v>476</v>
      </c>
      <c r="E55" s="114" t="s">
        <v>477</v>
      </c>
      <c r="F55" s="115" t="s">
        <v>37</v>
      </c>
      <c r="G55" s="116" t="str">
        <f t="shared" si="9"/>
        <v>RL1-2415CVN2</v>
      </c>
      <c r="H55" s="116" t="s">
        <v>35</v>
      </c>
      <c r="I55" s="115" t="s">
        <v>109</v>
      </c>
      <c r="J55" s="114" t="s">
        <v>70</v>
      </c>
      <c r="K55" s="114" t="s">
        <v>68</v>
      </c>
      <c r="L55" s="115" t="s">
        <v>383</v>
      </c>
      <c r="M55" s="115" t="s">
        <v>384</v>
      </c>
      <c r="N55" s="115">
        <v>280</v>
      </c>
      <c r="O55" s="106"/>
      <c r="P55" s="106"/>
      <c r="Q55" s="106"/>
      <c r="R55" s="106"/>
      <c r="S55" s="106"/>
      <c r="T55" s="106"/>
      <c r="U55" s="106"/>
      <c r="V55" s="106"/>
      <c r="W55" s="106"/>
      <c r="X55" s="117"/>
      <c r="Y55" s="117"/>
      <c r="Z55" s="117"/>
      <c r="AA55" s="118"/>
      <c r="AB55" s="118"/>
      <c r="AC55" s="118"/>
      <c r="AD55" s="119"/>
      <c r="AE55" s="120"/>
      <c r="AF55" s="120">
        <v>1.68</v>
      </c>
      <c r="AG55" s="120">
        <v>5.37</v>
      </c>
      <c r="AH55" s="120">
        <v>0</v>
      </c>
      <c r="AI55" s="120">
        <v>0</v>
      </c>
      <c r="AJ55" s="120">
        <v>0</v>
      </c>
      <c r="AK55" s="120">
        <v>0</v>
      </c>
      <c r="AL55" s="120">
        <v>0</v>
      </c>
      <c r="AM55" s="120">
        <v>2.63</v>
      </c>
      <c r="AN55" s="120">
        <v>7.3079999999999998</v>
      </c>
      <c r="AO55" s="120">
        <v>3.1419999999999999</v>
      </c>
      <c r="AP55" s="120">
        <v>1.9179999999999999</v>
      </c>
      <c r="AQ55" s="120">
        <v>0.13200000000000001</v>
      </c>
      <c r="AR55" s="120">
        <v>2.0819999999999999</v>
      </c>
      <c r="AS55" s="120">
        <v>0.28000000000000003</v>
      </c>
      <c r="AT55" s="120">
        <v>4.7E-2</v>
      </c>
      <c r="AU55" s="120">
        <v>0.04</v>
      </c>
      <c r="AV55" s="120">
        <v>1.101</v>
      </c>
      <c r="AW55" s="120">
        <v>0</v>
      </c>
      <c r="AZ55" s="121"/>
      <c r="BA55" s="121"/>
      <c r="BB55" s="121"/>
      <c r="BC55" s="121"/>
      <c r="BD55" s="121">
        <v>0</v>
      </c>
      <c r="BE55" s="121">
        <v>0</v>
      </c>
      <c r="BF55" s="121">
        <v>0</v>
      </c>
      <c r="BG55" s="121">
        <v>0</v>
      </c>
      <c r="BH55" s="121">
        <v>2.63</v>
      </c>
      <c r="BI55" s="121">
        <v>7.3079999999999998</v>
      </c>
      <c r="BJ55" s="121">
        <v>2.302</v>
      </c>
      <c r="BK55" s="121">
        <v>2.758</v>
      </c>
      <c r="BL55" s="121">
        <v>0.13200000000000001</v>
      </c>
      <c r="BM55" s="121">
        <v>2.0819999999999999</v>
      </c>
      <c r="BN55" s="121">
        <v>0.28000000000000003</v>
      </c>
      <c r="BO55" s="121">
        <v>4.7E-2</v>
      </c>
      <c r="BP55" s="121">
        <v>0</v>
      </c>
      <c r="BQ55" s="121">
        <v>0.04</v>
      </c>
      <c r="BR55" s="121">
        <v>1.101</v>
      </c>
      <c r="BT55" s="116" t="str">
        <f t="shared" si="10"/>
        <v>HUNG</v>
      </c>
      <c r="BU55" s="122">
        <v>4.7E-2</v>
      </c>
      <c r="BV55" s="122">
        <v>4.7E-2</v>
      </c>
      <c r="BW55" s="122">
        <f t="shared" si="11"/>
        <v>0</v>
      </c>
      <c r="BX55" s="123">
        <f t="shared" si="12"/>
        <v>1</v>
      </c>
      <c r="BY55" s="115" t="str">
        <f t="shared" si="19"/>
        <v>OK</v>
      </c>
      <c r="CA55" s="124" t="e">
        <f t="shared" si="13"/>
        <v>#REF!</v>
      </c>
      <c r="CB55" s="122">
        <f t="shared" si="14"/>
        <v>4.7E-2</v>
      </c>
      <c r="CC55" s="122" t="e">
        <f t="shared" si="15"/>
        <v>#REF!</v>
      </c>
      <c r="CD55" s="125" t="e">
        <f>SUMIF(ID_Process_P!$I$8:$I$1008,'● Inspection plan (master)'!$E55,ID_Process_P!#REF!)/1000</f>
        <v>#REF!</v>
      </c>
      <c r="CE55" s="125">
        <v>0</v>
      </c>
      <c r="CF55" s="126"/>
      <c r="CL55" s="124">
        <f t="shared" si="16"/>
        <v>0</v>
      </c>
      <c r="CM55" s="122">
        <f t="shared" si="17"/>
        <v>0.28000000000000003</v>
      </c>
      <c r="CN55" s="122">
        <f t="shared" si="18"/>
        <v>0.28000000000000003</v>
      </c>
      <c r="CO55" s="125"/>
      <c r="CP55" s="125">
        <v>0</v>
      </c>
      <c r="CQ55" s="126"/>
    </row>
    <row r="56" spans="2:95">
      <c r="B56" s="127" t="s">
        <v>478</v>
      </c>
      <c r="C56" s="128" t="str">
        <f t="shared" si="8"/>
        <v>RL1-3307CVN2</v>
      </c>
      <c r="D56" s="128" t="s">
        <v>478</v>
      </c>
      <c r="E56" s="128" t="s">
        <v>479</v>
      </c>
      <c r="F56" s="129" t="s">
        <v>37</v>
      </c>
      <c r="G56" s="130" t="str">
        <f t="shared" si="9"/>
        <v>RL1-3307CVN2</v>
      </c>
      <c r="H56" s="130" t="s">
        <v>35</v>
      </c>
      <c r="I56" s="129" t="s">
        <v>110</v>
      </c>
      <c r="J56" s="128" t="s">
        <v>70</v>
      </c>
      <c r="K56" s="128" t="s">
        <v>68</v>
      </c>
      <c r="L56" s="129" t="s">
        <v>383</v>
      </c>
      <c r="M56" s="129" t="s">
        <v>384</v>
      </c>
      <c r="N56" s="129">
        <v>560</v>
      </c>
      <c r="O56" s="106"/>
      <c r="P56" s="106"/>
      <c r="Q56" s="106"/>
      <c r="R56" s="106"/>
      <c r="S56" s="106"/>
      <c r="T56" s="106"/>
      <c r="U56" s="106"/>
      <c r="V56" s="106"/>
      <c r="W56" s="106"/>
      <c r="X56" s="117"/>
      <c r="Y56" s="117"/>
      <c r="Z56" s="117"/>
      <c r="AA56" s="118"/>
      <c r="AB56" s="118"/>
      <c r="AC56" s="118"/>
      <c r="AD56" s="119"/>
      <c r="AE56" s="120"/>
      <c r="AF56" s="120">
        <v>0</v>
      </c>
      <c r="AG56" s="120">
        <v>0.18</v>
      </c>
      <c r="AH56" s="120">
        <v>0</v>
      </c>
      <c r="AI56" s="120">
        <v>0</v>
      </c>
      <c r="AJ56" s="120">
        <v>0</v>
      </c>
      <c r="AK56" s="120">
        <v>0</v>
      </c>
      <c r="AL56" s="120">
        <v>0</v>
      </c>
      <c r="AM56" s="120">
        <v>0</v>
      </c>
      <c r="AN56" s="120">
        <v>0</v>
      </c>
      <c r="AO56" s="120">
        <v>0</v>
      </c>
      <c r="AP56" s="120">
        <v>0</v>
      </c>
      <c r="AQ56" s="120">
        <v>0</v>
      </c>
      <c r="AR56" s="120">
        <v>0</v>
      </c>
      <c r="AS56" s="120">
        <v>0</v>
      </c>
      <c r="AT56" s="120">
        <v>0</v>
      </c>
      <c r="AU56" s="120">
        <v>0</v>
      </c>
      <c r="AV56" s="120">
        <v>0</v>
      </c>
      <c r="AW56" s="120">
        <v>0</v>
      </c>
      <c r="AZ56" s="117"/>
      <c r="BA56" s="117"/>
      <c r="BB56" s="117"/>
      <c r="BC56" s="117"/>
      <c r="BD56" s="117">
        <v>0</v>
      </c>
      <c r="BE56" s="117">
        <v>0</v>
      </c>
      <c r="BF56" s="117">
        <v>0</v>
      </c>
      <c r="BG56" s="117">
        <v>0</v>
      </c>
      <c r="BH56" s="117">
        <v>0</v>
      </c>
      <c r="BI56" s="117">
        <v>0</v>
      </c>
      <c r="BJ56" s="117">
        <v>0</v>
      </c>
      <c r="BK56" s="117">
        <v>0</v>
      </c>
      <c r="BL56" s="117">
        <v>0</v>
      </c>
      <c r="BM56" s="117">
        <v>0</v>
      </c>
      <c r="BN56" s="117">
        <v>0</v>
      </c>
      <c r="BO56" s="117">
        <v>0</v>
      </c>
      <c r="BP56" s="117">
        <v>0</v>
      </c>
      <c r="BQ56" s="117">
        <v>0</v>
      </c>
      <c r="BR56" s="117">
        <v>0</v>
      </c>
      <c r="BT56" s="130" t="str">
        <f t="shared" si="10"/>
        <v>HUNG</v>
      </c>
      <c r="BU56" s="131">
        <v>0</v>
      </c>
      <c r="BV56" s="131">
        <v>0</v>
      </c>
      <c r="BW56" s="131">
        <f t="shared" si="11"/>
        <v>0</v>
      </c>
      <c r="BX56" s="132" t="str">
        <f t="shared" si="12"/>
        <v xml:space="preserve"> </v>
      </c>
      <c r="BY56" s="129" t="str">
        <f t="shared" si="19"/>
        <v>OK</v>
      </c>
      <c r="CA56" s="124" t="e">
        <f t="shared" si="13"/>
        <v>#REF!</v>
      </c>
      <c r="CB56" s="131">
        <f t="shared" si="14"/>
        <v>0</v>
      </c>
      <c r="CC56" s="131" t="e">
        <f t="shared" si="15"/>
        <v>#REF!</v>
      </c>
      <c r="CD56" s="133" t="e">
        <f>SUMIF(ID_Process_P!$I$8:$I$1008,'● Inspection plan (master)'!$E56,ID_Process_P!#REF!)/1000</f>
        <v>#REF!</v>
      </c>
      <c r="CE56" s="133">
        <v>0</v>
      </c>
      <c r="CF56" s="134"/>
      <c r="CL56" s="124">
        <f t="shared" si="16"/>
        <v>0</v>
      </c>
      <c r="CM56" s="131">
        <f t="shared" si="17"/>
        <v>0</v>
      </c>
      <c r="CN56" s="131">
        <f t="shared" si="18"/>
        <v>0</v>
      </c>
      <c r="CO56" s="133"/>
      <c r="CP56" s="133">
        <v>0</v>
      </c>
      <c r="CQ56" s="134"/>
    </row>
    <row r="57" spans="2:95">
      <c r="B57" s="113" t="s">
        <v>480</v>
      </c>
      <c r="C57" s="114" t="str">
        <f t="shared" si="8"/>
        <v>3V2M518720KDTVN</v>
      </c>
      <c r="D57" s="114" t="s">
        <v>480</v>
      </c>
      <c r="E57" s="114" t="s">
        <v>481</v>
      </c>
      <c r="F57" s="115" t="s">
        <v>37</v>
      </c>
      <c r="G57" s="116" t="str">
        <f t="shared" si="9"/>
        <v>3V2M518720KDTVN</v>
      </c>
      <c r="H57" s="116" t="s">
        <v>35</v>
      </c>
      <c r="I57" s="115" t="s">
        <v>112</v>
      </c>
      <c r="J57" s="114" t="s">
        <v>111</v>
      </c>
      <c r="K57" s="114" t="s">
        <v>111</v>
      </c>
      <c r="L57" s="115" t="s">
        <v>383</v>
      </c>
      <c r="M57" s="115" t="s">
        <v>384</v>
      </c>
      <c r="N57" s="115">
        <v>450</v>
      </c>
      <c r="O57" s="106"/>
      <c r="P57" s="106"/>
      <c r="Q57" s="106"/>
      <c r="R57" s="106"/>
      <c r="S57" s="106"/>
      <c r="T57" s="106"/>
      <c r="U57" s="106"/>
      <c r="V57" s="106"/>
      <c r="W57" s="106"/>
      <c r="X57" s="117"/>
      <c r="Y57" s="117"/>
      <c r="Z57" s="117"/>
      <c r="AA57" s="118"/>
      <c r="AB57" s="118"/>
      <c r="AC57" s="118"/>
      <c r="AD57" s="119"/>
      <c r="AE57" s="120"/>
      <c r="AF57" s="120">
        <v>0</v>
      </c>
      <c r="AG57" s="120">
        <v>0</v>
      </c>
      <c r="AH57" s="120">
        <v>0</v>
      </c>
      <c r="AI57" s="120">
        <v>0</v>
      </c>
      <c r="AJ57" s="120">
        <v>0</v>
      </c>
      <c r="AK57" s="120">
        <v>0</v>
      </c>
      <c r="AL57" s="120">
        <v>0</v>
      </c>
      <c r="AM57" s="120">
        <v>0</v>
      </c>
      <c r="AN57" s="120">
        <v>0</v>
      </c>
      <c r="AO57" s="120">
        <v>0</v>
      </c>
      <c r="AP57" s="120">
        <v>0</v>
      </c>
      <c r="AQ57" s="120">
        <v>0</v>
      </c>
      <c r="AR57" s="120">
        <v>0</v>
      </c>
      <c r="AS57" s="120">
        <v>0</v>
      </c>
      <c r="AT57" s="120">
        <v>0</v>
      </c>
      <c r="AU57" s="120">
        <v>0</v>
      </c>
      <c r="AV57" s="120">
        <v>0</v>
      </c>
      <c r="AW57" s="120">
        <v>0</v>
      </c>
      <c r="AZ57" s="121"/>
      <c r="BA57" s="121"/>
      <c r="BB57" s="121"/>
      <c r="BC57" s="121"/>
      <c r="BD57" s="121">
        <v>0</v>
      </c>
      <c r="BE57" s="121">
        <v>0</v>
      </c>
      <c r="BF57" s="121">
        <v>0</v>
      </c>
      <c r="BG57" s="121">
        <v>0</v>
      </c>
      <c r="BH57" s="121">
        <v>0</v>
      </c>
      <c r="BI57" s="121">
        <v>0</v>
      </c>
      <c r="BJ57" s="121">
        <v>0</v>
      </c>
      <c r="BK57" s="121">
        <v>0</v>
      </c>
      <c r="BL57" s="121">
        <v>0</v>
      </c>
      <c r="BM57" s="121">
        <v>0</v>
      </c>
      <c r="BN57" s="121">
        <v>0</v>
      </c>
      <c r="BO57" s="121">
        <v>0</v>
      </c>
      <c r="BP57" s="121">
        <v>0</v>
      </c>
      <c r="BQ57" s="121">
        <v>0</v>
      </c>
      <c r="BR57" s="121">
        <v>0</v>
      </c>
      <c r="BT57" s="116" t="str">
        <f t="shared" si="10"/>
        <v>HUNG</v>
      </c>
      <c r="BU57" s="122">
        <v>0</v>
      </c>
      <c r="BV57" s="122">
        <v>0</v>
      </c>
      <c r="BW57" s="122">
        <f t="shared" si="11"/>
        <v>0</v>
      </c>
      <c r="BX57" s="123" t="str">
        <f t="shared" si="12"/>
        <v xml:space="preserve"> </v>
      </c>
      <c r="BY57" s="115" t="str">
        <f t="shared" si="19"/>
        <v>OK</v>
      </c>
      <c r="CA57" s="124" t="e">
        <f t="shared" si="13"/>
        <v>#REF!</v>
      </c>
      <c r="CB57" s="122">
        <f t="shared" si="14"/>
        <v>0</v>
      </c>
      <c r="CC57" s="122" t="e">
        <f t="shared" si="15"/>
        <v>#REF!</v>
      </c>
      <c r="CD57" s="125" t="e">
        <f>SUMIF(ID_Process_P!$I$8:$I$1008,'● Inspection plan (master)'!$E57,ID_Process_P!#REF!)/1000</f>
        <v>#REF!</v>
      </c>
      <c r="CE57" s="125">
        <v>0</v>
      </c>
      <c r="CF57" s="126"/>
      <c r="CL57" s="124">
        <f t="shared" si="16"/>
        <v>0</v>
      </c>
      <c r="CM57" s="122">
        <f t="shared" si="17"/>
        <v>0</v>
      </c>
      <c r="CN57" s="122">
        <f t="shared" si="18"/>
        <v>0</v>
      </c>
      <c r="CO57" s="125"/>
      <c r="CP57" s="125">
        <v>0</v>
      </c>
      <c r="CQ57" s="126"/>
    </row>
    <row r="58" spans="2:95">
      <c r="B58" s="127" t="s">
        <v>482</v>
      </c>
      <c r="C58" s="128" t="str">
        <f t="shared" si="8"/>
        <v>3V2M518770KDTHK</v>
      </c>
      <c r="D58" s="128" t="s">
        <v>482</v>
      </c>
      <c r="E58" s="128" t="s">
        <v>483</v>
      </c>
      <c r="F58" s="129" t="s">
        <v>37</v>
      </c>
      <c r="G58" s="130" t="str">
        <f t="shared" si="9"/>
        <v>3V2M518770KDTHK</v>
      </c>
      <c r="H58" s="130" t="s">
        <v>35</v>
      </c>
      <c r="I58" s="129" t="s">
        <v>114</v>
      </c>
      <c r="J58" s="128" t="s">
        <v>113</v>
      </c>
      <c r="K58" s="128" t="s">
        <v>113</v>
      </c>
      <c r="L58" s="129" t="s">
        <v>383</v>
      </c>
      <c r="M58" s="129" t="s">
        <v>384</v>
      </c>
      <c r="N58" s="129">
        <v>450</v>
      </c>
      <c r="O58" s="106"/>
      <c r="P58" s="106"/>
      <c r="Q58" s="106"/>
      <c r="R58" s="106"/>
      <c r="S58" s="106"/>
      <c r="T58" s="106"/>
      <c r="U58" s="106"/>
      <c r="V58" s="106"/>
      <c r="W58" s="106"/>
      <c r="X58" s="117"/>
      <c r="Y58" s="117"/>
      <c r="Z58" s="117"/>
      <c r="AA58" s="118"/>
      <c r="AB58" s="118"/>
      <c r="AC58" s="118"/>
      <c r="AD58" s="119"/>
      <c r="AE58" s="120"/>
      <c r="AF58" s="120">
        <v>8.1</v>
      </c>
      <c r="AG58" s="120">
        <v>2.7</v>
      </c>
      <c r="AH58" s="120">
        <v>0.45</v>
      </c>
      <c r="AI58" s="120">
        <v>0</v>
      </c>
      <c r="AJ58" s="120">
        <v>0</v>
      </c>
      <c r="AK58" s="120">
        <v>0</v>
      </c>
      <c r="AL58" s="120">
        <v>0</v>
      </c>
      <c r="AM58" s="120">
        <v>0</v>
      </c>
      <c r="AN58" s="120">
        <v>2.7</v>
      </c>
      <c r="AO58" s="120">
        <v>0.9</v>
      </c>
      <c r="AP58" s="120">
        <v>0</v>
      </c>
      <c r="AQ58" s="120">
        <v>0</v>
      </c>
      <c r="AR58" s="120">
        <v>0</v>
      </c>
      <c r="AS58" s="120">
        <v>0</v>
      </c>
      <c r="AT58" s="120">
        <v>0</v>
      </c>
      <c r="AU58" s="120">
        <v>0</v>
      </c>
      <c r="AV58" s="120">
        <v>0</v>
      </c>
      <c r="AW58" s="120">
        <v>0</v>
      </c>
      <c r="AZ58" s="117"/>
      <c r="BA58" s="117"/>
      <c r="BB58" s="117"/>
      <c r="BC58" s="117"/>
      <c r="BD58" s="117">
        <v>0</v>
      </c>
      <c r="BE58" s="117">
        <v>0</v>
      </c>
      <c r="BF58" s="117">
        <v>0</v>
      </c>
      <c r="BG58" s="117">
        <v>0</v>
      </c>
      <c r="BH58" s="117">
        <v>0</v>
      </c>
      <c r="BI58" s="117">
        <v>0</v>
      </c>
      <c r="BJ58" s="117">
        <v>0</v>
      </c>
      <c r="BK58" s="117">
        <v>0</v>
      </c>
      <c r="BL58" s="117">
        <v>2.25</v>
      </c>
      <c r="BM58" s="117">
        <v>0</v>
      </c>
      <c r="BN58" s="117">
        <v>0</v>
      </c>
      <c r="BO58" s="117">
        <v>0</v>
      </c>
      <c r="BP58" s="117">
        <v>0</v>
      </c>
      <c r="BQ58" s="117">
        <v>0</v>
      </c>
      <c r="BR58" s="117">
        <v>0</v>
      </c>
      <c r="BT58" s="130" t="str">
        <f t="shared" si="10"/>
        <v>HUNG</v>
      </c>
      <c r="BU58" s="131">
        <v>0</v>
      </c>
      <c r="BV58" s="131">
        <v>0</v>
      </c>
      <c r="BW58" s="131">
        <f t="shared" si="11"/>
        <v>0</v>
      </c>
      <c r="BX58" s="132" t="str">
        <f t="shared" si="12"/>
        <v xml:space="preserve"> </v>
      </c>
      <c r="BY58" s="129" t="str">
        <f t="shared" si="19"/>
        <v>OK</v>
      </c>
      <c r="CA58" s="124" t="e">
        <f t="shared" si="13"/>
        <v>#REF!</v>
      </c>
      <c r="CB58" s="131">
        <f t="shared" si="14"/>
        <v>0</v>
      </c>
      <c r="CC58" s="131" t="e">
        <f t="shared" si="15"/>
        <v>#REF!</v>
      </c>
      <c r="CD58" s="133" t="e">
        <f>SUMIF(ID_Process_P!$I$8:$I$1008,'● Inspection plan (master)'!$E58,ID_Process_P!#REF!)/1000</f>
        <v>#REF!</v>
      </c>
      <c r="CE58" s="133">
        <v>3.15</v>
      </c>
      <c r="CF58" s="134"/>
      <c r="CL58" s="124">
        <f t="shared" si="16"/>
        <v>0</v>
      </c>
      <c r="CM58" s="131">
        <f t="shared" si="17"/>
        <v>0</v>
      </c>
      <c r="CN58" s="131">
        <f t="shared" si="18"/>
        <v>0</v>
      </c>
      <c r="CO58" s="133"/>
      <c r="CP58" s="133">
        <v>0</v>
      </c>
      <c r="CQ58" s="134"/>
    </row>
    <row r="59" spans="2:95">
      <c r="B59" s="113" t="s">
        <v>484</v>
      </c>
      <c r="C59" s="114" t="str">
        <f t="shared" si="8"/>
        <v>RL1-3642CVN2</v>
      </c>
      <c r="D59" s="114" t="s">
        <v>484</v>
      </c>
      <c r="E59" s="114" t="s">
        <v>485</v>
      </c>
      <c r="F59" s="115" t="s">
        <v>37</v>
      </c>
      <c r="G59" s="116" t="str">
        <f t="shared" si="9"/>
        <v>RL1-3642CVN2</v>
      </c>
      <c r="H59" s="116" t="s">
        <v>35</v>
      </c>
      <c r="I59" s="115" t="s">
        <v>115</v>
      </c>
      <c r="J59" s="114" t="s">
        <v>70</v>
      </c>
      <c r="K59" s="114" t="s">
        <v>68</v>
      </c>
      <c r="L59" s="115" t="s">
        <v>383</v>
      </c>
      <c r="M59" s="115" t="s">
        <v>384</v>
      </c>
      <c r="N59" s="115">
        <v>1500</v>
      </c>
      <c r="O59" s="106"/>
      <c r="P59" s="106"/>
      <c r="Q59" s="106"/>
      <c r="R59" s="106"/>
      <c r="S59" s="106"/>
      <c r="T59" s="106"/>
      <c r="U59" s="106"/>
      <c r="V59" s="106"/>
      <c r="W59" s="106"/>
      <c r="X59" s="117"/>
      <c r="Y59" s="117"/>
      <c r="Z59" s="117"/>
      <c r="AA59" s="118"/>
      <c r="AB59" s="118"/>
      <c r="AC59" s="118"/>
      <c r="AD59" s="119"/>
      <c r="AE59" s="120"/>
      <c r="AF59" s="120">
        <v>0</v>
      </c>
      <c r="AG59" s="120">
        <v>0</v>
      </c>
      <c r="AH59" s="120">
        <v>1.6</v>
      </c>
      <c r="AI59" s="120">
        <v>1.6</v>
      </c>
      <c r="AJ59" s="120">
        <v>1.6</v>
      </c>
      <c r="AK59" s="120">
        <v>2.1999999999999999E-2</v>
      </c>
      <c r="AL59" s="120">
        <v>0.05</v>
      </c>
      <c r="AM59" s="120">
        <v>0</v>
      </c>
      <c r="AN59" s="120">
        <v>0.15</v>
      </c>
      <c r="AO59" s="120">
        <v>0</v>
      </c>
      <c r="AP59" s="120">
        <v>0</v>
      </c>
      <c r="AQ59" s="120">
        <v>0</v>
      </c>
      <c r="AR59" s="120">
        <v>0.56999999999999995</v>
      </c>
      <c r="AS59" s="120">
        <v>0</v>
      </c>
      <c r="AT59" s="120">
        <v>0</v>
      </c>
      <c r="AU59" s="120">
        <v>0</v>
      </c>
      <c r="AV59" s="120">
        <v>0</v>
      </c>
      <c r="AW59" s="120">
        <v>0</v>
      </c>
      <c r="AZ59" s="121"/>
      <c r="BA59" s="121"/>
      <c r="BB59" s="121"/>
      <c r="BC59" s="121"/>
      <c r="BD59" s="121">
        <v>1.6</v>
      </c>
      <c r="BE59" s="121">
        <v>1.6</v>
      </c>
      <c r="BF59" s="121">
        <v>2.1999999999999999E-2</v>
      </c>
      <c r="BG59" s="121">
        <v>0.05</v>
      </c>
      <c r="BH59" s="121">
        <v>0</v>
      </c>
      <c r="BI59" s="121">
        <v>0.15</v>
      </c>
      <c r="BJ59" s="121">
        <v>0</v>
      </c>
      <c r="BK59" s="121">
        <v>0</v>
      </c>
      <c r="BL59" s="121">
        <v>0</v>
      </c>
      <c r="BM59" s="121">
        <v>0.56999999999999995</v>
      </c>
      <c r="BN59" s="121">
        <v>0</v>
      </c>
      <c r="BO59" s="121">
        <v>0</v>
      </c>
      <c r="BP59" s="121">
        <v>0</v>
      </c>
      <c r="BQ59" s="121">
        <v>0</v>
      </c>
      <c r="BR59" s="121">
        <v>0</v>
      </c>
      <c r="BT59" s="116" t="str">
        <f t="shared" si="10"/>
        <v>HUNG</v>
      </c>
      <c r="BU59" s="122">
        <v>0</v>
      </c>
      <c r="BV59" s="122">
        <v>0</v>
      </c>
      <c r="BW59" s="122">
        <f t="shared" si="11"/>
        <v>0</v>
      </c>
      <c r="BX59" s="123" t="str">
        <f t="shared" si="12"/>
        <v xml:space="preserve"> </v>
      </c>
      <c r="BY59" s="115" t="str">
        <f t="shared" si="19"/>
        <v>OK</v>
      </c>
      <c r="CA59" s="124" t="e">
        <f t="shared" si="13"/>
        <v>#REF!</v>
      </c>
      <c r="CB59" s="122">
        <f t="shared" si="14"/>
        <v>0</v>
      </c>
      <c r="CC59" s="122" t="e">
        <f t="shared" si="15"/>
        <v>#REF!</v>
      </c>
      <c r="CD59" s="125" t="e">
        <f>SUMIF(ID_Process_P!$I$8:$I$1008,'● Inspection plan (master)'!$E59,ID_Process_P!#REF!)/1000</f>
        <v>#REF!</v>
      </c>
      <c r="CE59" s="125">
        <v>0</v>
      </c>
      <c r="CF59" s="126"/>
      <c r="CL59" s="124">
        <f t="shared" si="16"/>
        <v>0</v>
      </c>
      <c r="CM59" s="122">
        <f t="shared" si="17"/>
        <v>0</v>
      </c>
      <c r="CN59" s="122">
        <f t="shared" si="18"/>
        <v>0</v>
      </c>
      <c r="CO59" s="125"/>
      <c r="CP59" s="125">
        <v>0</v>
      </c>
      <c r="CQ59" s="126"/>
    </row>
    <row r="60" spans="2:95">
      <c r="B60" s="127" t="s">
        <v>486</v>
      </c>
      <c r="C60" s="128" t="str">
        <f t="shared" si="8"/>
        <v>RM2-5576CVN2</v>
      </c>
      <c r="D60" s="128" t="s">
        <v>486</v>
      </c>
      <c r="E60" s="128" t="s">
        <v>487</v>
      </c>
      <c r="F60" s="129" t="s">
        <v>37</v>
      </c>
      <c r="G60" s="130" t="str">
        <f t="shared" si="9"/>
        <v>RM2-5576CVN2</v>
      </c>
      <c r="H60" s="130" t="s">
        <v>35</v>
      </c>
      <c r="I60" s="129" t="s">
        <v>116</v>
      </c>
      <c r="J60" s="128" t="s">
        <v>117</v>
      </c>
      <c r="K60" s="128" t="s">
        <v>68</v>
      </c>
      <c r="L60" s="129" t="s">
        <v>383</v>
      </c>
      <c r="M60" s="129" t="s">
        <v>384</v>
      </c>
      <c r="N60" s="129">
        <v>1200</v>
      </c>
      <c r="O60" s="106"/>
      <c r="P60" s="106"/>
      <c r="Q60" s="106"/>
      <c r="R60" s="106"/>
      <c r="S60" s="106"/>
      <c r="T60" s="106"/>
      <c r="U60" s="106"/>
      <c r="V60" s="106"/>
      <c r="W60" s="106"/>
      <c r="X60" s="117"/>
      <c r="Y60" s="117"/>
      <c r="Z60" s="117"/>
      <c r="AA60" s="118"/>
      <c r="AB60" s="118"/>
      <c r="AC60" s="118"/>
      <c r="AD60" s="119"/>
      <c r="AE60" s="120"/>
      <c r="AF60" s="120">
        <v>0</v>
      </c>
      <c r="AG60" s="120">
        <v>0</v>
      </c>
      <c r="AH60" s="120">
        <v>0</v>
      </c>
      <c r="AI60" s="120">
        <v>0</v>
      </c>
      <c r="AJ60" s="120">
        <v>0</v>
      </c>
      <c r="AK60" s="120">
        <v>0</v>
      </c>
      <c r="AL60" s="120">
        <v>0</v>
      </c>
      <c r="AM60" s="120">
        <v>0</v>
      </c>
      <c r="AN60" s="120">
        <v>0</v>
      </c>
      <c r="AO60" s="120">
        <v>0</v>
      </c>
      <c r="AP60" s="120">
        <v>0</v>
      </c>
      <c r="AQ60" s="120">
        <v>0</v>
      </c>
      <c r="AR60" s="120">
        <v>0</v>
      </c>
      <c r="AS60" s="120">
        <v>0</v>
      </c>
      <c r="AT60" s="120">
        <v>0</v>
      </c>
      <c r="AU60" s="120">
        <v>0</v>
      </c>
      <c r="AV60" s="120">
        <v>0</v>
      </c>
      <c r="AW60" s="120">
        <v>0</v>
      </c>
      <c r="AZ60" s="117"/>
      <c r="BA60" s="117"/>
      <c r="BB60" s="117"/>
      <c r="BC60" s="117"/>
      <c r="BD60" s="117">
        <v>0</v>
      </c>
      <c r="BE60" s="117">
        <v>0</v>
      </c>
      <c r="BF60" s="117">
        <v>0</v>
      </c>
      <c r="BG60" s="117">
        <v>0</v>
      </c>
      <c r="BH60" s="117">
        <v>0</v>
      </c>
      <c r="BI60" s="117">
        <v>0</v>
      </c>
      <c r="BJ60" s="117">
        <v>0</v>
      </c>
      <c r="BK60" s="117">
        <v>0</v>
      </c>
      <c r="BL60" s="117">
        <v>0</v>
      </c>
      <c r="BM60" s="117">
        <v>0</v>
      </c>
      <c r="BN60" s="117">
        <v>0</v>
      </c>
      <c r="BO60" s="117">
        <v>0</v>
      </c>
      <c r="BP60" s="117">
        <v>0</v>
      </c>
      <c r="BQ60" s="117">
        <v>0</v>
      </c>
      <c r="BR60" s="117">
        <v>0</v>
      </c>
      <c r="BT60" s="130" t="str">
        <f t="shared" si="10"/>
        <v>HUNG</v>
      </c>
      <c r="BU60" s="131">
        <v>0</v>
      </c>
      <c r="BV60" s="131">
        <v>0</v>
      </c>
      <c r="BW60" s="131">
        <f t="shared" si="11"/>
        <v>0</v>
      </c>
      <c r="BX60" s="132" t="str">
        <f t="shared" si="12"/>
        <v xml:space="preserve"> </v>
      </c>
      <c r="BY60" s="129" t="str">
        <f t="shared" si="19"/>
        <v>OK</v>
      </c>
      <c r="CA60" s="124" t="e">
        <f t="shared" si="13"/>
        <v>#REF!</v>
      </c>
      <c r="CB60" s="131">
        <f t="shared" si="14"/>
        <v>0</v>
      </c>
      <c r="CC60" s="131" t="e">
        <f t="shared" si="15"/>
        <v>#REF!</v>
      </c>
      <c r="CD60" s="133" t="e">
        <f>SUMIF(ID_Process_P!$I$8:$I$1008,'● Inspection plan (master)'!$E60,ID_Process_P!#REF!)/1000</f>
        <v>#REF!</v>
      </c>
      <c r="CE60" s="133">
        <v>0</v>
      </c>
      <c r="CF60" s="134"/>
      <c r="CL60" s="124">
        <f t="shared" si="16"/>
        <v>0</v>
      </c>
      <c r="CM60" s="131">
        <f t="shared" si="17"/>
        <v>0</v>
      </c>
      <c r="CN60" s="131">
        <f t="shared" si="18"/>
        <v>0</v>
      </c>
      <c r="CO60" s="133"/>
      <c r="CP60" s="133">
        <v>0</v>
      </c>
      <c r="CQ60" s="134"/>
    </row>
    <row r="61" spans="2:95">
      <c r="B61" s="113" t="s">
        <v>488</v>
      </c>
      <c r="C61" s="114" t="str">
        <f t="shared" si="8"/>
        <v>RM2-5576CVN2</v>
      </c>
      <c r="D61" s="114" t="s">
        <v>488</v>
      </c>
      <c r="E61" s="114" t="s">
        <v>489</v>
      </c>
      <c r="F61" s="115" t="s">
        <v>37</v>
      </c>
      <c r="G61" s="116" t="str">
        <f t="shared" si="9"/>
        <v>RM2-5576CVN2</v>
      </c>
      <c r="H61" s="116" t="s">
        <v>35</v>
      </c>
      <c r="I61" s="115" t="s">
        <v>116</v>
      </c>
      <c r="J61" s="114" t="s">
        <v>70</v>
      </c>
      <c r="K61" s="114" t="s">
        <v>68</v>
      </c>
      <c r="L61" s="115" t="s">
        <v>383</v>
      </c>
      <c r="M61" s="115" t="s">
        <v>384</v>
      </c>
      <c r="N61" s="115">
        <v>1200</v>
      </c>
      <c r="O61" s="106"/>
      <c r="P61" s="106"/>
      <c r="Q61" s="106"/>
      <c r="R61" s="106"/>
      <c r="S61" s="106"/>
      <c r="T61" s="106"/>
      <c r="U61" s="106"/>
      <c r="V61" s="106"/>
      <c r="W61" s="106"/>
      <c r="X61" s="117"/>
      <c r="Y61" s="117"/>
      <c r="Z61" s="117"/>
      <c r="AA61" s="118"/>
      <c r="AB61" s="118"/>
      <c r="AC61" s="118"/>
      <c r="AD61" s="119"/>
      <c r="AE61" s="120"/>
      <c r="AF61" s="120">
        <v>144</v>
      </c>
      <c r="AG61" s="120">
        <v>67.2</v>
      </c>
      <c r="AH61" s="120">
        <v>84</v>
      </c>
      <c r="AI61" s="120">
        <v>88.8</v>
      </c>
      <c r="AJ61" s="120">
        <v>74.400000000000006</v>
      </c>
      <c r="AK61" s="120">
        <v>110.4</v>
      </c>
      <c r="AL61" s="120">
        <v>199.2</v>
      </c>
      <c r="AM61" s="120">
        <v>40.799999999999997</v>
      </c>
      <c r="AN61" s="120">
        <v>7.2</v>
      </c>
      <c r="AO61" s="120">
        <v>76.8</v>
      </c>
      <c r="AP61" s="120">
        <v>192</v>
      </c>
      <c r="AQ61" s="120">
        <v>184.8</v>
      </c>
      <c r="AR61" s="120">
        <v>268.8</v>
      </c>
      <c r="AS61" s="120">
        <v>249.6</v>
      </c>
      <c r="AT61" s="120">
        <v>228</v>
      </c>
      <c r="AU61" s="120">
        <v>159.6</v>
      </c>
      <c r="AV61" s="120">
        <v>151.19999999999999</v>
      </c>
      <c r="AW61" s="120">
        <v>102</v>
      </c>
      <c r="AZ61" s="121"/>
      <c r="BA61" s="121"/>
      <c r="BB61" s="121"/>
      <c r="BC61" s="121"/>
      <c r="BD61" s="121">
        <v>88.8</v>
      </c>
      <c r="BE61" s="121">
        <v>79.2</v>
      </c>
      <c r="BF61" s="121">
        <v>98.4</v>
      </c>
      <c r="BG61" s="121">
        <v>156</v>
      </c>
      <c r="BH61" s="121">
        <v>55.2</v>
      </c>
      <c r="BI61" s="121">
        <v>24</v>
      </c>
      <c r="BJ61" s="121">
        <v>79.2</v>
      </c>
      <c r="BK61" s="121">
        <v>187.2</v>
      </c>
      <c r="BL61" s="121">
        <v>175.2</v>
      </c>
      <c r="BM61" s="121">
        <v>225.6</v>
      </c>
      <c r="BN61" s="121">
        <v>268.8</v>
      </c>
      <c r="BO61" s="121">
        <v>259.2</v>
      </c>
      <c r="BP61" s="121">
        <v>165.6</v>
      </c>
      <c r="BQ61" s="121">
        <v>156</v>
      </c>
      <c r="BR61" s="121">
        <v>134.4</v>
      </c>
      <c r="BT61" s="116" t="str">
        <f t="shared" si="10"/>
        <v>HUNG</v>
      </c>
      <c r="BU61" s="122">
        <v>240</v>
      </c>
      <c r="BV61" s="122">
        <v>228</v>
      </c>
      <c r="BW61" s="122">
        <f t="shared" si="11"/>
        <v>-12</v>
      </c>
      <c r="BX61" s="123">
        <f t="shared" si="12"/>
        <v>1.0526315789473684</v>
      </c>
      <c r="BY61" s="115" t="str">
        <f t="shared" si="19"/>
        <v>NG</v>
      </c>
      <c r="CA61" s="124" t="e">
        <f t="shared" si="13"/>
        <v>#REF!</v>
      </c>
      <c r="CB61" s="122">
        <f t="shared" si="14"/>
        <v>228</v>
      </c>
      <c r="CC61" s="122" t="e">
        <f t="shared" si="15"/>
        <v>#REF!</v>
      </c>
      <c r="CD61" s="125" t="e">
        <f>SUMIF(ID_Process_P!$I$8:$I$1008,'● Inspection plan (master)'!$E61,ID_Process_P!#REF!)/1000</f>
        <v>#REF!</v>
      </c>
      <c r="CE61" s="125">
        <v>0</v>
      </c>
      <c r="CF61" s="126"/>
      <c r="CL61" s="124">
        <f t="shared" si="16"/>
        <v>0</v>
      </c>
      <c r="CM61" s="122">
        <f t="shared" si="17"/>
        <v>249.6</v>
      </c>
      <c r="CN61" s="122">
        <f t="shared" si="18"/>
        <v>249.6</v>
      </c>
      <c r="CO61" s="125"/>
      <c r="CP61" s="125">
        <v>0</v>
      </c>
      <c r="CQ61" s="126"/>
    </row>
    <row r="62" spans="2:95">
      <c r="B62" s="127" t="s">
        <v>490</v>
      </c>
      <c r="C62" s="128" t="str">
        <f t="shared" si="8"/>
        <v>RL2-0892CBMP</v>
      </c>
      <c r="D62" s="128" t="s">
        <v>490</v>
      </c>
      <c r="E62" s="128" t="s">
        <v>491</v>
      </c>
      <c r="F62" s="129" t="s">
        <v>37</v>
      </c>
      <c r="G62" s="130" t="str">
        <f t="shared" si="9"/>
        <v>RL2-0892CBMP</v>
      </c>
      <c r="H62" s="130" t="s">
        <v>35</v>
      </c>
      <c r="I62" s="129" t="s">
        <v>118</v>
      </c>
      <c r="J62" s="128" t="s">
        <v>100</v>
      </c>
      <c r="K62" s="128" t="s">
        <v>100</v>
      </c>
      <c r="L62" s="129" t="s">
        <v>383</v>
      </c>
      <c r="M62" s="129" t="s">
        <v>384</v>
      </c>
      <c r="N62" s="129">
        <v>1000</v>
      </c>
      <c r="O62" s="106"/>
      <c r="P62" s="106"/>
      <c r="Q62" s="106"/>
      <c r="R62" s="106"/>
      <c r="S62" s="106"/>
      <c r="T62" s="106"/>
      <c r="U62" s="106"/>
      <c r="V62" s="106"/>
      <c r="W62" s="106"/>
      <c r="X62" s="117"/>
      <c r="Y62" s="117"/>
      <c r="Z62" s="117"/>
      <c r="AA62" s="118"/>
      <c r="AB62" s="118"/>
      <c r="AC62" s="118"/>
      <c r="AD62" s="119"/>
      <c r="AE62" s="120"/>
      <c r="AF62" s="120">
        <v>60</v>
      </c>
      <c r="AG62" s="120">
        <v>11</v>
      </c>
      <c r="AH62" s="120">
        <v>44</v>
      </c>
      <c r="AI62" s="120">
        <v>70</v>
      </c>
      <c r="AJ62" s="120">
        <v>36</v>
      </c>
      <c r="AK62" s="120">
        <v>51</v>
      </c>
      <c r="AL62" s="120">
        <v>70</v>
      </c>
      <c r="AM62" s="120">
        <v>29</v>
      </c>
      <c r="AN62" s="120">
        <v>0</v>
      </c>
      <c r="AO62" s="120">
        <v>11</v>
      </c>
      <c r="AP62" s="120">
        <v>43</v>
      </c>
      <c r="AQ62" s="120">
        <v>8</v>
      </c>
      <c r="AR62" s="120">
        <v>8</v>
      </c>
      <c r="AS62" s="120">
        <v>12</v>
      </c>
      <c r="AT62" s="120">
        <v>19</v>
      </c>
      <c r="AU62" s="120">
        <v>15</v>
      </c>
      <c r="AV62" s="120">
        <v>10</v>
      </c>
      <c r="AW62" s="120">
        <v>9</v>
      </c>
      <c r="AZ62" s="117"/>
      <c r="BA62" s="117"/>
      <c r="BB62" s="117"/>
      <c r="BC62" s="117"/>
      <c r="BD62" s="117">
        <v>82</v>
      </c>
      <c r="BE62" s="117">
        <v>35</v>
      </c>
      <c r="BF62" s="117">
        <v>57</v>
      </c>
      <c r="BG62" s="117">
        <v>63</v>
      </c>
      <c r="BH62" s="117">
        <v>15</v>
      </c>
      <c r="BI62" s="117">
        <v>0</v>
      </c>
      <c r="BJ62" s="117">
        <v>36</v>
      </c>
      <c r="BK62" s="117">
        <v>42</v>
      </c>
      <c r="BL62" s="117">
        <v>18</v>
      </c>
      <c r="BM62" s="117">
        <v>6</v>
      </c>
      <c r="BN62" s="117">
        <v>13</v>
      </c>
      <c r="BO62" s="117">
        <v>11</v>
      </c>
      <c r="BP62" s="117">
        <v>20</v>
      </c>
      <c r="BQ62" s="117">
        <v>11</v>
      </c>
      <c r="BR62" s="117">
        <v>15</v>
      </c>
      <c r="BT62" s="130" t="str">
        <f t="shared" si="10"/>
        <v>HUNG</v>
      </c>
      <c r="BU62" s="131">
        <v>19</v>
      </c>
      <c r="BV62" s="131">
        <v>19</v>
      </c>
      <c r="BW62" s="131">
        <f t="shared" si="11"/>
        <v>0</v>
      </c>
      <c r="BX62" s="132">
        <f t="shared" si="12"/>
        <v>1</v>
      </c>
      <c r="BY62" s="129" t="str">
        <f t="shared" si="19"/>
        <v>OK</v>
      </c>
      <c r="CA62" s="124" t="e">
        <f t="shared" si="13"/>
        <v>#REF!</v>
      </c>
      <c r="CB62" s="131">
        <f t="shared" si="14"/>
        <v>19</v>
      </c>
      <c r="CC62" s="131" t="e">
        <f t="shared" si="15"/>
        <v>#REF!</v>
      </c>
      <c r="CD62" s="133" t="e">
        <f>SUMIF(ID_Process_P!$I$8:$I$1008,'● Inspection plan (master)'!$E62,ID_Process_P!#REF!)/1000</f>
        <v>#REF!</v>
      </c>
      <c r="CE62" s="133">
        <v>2</v>
      </c>
      <c r="CF62" s="134"/>
      <c r="CL62" s="124">
        <f t="shared" si="16"/>
        <v>0</v>
      </c>
      <c r="CM62" s="131">
        <f t="shared" si="17"/>
        <v>12</v>
      </c>
      <c r="CN62" s="131">
        <f t="shared" si="18"/>
        <v>12</v>
      </c>
      <c r="CO62" s="133"/>
      <c r="CP62" s="133">
        <v>0</v>
      </c>
      <c r="CQ62" s="134"/>
    </row>
    <row r="63" spans="2:95">
      <c r="B63" s="113" t="s">
        <v>492</v>
      </c>
      <c r="C63" s="114" t="str">
        <f t="shared" si="8"/>
        <v>RL2-0669CBMP</v>
      </c>
      <c r="D63" s="114" t="s">
        <v>492</v>
      </c>
      <c r="E63" s="114" t="s">
        <v>493</v>
      </c>
      <c r="F63" s="115" t="s">
        <v>37</v>
      </c>
      <c r="G63" s="116" t="str">
        <f t="shared" si="9"/>
        <v>RL2-0669CBMP</v>
      </c>
      <c r="H63" s="116" t="s">
        <v>35</v>
      </c>
      <c r="I63" s="115" t="s">
        <v>119</v>
      </c>
      <c r="J63" s="114" t="s">
        <v>100</v>
      </c>
      <c r="K63" s="114" t="s">
        <v>100</v>
      </c>
      <c r="L63" s="115" t="s">
        <v>383</v>
      </c>
      <c r="M63" s="115" t="s">
        <v>384</v>
      </c>
      <c r="N63" s="115">
        <v>1000</v>
      </c>
      <c r="O63" s="106"/>
      <c r="P63" s="106"/>
      <c r="Q63" s="106"/>
      <c r="R63" s="106"/>
      <c r="S63" s="106"/>
      <c r="T63" s="106"/>
      <c r="U63" s="106"/>
      <c r="V63" s="106"/>
      <c r="W63" s="106"/>
      <c r="X63" s="117"/>
      <c r="Y63" s="117"/>
      <c r="Z63" s="117"/>
      <c r="AA63" s="118"/>
      <c r="AB63" s="118"/>
      <c r="AC63" s="118"/>
      <c r="AD63" s="119"/>
      <c r="AE63" s="120"/>
      <c r="AF63" s="120">
        <v>332</v>
      </c>
      <c r="AG63" s="120">
        <v>185</v>
      </c>
      <c r="AH63" s="120">
        <v>220</v>
      </c>
      <c r="AI63" s="120">
        <v>235</v>
      </c>
      <c r="AJ63" s="120">
        <v>81</v>
      </c>
      <c r="AK63" s="120">
        <v>143</v>
      </c>
      <c r="AL63" s="120">
        <v>105</v>
      </c>
      <c r="AM63" s="120">
        <v>68</v>
      </c>
      <c r="AN63" s="120">
        <v>0</v>
      </c>
      <c r="AO63" s="120">
        <v>28</v>
      </c>
      <c r="AP63" s="120">
        <v>76</v>
      </c>
      <c r="AQ63" s="120">
        <v>19</v>
      </c>
      <c r="AR63" s="120">
        <v>3</v>
      </c>
      <c r="AS63" s="120">
        <v>18</v>
      </c>
      <c r="AT63" s="120">
        <v>19</v>
      </c>
      <c r="AU63" s="120">
        <v>18</v>
      </c>
      <c r="AV63" s="120">
        <v>15</v>
      </c>
      <c r="AW63" s="120">
        <v>12</v>
      </c>
      <c r="AZ63" s="121"/>
      <c r="BA63" s="121"/>
      <c r="BB63" s="121"/>
      <c r="BC63" s="121"/>
      <c r="BD63" s="121">
        <v>348</v>
      </c>
      <c r="BE63" s="121">
        <v>72</v>
      </c>
      <c r="BF63" s="121">
        <v>130</v>
      </c>
      <c r="BG63" s="121">
        <v>107</v>
      </c>
      <c r="BH63" s="121">
        <v>44</v>
      </c>
      <c r="BI63" s="121">
        <v>0</v>
      </c>
      <c r="BJ63" s="121">
        <v>80</v>
      </c>
      <c r="BK63" s="121">
        <v>80</v>
      </c>
      <c r="BL63" s="121">
        <v>33</v>
      </c>
      <c r="BM63" s="121">
        <v>0</v>
      </c>
      <c r="BN63" s="121">
        <v>17</v>
      </c>
      <c r="BO63" s="121">
        <v>16</v>
      </c>
      <c r="BP63" s="121">
        <v>18</v>
      </c>
      <c r="BQ63" s="121">
        <v>18</v>
      </c>
      <c r="BR63" s="121">
        <v>20</v>
      </c>
      <c r="BT63" s="116" t="str">
        <f t="shared" si="10"/>
        <v>HUNG</v>
      </c>
      <c r="BU63" s="122">
        <v>19</v>
      </c>
      <c r="BV63" s="122">
        <v>19</v>
      </c>
      <c r="BW63" s="122">
        <f t="shared" si="11"/>
        <v>0</v>
      </c>
      <c r="BX63" s="123">
        <f t="shared" si="12"/>
        <v>1</v>
      </c>
      <c r="BY63" s="115" t="str">
        <f t="shared" si="19"/>
        <v>OK</v>
      </c>
      <c r="CA63" s="124" t="e">
        <f t="shared" si="13"/>
        <v>#REF!</v>
      </c>
      <c r="CB63" s="122">
        <f t="shared" si="14"/>
        <v>19</v>
      </c>
      <c r="CC63" s="122" t="e">
        <f t="shared" si="15"/>
        <v>#REF!</v>
      </c>
      <c r="CD63" s="125" t="e">
        <f>SUMIF(ID_Process_P!$I$8:$I$1008,'● Inspection plan (master)'!$E63,ID_Process_P!#REF!)/1000</f>
        <v>#REF!</v>
      </c>
      <c r="CE63" s="125">
        <v>7</v>
      </c>
      <c r="CF63" s="126"/>
      <c r="CL63" s="124">
        <f t="shared" si="16"/>
        <v>0</v>
      </c>
      <c r="CM63" s="122">
        <f t="shared" si="17"/>
        <v>18</v>
      </c>
      <c r="CN63" s="122">
        <f t="shared" si="18"/>
        <v>18</v>
      </c>
      <c r="CO63" s="125"/>
      <c r="CP63" s="125">
        <v>0</v>
      </c>
      <c r="CQ63" s="126"/>
    </row>
    <row r="64" spans="2:95">
      <c r="B64" s="127" t="s">
        <v>494</v>
      </c>
      <c r="C64" s="128" t="str">
        <f t="shared" si="8"/>
        <v>RL2-0666CBMP</v>
      </c>
      <c r="D64" s="128" t="s">
        <v>494</v>
      </c>
      <c r="E64" s="128" t="s">
        <v>495</v>
      </c>
      <c r="F64" s="129" t="s">
        <v>37</v>
      </c>
      <c r="G64" s="130" t="str">
        <f t="shared" si="9"/>
        <v>RL2-0666CBMP</v>
      </c>
      <c r="H64" s="130" t="s">
        <v>35</v>
      </c>
      <c r="I64" s="129" t="s">
        <v>120</v>
      </c>
      <c r="J64" s="128" t="s">
        <v>100</v>
      </c>
      <c r="K64" s="128" t="s">
        <v>100</v>
      </c>
      <c r="L64" s="129" t="s">
        <v>383</v>
      </c>
      <c r="M64" s="129" t="s">
        <v>384</v>
      </c>
      <c r="N64" s="129">
        <v>1000</v>
      </c>
      <c r="O64" s="106"/>
      <c r="P64" s="106"/>
      <c r="Q64" s="106"/>
      <c r="R64" s="106"/>
      <c r="S64" s="106"/>
      <c r="T64" s="106"/>
      <c r="U64" s="106"/>
      <c r="V64" s="106"/>
      <c r="W64" s="106"/>
      <c r="X64" s="117"/>
      <c r="Y64" s="117"/>
      <c r="Z64" s="117"/>
      <c r="AA64" s="118"/>
      <c r="AB64" s="118"/>
      <c r="AC64" s="118"/>
      <c r="AD64" s="119"/>
      <c r="AE64" s="120"/>
      <c r="AF64" s="120">
        <v>99</v>
      </c>
      <c r="AG64" s="120">
        <v>51</v>
      </c>
      <c r="AH64" s="120">
        <v>48</v>
      </c>
      <c r="AI64" s="120">
        <v>64</v>
      </c>
      <c r="AJ64" s="120">
        <v>45</v>
      </c>
      <c r="AK64" s="120">
        <v>50</v>
      </c>
      <c r="AL64" s="120">
        <v>34</v>
      </c>
      <c r="AM64" s="120">
        <v>37</v>
      </c>
      <c r="AN64" s="120">
        <v>13</v>
      </c>
      <c r="AO64" s="120">
        <v>24</v>
      </c>
      <c r="AP64" s="120">
        <v>43</v>
      </c>
      <c r="AQ64" s="120">
        <v>12</v>
      </c>
      <c r="AR64" s="120">
        <v>5</v>
      </c>
      <c r="AS64" s="120">
        <v>9</v>
      </c>
      <c r="AT64" s="120">
        <v>12</v>
      </c>
      <c r="AU64" s="120">
        <v>17</v>
      </c>
      <c r="AV64" s="120">
        <v>23</v>
      </c>
      <c r="AW64" s="120">
        <v>16</v>
      </c>
      <c r="AZ64" s="117"/>
      <c r="BA64" s="117"/>
      <c r="BB64" s="117"/>
      <c r="BC64" s="117"/>
      <c r="BD64" s="117">
        <v>77</v>
      </c>
      <c r="BE64" s="117">
        <v>48</v>
      </c>
      <c r="BF64" s="117">
        <v>48</v>
      </c>
      <c r="BG64" s="117">
        <v>29</v>
      </c>
      <c r="BH64" s="117">
        <v>22</v>
      </c>
      <c r="BI64" s="117">
        <v>28</v>
      </c>
      <c r="BJ64" s="117">
        <v>22</v>
      </c>
      <c r="BK64" s="117">
        <v>50</v>
      </c>
      <c r="BL64" s="117">
        <v>21</v>
      </c>
      <c r="BM64" s="117">
        <v>0</v>
      </c>
      <c r="BN64" s="117">
        <v>7</v>
      </c>
      <c r="BO64" s="117">
        <v>14</v>
      </c>
      <c r="BP64" s="117">
        <v>15</v>
      </c>
      <c r="BQ64" s="117">
        <v>21</v>
      </c>
      <c r="BR64" s="117">
        <v>26</v>
      </c>
      <c r="BT64" s="130" t="str">
        <f t="shared" si="10"/>
        <v>HUNG</v>
      </c>
      <c r="BU64" s="131">
        <v>13</v>
      </c>
      <c r="BV64" s="131">
        <v>12</v>
      </c>
      <c r="BW64" s="131">
        <f t="shared" si="11"/>
        <v>-1</v>
      </c>
      <c r="BX64" s="132">
        <f t="shared" si="12"/>
        <v>1.0833333333333333</v>
      </c>
      <c r="BY64" s="129" t="str">
        <f t="shared" si="19"/>
        <v>NG</v>
      </c>
      <c r="CA64" s="124" t="e">
        <f t="shared" si="13"/>
        <v>#REF!</v>
      </c>
      <c r="CB64" s="131">
        <f t="shared" si="14"/>
        <v>12</v>
      </c>
      <c r="CC64" s="131" t="e">
        <f t="shared" si="15"/>
        <v>#REF!</v>
      </c>
      <c r="CD64" s="133" t="e">
        <f>SUMIF(ID_Process_P!$I$8:$I$1008,'● Inspection plan (master)'!$E64,ID_Process_P!#REF!)/1000</f>
        <v>#REF!</v>
      </c>
      <c r="CE64" s="133">
        <v>5</v>
      </c>
      <c r="CF64" s="134"/>
      <c r="CL64" s="124">
        <f t="shared" si="16"/>
        <v>0</v>
      </c>
      <c r="CM64" s="131">
        <f t="shared" si="17"/>
        <v>9</v>
      </c>
      <c r="CN64" s="131">
        <f t="shared" si="18"/>
        <v>9</v>
      </c>
      <c r="CO64" s="133"/>
      <c r="CP64" s="133">
        <v>0</v>
      </c>
      <c r="CQ64" s="134"/>
    </row>
    <row r="65" spans="2:95">
      <c r="B65" s="113" t="s">
        <v>496</v>
      </c>
      <c r="C65" s="114" t="str">
        <f t="shared" si="8"/>
        <v>RM2-5577CVN2</v>
      </c>
      <c r="D65" s="114" t="s">
        <v>496</v>
      </c>
      <c r="E65" s="114" t="s">
        <v>497</v>
      </c>
      <c r="F65" s="115" t="s">
        <v>37</v>
      </c>
      <c r="G65" s="116" t="str">
        <f t="shared" si="9"/>
        <v>RM2-5577CVN2</v>
      </c>
      <c r="H65" s="116" t="s">
        <v>35</v>
      </c>
      <c r="I65" s="115" t="s">
        <v>121</v>
      </c>
      <c r="J65" s="114" t="s">
        <v>117</v>
      </c>
      <c r="K65" s="114" t="s">
        <v>68</v>
      </c>
      <c r="L65" s="115" t="s">
        <v>383</v>
      </c>
      <c r="M65" s="115" t="s">
        <v>384</v>
      </c>
      <c r="N65" s="115">
        <v>1200</v>
      </c>
      <c r="O65" s="106"/>
      <c r="P65" s="106"/>
      <c r="Q65" s="106"/>
      <c r="R65" s="106"/>
      <c r="S65" s="106"/>
      <c r="T65" s="106"/>
      <c r="U65" s="106"/>
      <c r="V65" s="106"/>
      <c r="W65" s="106"/>
      <c r="X65" s="117"/>
      <c r="Y65" s="117"/>
      <c r="Z65" s="117"/>
      <c r="AA65" s="118"/>
      <c r="AB65" s="118"/>
      <c r="AC65" s="118"/>
      <c r="AD65" s="119"/>
      <c r="AE65" s="120"/>
      <c r="AF65" s="120">
        <v>0</v>
      </c>
      <c r="AG65" s="120">
        <v>0</v>
      </c>
      <c r="AH65" s="120">
        <v>0</v>
      </c>
      <c r="AI65" s="120">
        <v>0</v>
      </c>
      <c r="AJ65" s="120">
        <v>0</v>
      </c>
      <c r="AK65" s="120">
        <v>0</v>
      </c>
      <c r="AL65" s="120">
        <v>0</v>
      </c>
      <c r="AM65" s="120">
        <v>0</v>
      </c>
      <c r="AN65" s="120">
        <v>0</v>
      </c>
      <c r="AO65" s="120">
        <v>0</v>
      </c>
      <c r="AP65" s="120">
        <v>0</v>
      </c>
      <c r="AQ65" s="120">
        <v>0</v>
      </c>
      <c r="AR65" s="120">
        <v>0</v>
      </c>
      <c r="AS65" s="120">
        <v>0</v>
      </c>
      <c r="AT65" s="120">
        <v>0</v>
      </c>
      <c r="AU65" s="120">
        <v>0</v>
      </c>
      <c r="AV65" s="120">
        <v>0</v>
      </c>
      <c r="AW65" s="120">
        <v>0</v>
      </c>
      <c r="AZ65" s="121"/>
      <c r="BA65" s="121"/>
      <c r="BB65" s="121"/>
      <c r="BC65" s="121"/>
      <c r="BD65" s="121">
        <v>0</v>
      </c>
      <c r="BE65" s="121">
        <v>0</v>
      </c>
      <c r="BF65" s="121">
        <v>0</v>
      </c>
      <c r="BG65" s="121">
        <v>0</v>
      </c>
      <c r="BH65" s="121">
        <v>0</v>
      </c>
      <c r="BI65" s="121">
        <v>0</v>
      </c>
      <c r="BJ65" s="121">
        <v>0</v>
      </c>
      <c r="BK65" s="121">
        <v>0</v>
      </c>
      <c r="BL65" s="121">
        <v>0</v>
      </c>
      <c r="BM65" s="121">
        <v>0</v>
      </c>
      <c r="BN65" s="121">
        <v>0</v>
      </c>
      <c r="BO65" s="121">
        <v>0</v>
      </c>
      <c r="BP65" s="121">
        <v>0</v>
      </c>
      <c r="BQ65" s="121">
        <v>0</v>
      </c>
      <c r="BR65" s="121">
        <v>0</v>
      </c>
      <c r="BT65" s="116" t="str">
        <f t="shared" si="10"/>
        <v>HUNG</v>
      </c>
      <c r="BU65" s="122">
        <v>0</v>
      </c>
      <c r="BV65" s="122">
        <v>0</v>
      </c>
      <c r="BW65" s="122">
        <f t="shared" si="11"/>
        <v>0</v>
      </c>
      <c r="BX65" s="123" t="str">
        <f t="shared" si="12"/>
        <v xml:space="preserve"> </v>
      </c>
      <c r="BY65" s="115" t="str">
        <f t="shared" si="19"/>
        <v>OK</v>
      </c>
      <c r="CA65" s="124" t="e">
        <f t="shared" si="13"/>
        <v>#REF!</v>
      </c>
      <c r="CB65" s="122">
        <f t="shared" si="14"/>
        <v>0</v>
      </c>
      <c r="CC65" s="122" t="e">
        <f t="shared" si="15"/>
        <v>#REF!</v>
      </c>
      <c r="CD65" s="125" t="e">
        <f>SUMIF(ID_Process_P!$I$8:$I$1008,'● Inspection plan (master)'!$E65,ID_Process_P!#REF!)/1000</f>
        <v>#REF!</v>
      </c>
      <c r="CE65" s="125">
        <v>0</v>
      </c>
      <c r="CF65" s="126"/>
      <c r="CL65" s="124">
        <f t="shared" si="16"/>
        <v>0</v>
      </c>
      <c r="CM65" s="122">
        <f t="shared" si="17"/>
        <v>0</v>
      </c>
      <c r="CN65" s="122">
        <f t="shared" si="18"/>
        <v>0</v>
      </c>
      <c r="CO65" s="125"/>
      <c r="CP65" s="125">
        <v>0</v>
      </c>
      <c r="CQ65" s="126"/>
    </row>
    <row r="66" spans="2:95">
      <c r="B66" s="127" t="s">
        <v>498</v>
      </c>
      <c r="C66" s="128" t="str">
        <f t="shared" si="8"/>
        <v>RM2-5577CVN2</v>
      </c>
      <c r="D66" s="128" t="s">
        <v>498</v>
      </c>
      <c r="E66" s="128" t="s">
        <v>499</v>
      </c>
      <c r="F66" s="129" t="s">
        <v>37</v>
      </c>
      <c r="G66" s="130" t="str">
        <f t="shared" si="9"/>
        <v>RM2-5577CVN2</v>
      </c>
      <c r="H66" s="130" t="s">
        <v>35</v>
      </c>
      <c r="I66" s="129" t="s">
        <v>121</v>
      </c>
      <c r="J66" s="128" t="s">
        <v>70</v>
      </c>
      <c r="K66" s="128" t="s">
        <v>68</v>
      </c>
      <c r="L66" s="129" t="s">
        <v>383</v>
      </c>
      <c r="M66" s="129" t="s">
        <v>384</v>
      </c>
      <c r="N66" s="129">
        <v>1200</v>
      </c>
      <c r="O66" s="106"/>
      <c r="P66" s="106"/>
      <c r="Q66" s="106"/>
      <c r="R66" s="106"/>
      <c r="S66" s="106"/>
      <c r="T66" s="106"/>
      <c r="U66" s="106"/>
      <c r="V66" s="106"/>
      <c r="W66" s="106"/>
      <c r="X66" s="117"/>
      <c r="Y66" s="117"/>
      <c r="Z66" s="117"/>
      <c r="AA66" s="118"/>
      <c r="AB66" s="118"/>
      <c r="AC66" s="118"/>
      <c r="AD66" s="119"/>
      <c r="AE66" s="120"/>
      <c r="AF66" s="120">
        <v>148.80000000000001</v>
      </c>
      <c r="AG66" s="120">
        <v>60</v>
      </c>
      <c r="AH66" s="120">
        <v>96</v>
      </c>
      <c r="AI66" s="120">
        <v>69.599999999999994</v>
      </c>
      <c r="AJ66" s="120">
        <v>81.599999999999994</v>
      </c>
      <c r="AK66" s="120">
        <v>122.4</v>
      </c>
      <c r="AL66" s="120">
        <v>156</v>
      </c>
      <c r="AM66" s="120">
        <v>36</v>
      </c>
      <c r="AN66" s="120">
        <v>33.6</v>
      </c>
      <c r="AO66" s="120">
        <v>91.2</v>
      </c>
      <c r="AP66" s="120">
        <v>182.4</v>
      </c>
      <c r="AQ66" s="120">
        <v>194.4</v>
      </c>
      <c r="AR66" s="120">
        <v>247.2</v>
      </c>
      <c r="AS66" s="120">
        <v>273.60000000000002</v>
      </c>
      <c r="AT66" s="120">
        <v>216</v>
      </c>
      <c r="AU66" s="120">
        <v>157.19999999999999</v>
      </c>
      <c r="AV66" s="120">
        <v>151.19999999999999</v>
      </c>
      <c r="AW66" s="120">
        <v>102</v>
      </c>
      <c r="AZ66" s="117"/>
      <c r="BA66" s="117"/>
      <c r="BB66" s="117"/>
      <c r="BC66" s="117"/>
      <c r="BD66" s="117">
        <v>91.3</v>
      </c>
      <c r="BE66" s="117">
        <v>74.400000000000006</v>
      </c>
      <c r="BF66" s="117">
        <v>98.4</v>
      </c>
      <c r="BG66" s="117">
        <v>156.05000000000001</v>
      </c>
      <c r="BH66" s="117">
        <v>55.2</v>
      </c>
      <c r="BI66" s="117">
        <v>26.4</v>
      </c>
      <c r="BJ66" s="117">
        <v>79.2</v>
      </c>
      <c r="BK66" s="117">
        <v>189.6</v>
      </c>
      <c r="BL66" s="117">
        <v>170.4</v>
      </c>
      <c r="BM66" s="117">
        <v>225.6</v>
      </c>
      <c r="BN66" s="117">
        <v>268.8</v>
      </c>
      <c r="BO66" s="117">
        <v>259.2</v>
      </c>
      <c r="BP66" s="117">
        <v>163.19999999999999</v>
      </c>
      <c r="BQ66" s="117">
        <v>156</v>
      </c>
      <c r="BR66" s="117">
        <v>134.4</v>
      </c>
      <c r="BT66" s="130" t="str">
        <f t="shared" si="10"/>
        <v>HUNG</v>
      </c>
      <c r="BU66" s="131">
        <v>232.8</v>
      </c>
      <c r="BV66" s="131">
        <v>216</v>
      </c>
      <c r="BW66" s="131">
        <f t="shared" si="11"/>
        <v>-16.800000000000011</v>
      </c>
      <c r="BX66" s="132">
        <f t="shared" si="12"/>
        <v>1.0777777777777777</v>
      </c>
      <c r="BY66" s="129" t="str">
        <f t="shared" si="19"/>
        <v>NG</v>
      </c>
      <c r="CA66" s="124" t="e">
        <f t="shared" si="13"/>
        <v>#REF!</v>
      </c>
      <c r="CB66" s="131">
        <f t="shared" si="14"/>
        <v>216</v>
      </c>
      <c r="CC66" s="131" t="e">
        <f t="shared" si="15"/>
        <v>#REF!</v>
      </c>
      <c r="CD66" s="133" t="e">
        <f>SUMIF(ID_Process_P!$I$8:$I$1008,'● Inspection plan (master)'!$E66,ID_Process_P!#REF!)/1000</f>
        <v>#REF!</v>
      </c>
      <c r="CE66" s="133">
        <v>2.4</v>
      </c>
      <c r="CF66" s="134"/>
      <c r="CL66" s="124">
        <f t="shared" si="16"/>
        <v>0</v>
      </c>
      <c r="CM66" s="131">
        <f t="shared" si="17"/>
        <v>273.60000000000002</v>
      </c>
      <c r="CN66" s="131">
        <f t="shared" si="18"/>
        <v>273.60000000000002</v>
      </c>
      <c r="CO66" s="133"/>
      <c r="CP66" s="133">
        <v>0</v>
      </c>
      <c r="CQ66" s="134"/>
    </row>
    <row r="67" spans="2:95">
      <c r="B67" s="113" t="s">
        <v>500</v>
      </c>
      <c r="C67" s="114" t="str">
        <f t="shared" si="8"/>
        <v>RL2-0656CBMP</v>
      </c>
      <c r="D67" s="114" t="s">
        <v>500</v>
      </c>
      <c r="E67" s="114" t="s">
        <v>501</v>
      </c>
      <c r="F67" s="115" t="s">
        <v>37</v>
      </c>
      <c r="G67" s="116" t="str">
        <f t="shared" si="9"/>
        <v>RL2-0656CBMP</v>
      </c>
      <c r="H67" s="116" t="s">
        <v>35</v>
      </c>
      <c r="I67" s="115" t="s">
        <v>122</v>
      </c>
      <c r="J67" s="114" t="s">
        <v>100</v>
      </c>
      <c r="K67" s="114" t="s">
        <v>100</v>
      </c>
      <c r="L67" s="115" t="s">
        <v>383</v>
      </c>
      <c r="M67" s="115" t="s">
        <v>384</v>
      </c>
      <c r="N67" s="115">
        <v>480</v>
      </c>
      <c r="O67" s="106"/>
      <c r="P67" s="106"/>
      <c r="Q67" s="106"/>
      <c r="R67" s="106"/>
      <c r="S67" s="106"/>
      <c r="T67" s="106"/>
      <c r="U67" s="106"/>
      <c r="V67" s="106"/>
      <c r="W67" s="106"/>
      <c r="X67" s="117"/>
      <c r="Y67" s="117"/>
      <c r="Z67" s="117"/>
      <c r="AA67" s="118"/>
      <c r="AB67" s="118"/>
      <c r="AC67" s="118"/>
      <c r="AD67" s="119"/>
      <c r="AE67" s="120"/>
      <c r="AF67" s="120">
        <v>87.84</v>
      </c>
      <c r="AG67" s="120">
        <v>66.239999999999995</v>
      </c>
      <c r="AH67" s="120">
        <v>61.92</v>
      </c>
      <c r="AI67" s="120">
        <v>97.92</v>
      </c>
      <c r="AJ67" s="120">
        <v>31.68</v>
      </c>
      <c r="AK67" s="120">
        <v>60.48</v>
      </c>
      <c r="AL67" s="120">
        <v>48.96</v>
      </c>
      <c r="AM67" s="120">
        <v>42.72</v>
      </c>
      <c r="AN67" s="120">
        <v>39.36</v>
      </c>
      <c r="AO67" s="120">
        <v>41.28</v>
      </c>
      <c r="AP67" s="120">
        <v>54.24</v>
      </c>
      <c r="AQ67" s="120">
        <v>11.52</v>
      </c>
      <c r="AR67" s="120">
        <v>10.08</v>
      </c>
      <c r="AS67" s="120">
        <v>14.4</v>
      </c>
      <c r="AT67" s="120">
        <v>22.56</v>
      </c>
      <c r="AU67" s="120">
        <v>22.56</v>
      </c>
      <c r="AV67" s="120">
        <v>14.4</v>
      </c>
      <c r="AW67" s="120">
        <v>9.6</v>
      </c>
      <c r="AZ67" s="121"/>
      <c r="BA67" s="121"/>
      <c r="BB67" s="121"/>
      <c r="BC67" s="121"/>
      <c r="BD67" s="121">
        <v>103.2</v>
      </c>
      <c r="BE67" s="121">
        <v>48.96</v>
      </c>
      <c r="BF67" s="121">
        <v>38.880000000000003</v>
      </c>
      <c r="BG67" s="121">
        <v>53.76</v>
      </c>
      <c r="BH67" s="121">
        <v>36.479999999999997</v>
      </c>
      <c r="BI67" s="121">
        <v>38.880000000000003</v>
      </c>
      <c r="BJ67" s="121">
        <v>54.24</v>
      </c>
      <c r="BK67" s="121">
        <v>63.36</v>
      </c>
      <c r="BL67" s="121">
        <v>20.64</v>
      </c>
      <c r="BM67" s="121">
        <v>2.88</v>
      </c>
      <c r="BN67" s="121">
        <v>15.36</v>
      </c>
      <c r="BO67" s="121">
        <v>14.88</v>
      </c>
      <c r="BP67" s="121">
        <v>22.56</v>
      </c>
      <c r="BQ67" s="121">
        <v>22.56</v>
      </c>
      <c r="BR67" s="121">
        <v>15.36</v>
      </c>
      <c r="BT67" s="116" t="str">
        <f t="shared" si="10"/>
        <v>HUNG</v>
      </c>
      <c r="BU67" s="122">
        <v>22.56</v>
      </c>
      <c r="BV67" s="122">
        <v>22.56</v>
      </c>
      <c r="BW67" s="122">
        <f t="shared" si="11"/>
        <v>0</v>
      </c>
      <c r="BX67" s="123">
        <f t="shared" si="12"/>
        <v>1</v>
      </c>
      <c r="BY67" s="115" t="str">
        <f t="shared" si="19"/>
        <v>OK</v>
      </c>
      <c r="CA67" s="124" t="e">
        <f t="shared" si="13"/>
        <v>#REF!</v>
      </c>
      <c r="CB67" s="122">
        <f t="shared" si="14"/>
        <v>22.56</v>
      </c>
      <c r="CC67" s="122" t="e">
        <f t="shared" si="15"/>
        <v>#REF!</v>
      </c>
      <c r="CD67" s="125" t="e">
        <f>SUMIF(ID_Process_P!$I$8:$I$1008,'● Inspection plan (master)'!$E67,ID_Process_P!#REF!)/1000</f>
        <v>#REF!</v>
      </c>
      <c r="CE67" s="125">
        <v>9.1199999999999992</v>
      </c>
      <c r="CF67" s="126"/>
      <c r="CL67" s="124">
        <f t="shared" si="16"/>
        <v>0</v>
      </c>
      <c r="CM67" s="122">
        <f t="shared" si="17"/>
        <v>14.4</v>
      </c>
      <c r="CN67" s="122">
        <f t="shared" si="18"/>
        <v>14.4</v>
      </c>
      <c r="CO67" s="125"/>
      <c r="CP67" s="125">
        <v>0</v>
      </c>
      <c r="CQ67" s="126"/>
    </row>
    <row r="68" spans="2:95">
      <c r="B68" s="127" t="s">
        <v>502</v>
      </c>
      <c r="C68" s="128" t="str">
        <f t="shared" si="8"/>
        <v>QC5-3901CHT</v>
      </c>
      <c r="D68" s="128" t="s">
        <v>502</v>
      </c>
      <c r="E68" s="128" t="s">
        <v>503</v>
      </c>
      <c r="F68" s="129" t="s">
        <v>37</v>
      </c>
      <c r="G68" s="130" t="str">
        <f t="shared" si="9"/>
        <v>QC5-3901CHT</v>
      </c>
      <c r="H68" s="130" t="s">
        <v>35</v>
      </c>
      <c r="I68" s="129" t="s">
        <v>123</v>
      </c>
      <c r="J68" s="128" t="s">
        <v>59</v>
      </c>
      <c r="K68" s="128" t="s">
        <v>59</v>
      </c>
      <c r="L68" s="129" t="s">
        <v>446</v>
      </c>
      <c r="M68" s="129" t="s">
        <v>384</v>
      </c>
      <c r="N68" s="129">
        <v>1200</v>
      </c>
      <c r="O68" s="106"/>
      <c r="P68" s="106"/>
      <c r="Q68" s="106"/>
      <c r="R68" s="106"/>
      <c r="S68" s="106"/>
      <c r="T68" s="106"/>
      <c r="U68" s="106"/>
      <c r="V68" s="106"/>
      <c r="W68" s="106"/>
      <c r="X68" s="117"/>
      <c r="Y68" s="117"/>
      <c r="Z68" s="117"/>
      <c r="AA68" s="118"/>
      <c r="AB68" s="118"/>
      <c r="AC68" s="118"/>
      <c r="AD68" s="119"/>
      <c r="AE68" s="120"/>
      <c r="AF68" s="120">
        <v>406.8</v>
      </c>
      <c r="AG68" s="120">
        <v>339.6</v>
      </c>
      <c r="AH68" s="120">
        <v>392.4</v>
      </c>
      <c r="AI68" s="120">
        <v>855.6</v>
      </c>
      <c r="AJ68" s="120">
        <v>422.4</v>
      </c>
      <c r="AK68" s="120">
        <v>97.2</v>
      </c>
      <c r="AL68" s="120">
        <v>108</v>
      </c>
      <c r="AM68" s="120">
        <v>274.8</v>
      </c>
      <c r="AN68" s="120">
        <v>334.8</v>
      </c>
      <c r="AO68" s="120">
        <v>404.4</v>
      </c>
      <c r="AP68" s="120">
        <v>424.8</v>
      </c>
      <c r="AQ68" s="120">
        <v>439.2</v>
      </c>
      <c r="AR68" s="120">
        <v>92.4</v>
      </c>
      <c r="AS68" s="120">
        <v>176.4</v>
      </c>
      <c r="AT68" s="120">
        <v>424.8</v>
      </c>
      <c r="AU68" s="120">
        <v>234</v>
      </c>
      <c r="AV68" s="120">
        <v>201.6</v>
      </c>
      <c r="AW68" s="120">
        <v>144</v>
      </c>
      <c r="AZ68" s="117"/>
      <c r="BA68" s="117"/>
      <c r="BB68" s="117"/>
      <c r="BC68" s="117"/>
      <c r="BD68" s="117">
        <v>1017.6</v>
      </c>
      <c r="BE68" s="117">
        <v>414</v>
      </c>
      <c r="BF68" s="117">
        <v>68.400000000000006</v>
      </c>
      <c r="BG68" s="117">
        <v>154.80000000000001</v>
      </c>
      <c r="BH68" s="117">
        <v>81.599999999999994</v>
      </c>
      <c r="BI68" s="117">
        <v>404.4</v>
      </c>
      <c r="BJ68" s="117">
        <v>444</v>
      </c>
      <c r="BK68" s="117">
        <v>339.6</v>
      </c>
      <c r="BL68" s="117">
        <v>468</v>
      </c>
      <c r="BM68" s="117">
        <v>156</v>
      </c>
      <c r="BN68" s="117">
        <v>208.8</v>
      </c>
      <c r="BO68" s="117">
        <v>411.6</v>
      </c>
      <c r="BP68" s="117">
        <v>148.80000000000001</v>
      </c>
      <c r="BQ68" s="117">
        <v>294</v>
      </c>
      <c r="BR68" s="117">
        <v>228</v>
      </c>
      <c r="BT68" s="130" t="str">
        <f t="shared" si="10"/>
        <v>HUNG</v>
      </c>
      <c r="BU68" s="131">
        <v>423.6</v>
      </c>
      <c r="BV68" s="131">
        <v>424.8</v>
      </c>
      <c r="BW68" s="131">
        <f t="shared" si="11"/>
        <v>1.1999999999999886</v>
      </c>
      <c r="BX68" s="132">
        <f t="shared" si="12"/>
        <v>0.99717514124293793</v>
      </c>
      <c r="BY68" s="129" t="str">
        <f t="shared" si="19"/>
        <v>OK</v>
      </c>
      <c r="CA68" s="124" t="e">
        <f t="shared" si="13"/>
        <v>#REF!</v>
      </c>
      <c r="CB68" s="131">
        <f t="shared" si="14"/>
        <v>424.8</v>
      </c>
      <c r="CC68" s="131" t="e">
        <f t="shared" si="15"/>
        <v>#REF!</v>
      </c>
      <c r="CD68" s="133" t="e">
        <f>SUMIF(ID_Process_P!$I$8:$I$1008,'● Inspection plan (master)'!$E68,ID_Process_P!#REF!)/1000</f>
        <v>#REF!</v>
      </c>
      <c r="CE68" s="133">
        <v>86.4</v>
      </c>
      <c r="CF68" s="134"/>
      <c r="CL68" s="124">
        <f t="shared" si="16"/>
        <v>0</v>
      </c>
      <c r="CM68" s="131">
        <f t="shared" si="17"/>
        <v>176.4</v>
      </c>
      <c r="CN68" s="131">
        <f t="shared" si="18"/>
        <v>176.4</v>
      </c>
      <c r="CO68" s="133"/>
      <c r="CP68" s="133">
        <v>0</v>
      </c>
      <c r="CQ68" s="134"/>
    </row>
    <row r="69" spans="2:95">
      <c r="B69" s="113" t="s">
        <v>504</v>
      </c>
      <c r="C69" s="114" t="str">
        <f t="shared" si="8"/>
        <v>QC5-3901CVN1</v>
      </c>
      <c r="D69" s="114" t="s">
        <v>504</v>
      </c>
      <c r="E69" s="114" t="s">
        <v>505</v>
      </c>
      <c r="F69" s="115" t="s">
        <v>37</v>
      </c>
      <c r="G69" s="116" t="str">
        <f t="shared" si="9"/>
        <v>QC5-3901CVN1</v>
      </c>
      <c r="H69" s="116" t="s">
        <v>35</v>
      </c>
      <c r="I69" s="115" t="s">
        <v>123</v>
      </c>
      <c r="J69" s="114" t="s">
        <v>61</v>
      </c>
      <c r="K69" s="114" t="s">
        <v>61</v>
      </c>
      <c r="L69" s="115" t="s">
        <v>446</v>
      </c>
      <c r="M69" s="115" t="s">
        <v>384</v>
      </c>
      <c r="N69" s="115">
        <v>5000</v>
      </c>
      <c r="O69" s="106"/>
      <c r="P69" s="106"/>
      <c r="Q69" s="106"/>
      <c r="R69" s="106"/>
      <c r="S69" s="106"/>
      <c r="T69" s="106"/>
      <c r="U69" s="106"/>
      <c r="V69" s="106"/>
      <c r="W69" s="106"/>
      <c r="X69" s="117"/>
      <c r="Y69" s="117"/>
      <c r="Z69" s="117"/>
      <c r="AA69" s="118"/>
      <c r="AB69" s="118"/>
      <c r="AC69" s="118"/>
      <c r="AD69" s="119"/>
      <c r="AE69" s="120"/>
      <c r="AF69" s="120">
        <v>288</v>
      </c>
      <c r="AG69" s="120">
        <v>590</v>
      </c>
      <c r="AH69" s="120">
        <v>610</v>
      </c>
      <c r="AI69" s="120">
        <v>520</v>
      </c>
      <c r="AJ69" s="120">
        <v>560</v>
      </c>
      <c r="AK69" s="120">
        <v>485</v>
      </c>
      <c r="AL69" s="120">
        <v>850</v>
      </c>
      <c r="AM69" s="120">
        <v>605</v>
      </c>
      <c r="AN69" s="120">
        <v>570</v>
      </c>
      <c r="AO69" s="120">
        <v>575</v>
      </c>
      <c r="AP69" s="120">
        <v>845</v>
      </c>
      <c r="AQ69" s="120">
        <v>510</v>
      </c>
      <c r="AR69" s="120">
        <v>580</v>
      </c>
      <c r="AS69" s="120">
        <v>315</v>
      </c>
      <c r="AT69" s="120">
        <v>450</v>
      </c>
      <c r="AU69" s="120">
        <v>430</v>
      </c>
      <c r="AV69" s="120">
        <v>500</v>
      </c>
      <c r="AW69" s="120">
        <v>280</v>
      </c>
      <c r="AZ69" s="121"/>
      <c r="BA69" s="121"/>
      <c r="BB69" s="121"/>
      <c r="BC69" s="121"/>
      <c r="BD69" s="121">
        <v>635</v>
      </c>
      <c r="BE69" s="121">
        <v>530</v>
      </c>
      <c r="BF69" s="121">
        <v>580</v>
      </c>
      <c r="BG69" s="121">
        <v>775</v>
      </c>
      <c r="BH69" s="121">
        <v>615</v>
      </c>
      <c r="BI69" s="121">
        <v>570</v>
      </c>
      <c r="BJ69" s="121">
        <v>435</v>
      </c>
      <c r="BK69" s="121">
        <v>875</v>
      </c>
      <c r="BL69" s="121">
        <v>715</v>
      </c>
      <c r="BM69" s="121">
        <v>530</v>
      </c>
      <c r="BN69" s="121">
        <v>415</v>
      </c>
      <c r="BO69" s="121">
        <v>465</v>
      </c>
      <c r="BP69" s="121">
        <v>375</v>
      </c>
      <c r="BQ69" s="121">
        <v>530</v>
      </c>
      <c r="BR69" s="121">
        <v>445</v>
      </c>
      <c r="BT69" s="116" t="str">
        <f t="shared" si="10"/>
        <v>HUNG</v>
      </c>
      <c r="BU69" s="122">
        <v>440</v>
      </c>
      <c r="BV69" s="122">
        <v>450</v>
      </c>
      <c r="BW69" s="122">
        <f t="shared" si="11"/>
        <v>10</v>
      </c>
      <c r="BX69" s="123">
        <f t="shared" si="12"/>
        <v>0.97777777777777775</v>
      </c>
      <c r="BY69" s="115" t="str">
        <f t="shared" si="19"/>
        <v>OK</v>
      </c>
      <c r="CA69" s="124" t="e">
        <f t="shared" si="13"/>
        <v>#REF!</v>
      </c>
      <c r="CB69" s="122">
        <f t="shared" si="14"/>
        <v>450</v>
      </c>
      <c r="CC69" s="122" t="e">
        <f t="shared" si="15"/>
        <v>#REF!</v>
      </c>
      <c r="CD69" s="125" t="e">
        <f>SUMIF(ID_Process_P!$I$8:$I$1008,'● Inspection plan (master)'!$E69,ID_Process_P!#REF!)/1000</f>
        <v>#REF!</v>
      </c>
      <c r="CE69" s="125">
        <v>140</v>
      </c>
      <c r="CF69" s="126"/>
      <c r="CL69" s="124">
        <f t="shared" si="16"/>
        <v>0</v>
      </c>
      <c r="CM69" s="122">
        <f t="shared" si="17"/>
        <v>315</v>
      </c>
      <c r="CN69" s="122">
        <f t="shared" si="18"/>
        <v>315</v>
      </c>
      <c r="CO69" s="125"/>
      <c r="CP69" s="125">
        <v>0</v>
      </c>
      <c r="CQ69" s="126"/>
    </row>
    <row r="70" spans="2:95">
      <c r="B70" s="127" t="s">
        <v>506</v>
      </c>
      <c r="C70" s="128" t="str">
        <f t="shared" si="8"/>
        <v>QC3-6182CHT</v>
      </c>
      <c r="D70" s="128" t="s">
        <v>506</v>
      </c>
      <c r="E70" s="128" t="s">
        <v>507</v>
      </c>
      <c r="F70" s="129" t="s">
        <v>37</v>
      </c>
      <c r="G70" s="130" t="str">
        <f t="shared" si="9"/>
        <v>QC3-6182CHT</v>
      </c>
      <c r="H70" s="130" t="s">
        <v>35</v>
      </c>
      <c r="I70" s="129" t="s">
        <v>126</v>
      </c>
      <c r="J70" s="128" t="s">
        <v>59</v>
      </c>
      <c r="K70" s="128" t="s">
        <v>59</v>
      </c>
      <c r="L70" s="129" t="s">
        <v>446</v>
      </c>
      <c r="M70" s="129" t="s">
        <v>384</v>
      </c>
      <c r="N70" s="129">
        <v>9000</v>
      </c>
      <c r="O70" s="106"/>
      <c r="P70" s="106"/>
      <c r="Q70" s="106"/>
      <c r="R70" s="106"/>
      <c r="S70" s="106"/>
      <c r="T70" s="106"/>
      <c r="U70" s="106"/>
      <c r="V70" s="106"/>
      <c r="W70" s="106"/>
      <c r="X70" s="117"/>
      <c r="Y70" s="117"/>
      <c r="Z70" s="117"/>
      <c r="AA70" s="118"/>
      <c r="AB70" s="118"/>
      <c r="AC70" s="118"/>
      <c r="AD70" s="119"/>
      <c r="AE70" s="120"/>
      <c r="AF70" s="120">
        <v>0</v>
      </c>
      <c r="AG70" s="120">
        <v>9.1999999999999993</v>
      </c>
      <c r="AH70" s="120">
        <v>0.09</v>
      </c>
      <c r="AI70" s="120">
        <v>9</v>
      </c>
      <c r="AJ70" s="120">
        <v>1.91</v>
      </c>
      <c r="AK70" s="120">
        <v>0</v>
      </c>
      <c r="AL70" s="120">
        <v>0</v>
      </c>
      <c r="AM70" s="120">
        <v>1.0640000000000001</v>
      </c>
      <c r="AN70" s="120">
        <v>0.8</v>
      </c>
      <c r="AO70" s="120">
        <v>1</v>
      </c>
      <c r="AP70" s="120">
        <v>10</v>
      </c>
      <c r="AQ70" s="120">
        <v>1</v>
      </c>
      <c r="AR70" s="120">
        <v>0</v>
      </c>
      <c r="AS70" s="120">
        <v>0</v>
      </c>
      <c r="AT70" s="120">
        <v>0</v>
      </c>
      <c r="AU70" s="120">
        <v>9</v>
      </c>
      <c r="AV70" s="120">
        <v>0</v>
      </c>
      <c r="AW70" s="120">
        <v>0</v>
      </c>
      <c r="AZ70" s="117"/>
      <c r="BA70" s="117"/>
      <c r="BB70" s="117"/>
      <c r="BC70" s="117"/>
      <c r="BD70" s="117">
        <v>0</v>
      </c>
      <c r="BE70" s="117">
        <v>10.91</v>
      </c>
      <c r="BF70" s="117">
        <v>1.194</v>
      </c>
      <c r="BG70" s="117">
        <v>0</v>
      </c>
      <c r="BH70" s="117">
        <v>1.0640000000000001</v>
      </c>
      <c r="BI70" s="117">
        <v>0.8</v>
      </c>
      <c r="BJ70" s="117">
        <v>1</v>
      </c>
      <c r="BK70" s="117">
        <v>10</v>
      </c>
      <c r="BL70" s="117">
        <v>1</v>
      </c>
      <c r="BM70" s="117">
        <v>0</v>
      </c>
      <c r="BN70" s="117">
        <v>0</v>
      </c>
      <c r="BO70" s="117">
        <v>0</v>
      </c>
      <c r="BP70" s="117">
        <v>0</v>
      </c>
      <c r="BQ70" s="117">
        <v>9</v>
      </c>
      <c r="BR70" s="117">
        <v>0</v>
      </c>
      <c r="BT70" s="130" t="str">
        <f t="shared" si="10"/>
        <v>HUNG</v>
      </c>
      <c r="BU70" s="131">
        <v>0</v>
      </c>
      <c r="BV70" s="131">
        <v>0</v>
      </c>
      <c r="BW70" s="131">
        <f t="shared" si="11"/>
        <v>0</v>
      </c>
      <c r="BX70" s="132" t="str">
        <f t="shared" si="12"/>
        <v xml:space="preserve"> </v>
      </c>
      <c r="BY70" s="129" t="str">
        <f t="shared" si="19"/>
        <v>OK</v>
      </c>
      <c r="CA70" s="124" t="e">
        <f t="shared" si="13"/>
        <v>#REF!</v>
      </c>
      <c r="CB70" s="131">
        <f t="shared" si="14"/>
        <v>0</v>
      </c>
      <c r="CC70" s="131" t="e">
        <f t="shared" si="15"/>
        <v>#REF!</v>
      </c>
      <c r="CD70" s="133" t="e">
        <f>SUMIF(ID_Process_P!$I$8:$I$1008,'● Inspection plan (master)'!$E70,ID_Process_P!#REF!)/1000</f>
        <v>#REF!</v>
      </c>
      <c r="CE70" s="133">
        <v>0</v>
      </c>
      <c r="CF70" s="134"/>
      <c r="CL70" s="124">
        <f t="shared" si="16"/>
        <v>0</v>
      </c>
      <c r="CM70" s="131">
        <f t="shared" si="17"/>
        <v>0</v>
      </c>
      <c r="CN70" s="131">
        <f t="shared" si="18"/>
        <v>0</v>
      </c>
      <c r="CO70" s="133"/>
      <c r="CP70" s="133">
        <v>0</v>
      </c>
      <c r="CQ70" s="134"/>
    </row>
    <row r="71" spans="2:95">
      <c r="B71" s="113" t="s">
        <v>508</v>
      </c>
      <c r="C71" s="114" t="str">
        <f t="shared" si="8"/>
        <v>QC3-6182CVN1</v>
      </c>
      <c r="D71" s="114" t="s">
        <v>508</v>
      </c>
      <c r="E71" s="114" t="s">
        <v>509</v>
      </c>
      <c r="F71" s="115" t="s">
        <v>37</v>
      </c>
      <c r="G71" s="116" t="str">
        <f t="shared" si="9"/>
        <v>QC3-6182CVN1</v>
      </c>
      <c r="H71" s="116" t="s">
        <v>35</v>
      </c>
      <c r="I71" s="115" t="s">
        <v>126</v>
      </c>
      <c r="J71" s="114" t="s">
        <v>61</v>
      </c>
      <c r="K71" s="114" t="s">
        <v>61</v>
      </c>
      <c r="L71" s="115" t="s">
        <v>446</v>
      </c>
      <c r="M71" s="115" t="s">
        <v>384</v>
      </c>
      <c r="N71" s="115">
        <v>5400</v>
      </c>
      <c r="O71" s="106"/>
      <c r="P71" s="106"/>
      <c r="Q71" s="106"/>
      <c r="R71" s="106"/>
      <c r="S71" s="106"/>
      <c r="T71" s="106"/>
      <c r="U71" s="106"/>
      <c r="V71" s="106"/>
      <c r="W71" s="106"/>
      <c r="X71" s="117"/>
      <c r="Y71" s="117"/>
      <c r="Z71" s="117"/>
      <c r="AA71" s="118"/>
      <c r="AB71" s="118"/>
      <c r="AC71" s="118"/>
      <c r="AD71" s="119"/>
      <c r="AE71" s="120"/>
      <c r="AF71" s="120">
        <v>84.311999999999998</v>
      </c>
      <c r="AG71" s="120">
        <v>0</v>
      </c>
      <c r="AH71" s="120">
        <v>0</v>
      </c>
      <c r="AI71" s="120">
        <v>5.4</v>
      </c>
      <c r="AJ71" s="120">
        <v>5.4</v>
      </c>
      <c r="AK71" s="120">
        <v>14.2</v>
      </c>
      <c r="AL71" s="120">
        <v>2</v>
      </c>
      <c r="AM71" s="120">
        <v>0</v>
      </c>
      <c r="AN71" s="120">
        <v>0</v>
      </c>
      <c r="AO71" s="120">
        <v>0</v>
      </c>
      <c r="AP71" s="120">
        <v>0</v>
      </c>
      <c r="AQ71" s="120">
        <v>0</v>
      </c>
      <c r="AR71" s="120">
        <v>0</v>
      </c>
      <c r="AS71" s="120">
        <v>0</v>
      </c>
      <c r="AT71" s="120">
        <v>0</v>
      </c>
      <c r="AU71" s="120">
        <v>0</v>
      </c>
      <c r="AV71" s="120">
        <v>0</v>
      </c>
      <c r="AW71" s="120">
        <v>0</v>
      </c>
      <c r="AZ71" s="121"/>
      <c r="BA71" s="121"/>
      <c r="BB71" s="121"/>
      <c r="BC71" s="121"/>
      <c r="BD71" s="121">
        <v>5.4</v>
      </c>
      <c r="BE71" s="121">
        <v>0</v>
      </c>
      <c r="BF71" s="121">
        <v>14.2</v>
      </c>
      <c r="BG71" s="121">
        <v>2</v>
      </c>
      <c r="BH71" s="121">
        <v>0</v>
      </c>
      <c r="BI71" s="121">
        <v>0</v>
      </c>
      <c r="BJ71" s="121">
        <v>0</v>
      </c>
      <c r="BK71" s="121">
        <v>0</v>
      </c>
      <c r="BL71" s="121">
        <v>0</v>
      </c>
      <c r="BM71" s="121">
        <v>0</v>
      </c>
      <c r="BN71" s="121">
        <v>0</v>
      </c>
      <c r="BO71" s="121">
        <v>0</v>
      </c>
      <c r="BP71" s="121">
        <v>0</v>
      </c>
      <c r="BQ71" s="121">
        <v>0</v>
      </c>
      <c r="BR71" s="121">
        <v>0</v>
      </c>
      <c r="BT71" s="116" t="str">
        <f t="shared" si="10"/>
        <v>HUNG</v>
      </c>
      <c r="BU71" s="122">
        <v>0</v>
      </c>
      <c r="BV71" s="122">
        <v>0</v>
      </c>
      <c r="BW71" s="122">
        <f t="shared" si="11"/>
        <v>0</v>
      </c>
      <c r="BX71" s="123" t="str">
        <f t="shared" si="12"/>
        <v xml:space="preserve"> </v>
      </c>
      <c r="BY71" s="115" t="str">
        <f t="shared" si="19"/>
        <v>OK</v>
      </c>
      <c r="CA71" s="124" t="e">
        <f t="shared" si="13"/>
        <v>#REF!</v>
      </c>
      <c r="CB71" s="122">
        <f t="shared" si="14"/>
        <v>0</v>
      </c>
      <c r="CC71" s="122" t="e">
        <f t="shared" si="15"/>
        <v>#REF!</v>
      </c>
      <c r="CD71" s="125" t="e">
        <f>SUMIF(ID_Process_P!$I$8:$I$1008,'● Inspection plan (master)'!$E71,ID_Process_P!#REF!)/1000</f>
        <v>#REF!</v>
      </c>
      <c r="CE71" s="125">
        <v>0</v>
      </c>
      <c r="CF71" s="126"/>
      <c r="CL71" s="124">
        <f t="shared" si="16"/>
        <v>0</v>
      </c>
      <c r="CM71" s="122">
        <f t="shared" si="17"/>
        <v>0</v>
      </c>
      <c r="CN71" s="122">
        <f t="shared" si="18"/>
        <v>0</v>
      </c>
      <c r="CO71" s="125"/>
      <c r="CP71" s="125">
        <v>0</v>
      </c>
      <c r="CQ71" s="126"/>
    </row>
    <row r="72" spans="2:95">
      <c r="B72" s="127" t="s">
        <v>510</v>
      </c>
      <c r="C72" s="128" t="str">
        <f t="shared" si="8"/>
        <v>QC4-7181CHT</v>
      </c>
      <c r="D72" s="128" t="s">
        <v>510</v>
      </c>
      <c r="E72" s="128" t="s">
        <v>511</v>
      </c>
      <c r="F72" s="129" t="s">
        <v>37</v>
      </c>
      <c r="G72" s="130" t="str">
        <f t="shared" si="9"/>
        <v>QC4-7181CHT</v>
      </c>
      <c r="H72" s="130" t="s">
        <v>35</v>
      </c>
      <c r="I72" s="129" t="s">
        <v>127</v>
      </c>
      <c r="J72" s="128" t="s">
        <v>59</v>
      </c>
      <c r="K72" s="128" t="s">
        <v>59</v>
      </c>
      <c r="L72" s="129" t="s">
        <v>446</v>
      </c>
      <c r="M72" s="129" t="s">
        <v>354</v>
      </c>
      <c r="N72" s="129">
        <v>8000</v>
      </c>
      <c r="O72" s="106"/>
      <c r="P72" s="106"/>
      <c r="Q72" s="106"/>
      <c r="R72" s="106"/>
      <c r="S72" s="106"/>
      <c r="T72" s="106"/>
      <c r="U72" s="106"/>
      <c r="V72" s="106"/>
      <c r="W72" s="106"/>
      <c r="X72" s="117"/>
      <c r="Y72" s="117"/>
      <c r="Z72" s="117"/>
      <c r="AA72" s="118"/>
      <c r="AB72" s="118"/>
      <c r="AC72" s="118"/>
      <c r="AD72" s="119"/>
      <c r="AE72" s="120"/>
      <c r="AF72" s="120">
        <v>56</v>
      </c>
      <c r="AG72" s="120">
        <v>80</v>
      </c>
      <c r="AH72" s="120">
        <v>32</v>
      </c>
      <c r="AI72" s="120">
        <v>48</v>
      </c>
      <c r="AJ72" s="120">
        <v>48</v>
      </c>
      <c r="AK72" s="120">
        <v>32</v>
      </c>
      <c r="AL72" s="120">
        <v>64</v>
      </c>
      <c r="AM72" s="120">
        <v>64</v>
      </c>
      <c r="AN72" s="120">
        <v>64</v>
      </c>
      <c r="AO72" s="120">
        <v>64</v>
      </c>
      <c r="AP72" s="120">
        <v>72</v>
      </c>
      <c r="AQ72" s="120">
        <v>72</v>
      </c>
      <c r="AR72" s="120">
        <v>0</v>
      </c>
      <c r="AS72" s="120">
        <v>0</v>
      </c>
      <c r="AT72" s="120">
        <v>96</v>
      </c>
      <c r="AU72" s="120">
        <v>104</v>
      </c>
      <c r="AV72" s="120">
        <v>64</v>
      </c>
      <c r="AW72" s="120">
        <v>48</v>
      </c>
      <c r="AZ72" s="117"/>
      <c r="BA72" s="117"/>
      <c r="BB72" s="117"/>
      <c r="BC72" s="117"/>
      <c r="BD72" s="117">
        <v>80</v>
      </c>
      <c r="BE72" s="117">
        <v>24</v>
      </c>
      <c r="BF72" s="117">
        <v>48</v>
      </c>
      <c r="BG72" s="117">
        <v>64</v>
      </c>
      <c r="BH72" s="117">
        <v>40</v>
      </c>
      <c r="BI72" s="117">
        <v>64</v>
      </c>
      <c r="BJ72" s="117">
        <v>72</v>
      </c>
      <c r="BK72" s="117">
        <v>64</v>
      </c>
      <c r="BL72" s="117">
        <v>80</v>
      </c>
      <c r="BM72" s="117">
        <v>0</v>
      </c>
      <c r="BN72" s="117">
        <v>0</v>
      </c>
      <c r="BO72" s="117">
        <v>64</v>
      </c>
      <c r="BP72" s="117">
        <v>112</v>
      </c>
      <c r="BQ72" s="117">
        <v>80</v>
      </c>
      <c r="BR72" s="117">
        <v>80</v>
      </c>
      <c r="BT72" s="130" t="str">
        <f t="shared" si="10"/>
        <v>HUNG</v>
      </c>
      <c r="BU72" s="131">
        <v>96</v>
      </c>
      <c r="BV72" s="131">
        <v>96</v>
      </c>
      <c r="BW72" s="131">
        <f t="shared" si="11"/>
        <v>0</v>
      </c>
      <c r="BX72" s="132">
        <f t="shared" si="12"/>
        <v>1</v>
      </c>
      <c r="BY72" s="129" t="str">
        <f t="shared" si="19"/>
        <v>OK</v>
      </c>
      <c r="CA72" s="124" t="e">
        <f t="shared" si="13"/>
        <v>#REF!</v>
      </c>
      <c r="CB72" s="131">
        <f t="shared" si="14"/>
        <v>96</v>
      </c>
      <c r="CC72" s="131" t="e">
        <f t="shared" si="15"/>
        <v>#REF!</v>
      </c>
      <c r="CD72" s="133" t="e">
        <f>SUMIF(ID_Process_P!$I$8:$I$1008,'● Inspection plan (master)'!$E72,ID_Process_P!#REF!)/1000</f>
        <v>#REF!</v>
      </c>
      <c r="CE72" s="133">
        <v>32</v>
      </c>
      <c r="CF72" s="134"/>
      <c r="CL72" s="124">
        <f t="shared" si="16"/>
        <v>0</v>
      </c>
      <c r="CM72" s="131">
        <f t="shared" si="17"/>
        <v>0</v>
      </c>
      <c r="CN72" s="131">
        <f t="shared" si="18"/>
        <v>0</v>
      </c>
      <c r="CO72" s="133"/>
      <c r="CP72" s="133">
        <v>0</v>
      </c>
      <c r="CQ72" s="134"/>
    </row>
    <row r="73" spans="2:95">
      <c r="B73" s="113" t="s">
        <v>512</v>
      </c>
      <c r="C73" s="114" t="str">
        <f t="shared" ref="C73:C136" si="20">I73&amp;K73</f>
        <v>QC4-7181CVN1</v>
      </c>
      <c r="D73" s="114" t="s">
        <v>512</v>
      </c>
      <c r="E73" s="114" t="s">
        <v>513</v>
      </c>
      <c r="F73" s="115" t="s">
        <v>37</v>
      </c>
      <c r="G73" s="116" t="str">
        <f t="shared" ref="G73:G136" si="21">I73&amp;K73</f>
        <v>QC4-7181CVN1</v>
      </c>
      <c r="H73" s="116" t="s">
        <v>35</v>
      </c>
      <c r="I73" s="115" t="s">
        <v>127</v>
      </c>
      <c r="J73" s="114" t="s">
        <v>61</v>
      </c>
      <c r="K73" s="114" t="s">
        <v>61</v>
      </c>
      <c r="L73" s="115" t="s">
        <v>446</v>
      </c>
      <c r="M73" s="115" t="s">
        <v>354</v>
      </c>
      <c r="N73" s="115">
        <v>5000</v>
      </c>
      <c r="O73" s="106"/>
      <c r="P73" s="106"/>
      <c r="Q73" s="106"/>
      <c r="R73" s="106"/>
      <c r="S73" s="106"/>
      <c r="T73" s="106"/>
      <c r="U73" s="106"/>
      <c r="V73" s="106"/>
      <c r="W73" s="106"/>
      <c r="X73" s="117"/>
      <c r="Y73" s="117"/>
      <c r="Z73" s="117"/>
      <c r="AA73" s="118"/>
      <c r="AB73" s="118"/>
      <c r="AC73" s="118"/>
      <c r="AD73" s="119"/>
      <c r="AE73" s="120"/>
      <c r="AF73" s="120">
        <v>0</v>
      </c>
      <c r="AG73" s="120">
        <v>0</v>
      </c>
      <c r="AH73" s="120">
        <v>0</v>
      </c>
      <c r="AI73" s="120">
        <v>0</v>
      </c>
      <c r="AJ73" s="120">
        <v>0</v>
      </c>
      <c r="AK73" s="120">
        <v>0</v>
      </c>
      <c r="AL73" s="120">
        <v>0</v>
      </c>
      <c r="AM73" s="120">
        <v>0</v>
      </c>
      <c r="AN73" s="120">
        <v>0</v>
      </c>
      <c r="AO73" s="120">
        <v>0</v>
      </c>
      <c r="AP73" s="120">
        <v>0</v>
      </c>
      <c r="AQ73" s="120">
        <v>0</v>
      </c>
      <c r="AR73" s="120">
        <v>0</v>
      </c>
      <c r="AS73" s="120">
        <v>0</v>
      </c>
      <c r="AT73" s="120">
        <v>0</v>
      </c>
      <c r="AU73" s="120">
        <v>0</v>
      </c>
      <c r="AV73" s="120">
        <v>0</v>
      </c>
      <c r="AW73" s="120">
        <v>0</v>
      </c>
      <c r="AZ73" s="121"/>
      <c r="BA73" s="121"/>
      <c r="BB73" s="121"/>
      <c r="BC73" s="121"/>
      <c r="BD73" s="121">
        <v>0</v>
      </c>
      <c r="BE73" s="121">
        <v>0</v>
      </c>
      <c r="BF73" s="121">
        <v>0</v>
      </c>
      <c r="BG73" s="121">
        <v>0</v>
      </c>
      <c r="BH73" s="121">
        <v>0</v>
      </c>
      <c r="BI73" s="121">
        <v>0</v>
      </c>
      <c r="BJ73" s="121">
        <v>0</v>
      </c>
      <c r="BK73" s="121">
        <v>0</v>
      </c>
      <c r="BL73" s="121">
        <v>0</v>
      </c>
      <c r="BM73" s="121">
        <v>0</v>
      </c>
      <c r="BN73" s="121">
        <v>0</v>
      </c>
      <c r="BO73" s="121">
        <v>0</v>
      </c>
      <c r="BP73" s="121">
        <v>0</v>
      </c>
      <c r="BQ73" s="121">
        <v>0</v>
      </c>
      <c r="BR73" s="121">
        <v>0</v>
      </c>
      <c r="BT73" s="116" t="str">
        <f t="shared" ref="BT73:BT136" si="22">$H73</f>
        <v>HUNG</v>
      </c>
      <c r="BU73" s="122">
        <v>0</v>
      </c>
      <c r="BV73" s="122">
        <v>0</v>
      </c>
      <c r="BW73" s="122">
        <f t="shared" ref="BW73:BW137" si="23">BV73-BU73</f>
        <v>0</v>
      </c>
      <c r="BX73" s="123" t="str">
        <f t="shared" ref="BX73:BX137" si="24">IFERROR(BU73/BV73," ")</f>
        <v xml:space="preserve"> </v>
      </c>
      <c r="BY73" s="115" t="str">
        <f t="shared" si="19"/>
        <v>OK</v>
      </c>
      <c r="CA73" s="124" t="e">
        <f t="shared" ref="CA73:CA136" si="25">CC73-CB73</f>
        <v>#REF!</v>
      </c>
      <c r="CB73" s="122">
        <f t="shared" ref="CB73:CB136" si="26">SUMIF($AE$6:$AW$6,CB$6,$AE73:$AW73)</f>
        <v>0</v>
      </c>
      <c r="CC73" s="122" t="e">
        <f t="shared" ref="CC73:CC136" si="27">IF(IF(CF73="M",CB73,IF(CE73&lt;0,CB73-CE73,CB73))&lt;CD73,CD73,IF(CF73="M",CB73,IF(CE73&lt;0,CB73-CE73,CB73)))</f>
        <v>#REF!</v>
      </c>
      <c r="CD73" s="125" t="e">
        <f>SUMIF(ID_Process_P!$I$8:$I$1008,'● Inspection plan (master)'!$E73,ID_Process_P!#REF!)/1000</f>
        <v>#REF!</v>
      </c>
      <c r="CE73" s="125">
        <v>5</v>
      </c>
      <c r="CF73" s="126"/>
      <c r="CL73" s="124">
        <f t="shared" ref="CL73:CL136" si="28">CN73-CM73</f>
        <v>0</v>
      </c>
      <c r="CM73" s="122">
        <f t="shared" ref="CM73:CM136" si="29">SUMIF($AE$6:$AW$6,CM$6,$AE73:$AW73)</f>
        <v>0</v>
      </c>
      <c r="CN73" s="122">
        <f t="shared" ref="CN73:CN136" si="30">IF(IF(CQ73="M",CM73,IF(CP73&lt;0,CM73-CP73,CM73))&lt;CO73,CO73,IF(CQ73="M",CM73,IF(CP73&lt;0,CM73-CP73,CM73)))</f>
        <v>0</v>
      </c>
      <c r="CO73" s="125"/>
      <c r="CP73" s="125">
        <v>0</v>
      </c>
      <c r="CQ73" s="126"/>
    </row>
    <row r="74" spans="2:95">
      <c r="B74" s="127" t="s">
        <v>514</v>
      </c>
      <c r="C74" s="128" t="str">
        <f t="shared" si="20"/>
        <v>D0006H-001BIVN</v>
      </c>
      <c r="D74" s="128" t="s">
        <v>514</v>
      </c>
      <c r="E74" s="128" t="s">
        <v>515</v>
      </c>
      <c r="F74" s="129" t="s">
        <v>37</v>
      </c>
      <c r="G74" s="130" t="str">
        <f t="shared" si="21"/>
        <v>D0006H-001BIVN</v>
      </c>
      <c r="H74" s="130" t="s">
        <v>35</v>
      </c>
      <c r="I74" s="129" t="s">
        <v>128</v>
      </c>
      <c r="J74" s="128" t="s">
        <v>87</v>
      </c>
      <c r="K74" s="128" t="s">
        <v>87</v>
      </c>
      <c r="L74" s="129" t="s">
        <v>383</v>
      </c>
      <c r="M74" s="129" t="s">
        <v>354</v>
      </c>
      <c r="N74" s="129">
        <v>600</v>
      </c>
      <c r="O74" s="106"/>
      <c r="P74" s="106"/>
      <c r="Q74" s="106"/>
      <c r="R74" s="106"/>
      <c r="S74" s="106"/>
      <c r="T74" s="106"/>
      <c r="U74" s="106"/>
      <c r="V74" s="106"/>
      <c r="W74" s="106"/>
      <c r="X74" s="117"/>
      <c r="Y74" s="117"/>
      <c r="Z74" s="117"/>
      <c r="AA74" s="118"/>
      <c r="AB74" s="118"/>
      <c r="AC74" s="118"/>
      <c r="AD74" s="119"/>
      <c r="AE74" s="120"/>
      <c r="AF74" s="120">
        <v>69</v>
      </c>
      <c r="AG74" s="120">
        <v>58.8</v>
      </c>
      <c r="AH74" s="120">
        <v>22.8</v>
      </c>
      <c r="AI74" s="120">
        <v>42.6</v>
      </c>
      <c r="AJ74" s="120">
        <v>22.2</v>
      </c>
      <c r="AK74" s="120">
        <v>47.4</v>
      </c>
      <c r="AL74" s="120">
        <v>57</v>
      </c>
      <c r="AM74" s="120">
        <v>76.8</v>
      </c>
      <c r="AN74" s="120">
        <v>126</v>
      </c>
      <c r="AO74" s="120">
        <v>103.8</v>
      </c>
      <c r="AP74" s="120">
        <v>41.4</v>
      </c>
      <c r="AQ74" s="120">
        <v>108.6</v>
      </c>
      <c r="AR74" s="120">
        <v>98.4</v>
      </c>
      <c r="AS74" s="120">
        <v>119.4</v>
      </c>
      <c r="AT74" s="120">
        <v>48.6</v>
      </c>
      <c r="AU74" s="120">
        <v>45.6</v>
      </c>
      <c r="AV74" s="120">
        <v>56.4</v>
      </c>
      <c r="AW74" s="120">
        <v>48</v>
      </c>
      <c r="AZ74" s="117"/>
      <c r="BA74" s="117"/>
      <c r="BB74" s="117"/>
      <c r="BC74" s="117"/>
      <c r="BD74" s="117">
        <v>39</v>
      </c>
      <c r="BE74" s="117">
        <v>35.4</v>
      </c>
      <c r="BF74" s="117">
        <v>47.4</v>
      </c>
      <c r="BG74" s="117">
        <v>61.8</v>
      </c>
      <c r="BH74" s="117">
        <v>78</v>
      </c>
      <c r="BI74" s="117">
        <v>98.4</v>
      </c>
      <c r="BJ74" s="117">
        <v>79.2</v>
      </c>
      <c r="BK74" s="117">
        <v>72</v>
      </c>
      <c r="BL74" s="117">
        <v>106.2</v>
      </c>
      <c r="BM74" s="117">
        <v>115.2</v>
      </c>
      <c r="BN74" s="117">
        <v>106.2</v>
      </c>
      <c r="BO74" s="117">
        <v>62.4</v>
      </c>
      <c r="BP74" s="117">
        <v>44.4</v>
      </c>
      <c r="BQ74" s="117">
        <v>51</v>
      </c>
      <c r="BR74" s="117">
        <v>69</v>
      </c>
      <c r="BT74" s="130" t="str">
        <f t="shared" si="22"/>
        <v>HUNG</v>
      </c>
      <c r="BU74" s="131">
        <v>48</v>
      </c>
      <c r="BV74" s="131">
        <v>48.6</v>
      </c>
      <c r="BW74" s="131">
        <f t="shared" si="23"/>
        <v>0.60000000000000142</v>
      </c>
      <c r="BX74" s="132">
        <f t="shared" si="24"/>
        <v>0.98765432098765427</v>
      </c>
      <c r="BY74" s="129" t="str">
        <f t="shared" ref="BY74:BY137" si="31">IF(AND(BU74=0,BV74=0),"OK",IF(OR(BX74&lt;95%,BX74&gt;105%),"NG","OK"))</f>
        <v>OK</v>
      </c>
      <c r="CA74" s="124" t="e">
        <f t="shared" si="25"/>
        <v>#REF!</v>
      </c>
      <c r="CB74" s="131">
        <f t="shared" si="26"/>
        <v>48.6</v>
      </c>
      <c r="CC74" s="131" t="e">
        <f t="shared" si="27"/>
        <v>#REF!</v>
      </c>
      <c r="CD74" s="133" t="e">
        <f>SUMIF(ID_Process_P!$I$8:$I$1008,'● Inspection plan (master)'!$E74,ID_Process_P!#REF!)/1000</f>
        <v>#REF!</v>
      </c>
      <c r="CE74" s="133">
        <v>0</v>
      </c>
      <c r="CF74" s="134"/>
      <c r="CL74" s="124">
        <f t="shared" si="28"/>
        <v>0</v>
      </c>
      <c r="CM74" s="131">
        <f t="shared" si="29"/>
        <v>119.4</v>
      </c>
      <c r="CN74" s="131">
        <f t="shared" si="30"/>
        <v>119.4</v>
      </c>
      <c r="CO74" s="133"/>
      <c r="CP74" s="133">
        <v>0</v>
      </c>
      <c r="CQ74" s="134"/>
    </row>
    <row r="75" spans="2:95">
      <c r="B75" s="113" t="s">
        <v>516</v>
      </c>
      <c r="C75" s="114" t="str">
        <f t="shared" si="20"/>
        <v>LY5959-001BIVN</v>
      </c>
      <c r="D75" s="114" t="s">
        <v>516</v>
      </c>
      <c r="E75" s="114" t="s">
        <v>517</v>
      </c>
      <c r="F75" s="115" t="s">
        <v>37</v>
      </c>
      <c r="G75" s="116" t="str">
        <f t="shared" si="21"/>
        <v>LY5959-001BIVN</v>
      </c>
      <c r="H75" s="116" t="s">
        <v>35</v>
      </c>
      <c r="I75" s="115" t="s">
        <v>131</v>
      </c>
      <c r="J75" s="114" t="s">
        <v>87</v>
      </c>
      <c r="K75" s="114" t="s">
        <v>87</v>
      </c>
      <c r="L75" s="115" t="s">
        <v>383</v>
      </c>
      <c r="M75" s="115" t="s">
        <v>354</v>
      </c>
      <c r="N75" s="115">
        <v>600</v>
      </c>
      <c r="O75" s="106"/>
      <c r="P75" s="106"/>
      <c r="Q75" s="106"/>
      <c r="R75" s="106"/>
      <c r="S75" s="106"/>
      <c r="T75" s="106"/>
      <c r="U75" s="106"/>
      <c r="V75" s="106"/>
      <c r="W75" s="106"/>
      <c r="X75" s="117"/>
      <c r="Y75" s="117"/>
      <c r="Z75" s="117"/>
      <c r="AA75" s="118"/>
      <c r="AB75" s="118"/>
      <c r="AC75" s="118"/>
      <c r="AD75" s="119"/>
      <c r="AE75" s="120"/>
      <c r="AF75" s="120">
        <v>69.599999999999994</v>
      </c>
      <c r="AG75" s="120">
        <v>57.6</v>
      </c>
      <c r="AH75" s="120">
        <v>37.200000000000003</v>
      </c>
      <c r="AI75" s="120">
        <v>29.4</v>
      </c>
      <c r="AJ75" s="120">
        <v>24.6</v>
      </c>
      <c r="AK75" s="120">
        <v>52.8</v>
      </c>
      <c r="AL75" s="120">
        <v>46.2</v>
      </c>
      <c r="AM75" s="120">
        <v>81.599999999999994</v>
      </c>
      <c r="AN75" s="120">
        <v>117.6</v>
      </c>
      <c r="AO75" s="120">
        <v>105.6</v>
      </c>
      <c r="AP75" s="120">
        <v>58.8</v>
      </c>
      <c r="AQ75" s="120">
        <v>90.6</v>
      </c>
      <c r="AR75" s="120">
        <v>106.8</v>
      </c>
      <c r="AS75" s="120">
        <v>111</v>
      </c>
      <c r="AT75" s="120">
        <v>53.400000000000006</v>
      </c>
      <c r="AU75" s="120">
        <v>46.2</v>
      </c>
      <c r="AV75" s="120">
        <v>56.4</v>
      </c>
      <c r="AW75" s="120">
        <v>48</v>
      </c>
      <c r="AZ75" s="121"/>
      <c r="BA75" s="121"/>
      <c r="BB75" s="121"/>
      <c r="BC75" s="121"/>
      <c r="BD75" s="121">
        <v>39</v>
      </c>
      <c r="BE75" s="121">
        <v>35.4</v>
      </c>
      <c r="BF75" s="121">
        <v>48</v>
      </c>
      <c r="BG75" s="121">
        <v>61.8</v>
      </c>
      <c r="BH75" s="121">
        <v>79.2</v>
      </c>
      <c r="BI75" s="121">
        <v>96.6</v>
      </c>
      <c r="BJ75" s="121">
        <v>80.400000000000006</v>
      </c>
      <c r="BK75" s="121">
        <v>70.92</v>
      </c>
      <c r="BL75" s="121">
        <v>107.4</v>
      </c>
      <c r="BM75" s="121">
        <v>116.4</v>
      </c>
      <c r="BN75" s="121">
        <v>105</v>
      </c>
      <c r="BO75" s="121">
        <v>61.8</v>
      </c>
      <c r="BP75" s="121">
        <v>45</v>
      </c>
      <c r="BQ75" s="121">
        <v>51</v>
      </c>
      <c r="BR75" s="121">
        <v>69</v>
      </c>
      <c r="BT75" s="116" t="str">
        <f t="shared" si="22"/>
        <v>HUNG</v>
      </c>
      <c r="BU75" s="122">
        <v>51.6</v>
      </c>
      <c r="BV75" s="122">
        <v>53.400000000000006</v>
      </c>
      <c r="BW75" s="122">
        <f t="shared" si="23"/>
        <v>1.8000000000000043</v>
      </c>
      <c r="BX75" s="123">
        <f t="shared" si="24"/>
        <v>0.96629213483146059</v>
      </c>
      <c r="BY75" s="115" t="str">
        <f t="shared" si="31"/>
        <v>OK</v>
      </c>
      <c r="CA75" s="124" t="e">
        <f t="shared" si="25"/>
        <v>#REF!</v>
      </c>
      <c r="CB75" s="122">
        <f t="shared" si="26"/>
        <v>53.400000000000006</v>
      </c>
      <c r="CC75" s="122" t="e">
        <f t="shared" si="27"/>
        <v>#REF!</v>
      </c>
      <c r="CD75" s="125" t="e">
        <f>SUMIF(ID_Process_P!$I$8:$I$1008,'● Inspection plan (master)'!$E75,ID_Process_P!#REF!)/1000</f>
        <v>#REF!</v>
      </c>
      <c r="CE75" s="125">
        <v>7.2759576141834261E-15</v>
      </c>
      <c r="CF75" s="126"/>
      <c r="CL75" s="124">
        <f t="shared" si="28"/>
        <v>0</v>
      </c>
      <c r="CM75" s="122">
        <f t="shared" si="29"/>
        <v>111</v>
      </c>
      <c r="CN75" s="122">
        <f t="shared" si="30"/>
        <v>111</v>
      </c>
      <c r="CO75" s="125"/>
      <c r="CP75" s="125">
        <v>0</v>
      </c>
      <c r="CQ75" s="126"/>
    </row>
    <row r="76" spans="2:95">
      <c r="B76" s="127" t="s">
        <v>518</v>
      </c>
      <c r="C76" s="128" t="str">
        <f t="shared" si="20"/>
        <v>LY5957-001BIVN</v>
      </c>
      <c r="D76" s="128" t="s">
        <v>518</v>
      </c>
      <c r="E76" s="128" t="s">
        <v>519</v>
      </c>
      <c r="F76" s="129" t="s">
        <v>37</v>
      </c>
      <c r="G76" s="130" t="str">
        <f t="shared" si="21"/>
        <v>LY5957-001BIVN</v>
      </c>
      <c r="H76" s="130" t="s">
        <v>35</v>
      </c>
      <c r="I76" s="129" t="s">
        <v>132</v>
      </c>
      <c r="J76" s="128" t="s">
        <v>87</v>
      </c>
      <c r="K76" s="128" t="s">
        <v>87</v>
      </c>
      <c r="L76" s="129" t="s">
        <v>383</v>
      </c>
      <c r="M76" s="129" t="s">
        <v>354</v>
      </c>
      <c r="N76" s="129">
        <v>600</v>
      </c>
      <c r="O76" s="106"/>
      <c r="P76" s="106"/>
      <c r="Q76" s="106"/>
      <c r="R76" s="106"/>
      <c r="S76" s="106"/>
      <c r="T76" s="106"/>
      <c r="U76" s="106"/>
      <c r="V76" s="106"/>
      <c r="W76" s="106"/>
      <c r="X76" s="117"/>
      <c r="Y76" s="117"/>
      <c r="Z76" s="117"/>
      <c r="AA76" s="118"/>
      <c r="AB76" s="118"/>
      <c r="AC76" s="118"/>
      <c r="AD76" s="119"/>
      <c r="AE76" s="120"/>
      <c r="AF76" s="120">
        <v>433.8</v>
      </c>
      <c r="AG76" s="120">
        <v>470.4</v>
      </c>
      <c r="AH76" s="120">
        <v>385.8</v>
      </c>
      <c r="AI76" s="120">
        <v>226.2</v>
      </c>
      <c r="AJ76" s="120">
        <v>216.6</v>
      </c>
      <c r="AK76" s="120">
        <v>271.2</v>
      </c>
      <c r="AL76" s="120">
        <v>445.2</v>
      </c>
      <c r="AM76" s="120">
        <v>440.4</v>
      </c>
      <c r="AN76" s="120">
        <v>487.8</v>
      </c>
      <c r="AO76" s="120">
        <v>602.4</v>
      </c>
      <c r="AP76" s="120">
        <v>403.2</v>
      </c>
      <c r="AQ76" s="120">
        <v>585</v>
      </c>
      <c r="AR76" s="120">
        <v>589.79999999999995</v>
      </c>
      <c r="AS76" s="120">
        <v>525</v>
      </c>
      <c r="AT76" s="120">
        <v>435.1</v>
      </c>
      <c r="AU76" s="120">
        <v>350.4</v>
      </c>
      <c r="AV76" s="120">
        <v>409.8</v>
      </c>
      <c r="AW76" s="120">
        <v>276</v>
      </c>
      <c r="AZ76" s="117"/>
      <c r="BA76" s="117"/>
      <c r="BB76" s="117"/>
      <c r="BC76" s="117"/>
      <c r="BD76" s="117">
        <v>279.60000000000002</v>
      </c>
      <c r="BE76" s="117">
        <v>237</v>
      </c>
      <c r="BF76" s="117">
        <v>344.4</v>
      </c>
      <c r="BG76" s="117">
        <v>411.6</v>
      </c>
      <c r="BH76" s="117">
        <v>435.6</v>
      </c>
      <c r="BI76" s="117">
        <v>552.6</v>
      </c>
      <c r="BJ76" s="117">
        <v>475.2</v>
      </c>
      <c r="BK76" s="117">
        <v>507</v>
      </c>
      <c r="BL76" s="117">
        <v>526.20000000000005</v>
      </c>
      <c r="BM76" s="117">
        <v>579</v>
      </c>
      <c r="BN76" s="117">
        <v>544.20000000000005</v>
      </c>
      <c r="BO76" s="117">
        <v>490.9</v>
      </c>
      <c r="BP76" s="117">
        <v>321.60000000000002</v>
      </c>
      <c r="BQ76" s="117">
        <v>416.4</v>
      </c>
      <c r="BR76" s="117">
        <v>394.8</v>
      </c>
      <c r="BT76" s="130" t="str">
        <f t="shared" si="22"/>
        <v>HUNG</v>
      </c>
      <c r="BU76" s="131">
        <v>435.6</v>
      </c>
      <c r="BV76" s="131">
        <v>435.1</v>
      </c>
      <c r="BW76" s="131">
        <f t="shared" si="23"/>
        <v>-0.5</v>
      </c>
      <c r="BX76" s="132">
        <f t="shared" si="24"/>
        <v>1.0011491611123879</v>
      </c>
      <c r="BY76" s="129" t="str">
        <f t="shared" si="31"/>
        <v>OK</v>
      </c>
      <c r="CA76" s="124" t="e">
        <f t="shared" si="25"/>
        <v>#REF!</v>
      </c>
      <c r="CB76" s="131">
        <f t="shared" si="26"/>
        <v>435.1</v>
      </c>
      <c r="CC76" s="131" t="e">
        <f t="shared" si="27"/>
        <v>#REF!</v>
      </c>
      <c r="CD76" s="133" t="e">
        <f>SUMIF(ID_Process_P!$I$8:$I$1008,'● Inspection plan (master)'!$E76,ID_Process_P!#REF!)/1000</f>
        <v>#REF!</v>
      </c>
      <c r="CE76" s="133">
        <v>0</v>
      </c>
      <c r="CF76" s="134"/>
      <c r="CL76" s="124">
        <f t="shared" si="28"/>
        <v>0</v>
      </c>
      <c r="CM76" s="131">
        <f t="shared" si="29"/>
        <v>525</v>
      </c>
      <c r="CN76" s="131">
        <f t="shared" si="30"/>
        <v>525</v>
      </c>
      <c r="CO76" s="133"/>
      <c r="CP76" s="133">
        <v>0</v>
      </c>
      <c r="CQ76" s="134"/>
    </row>
    <row r="77" spans="2:95">
      <c r="B77" s="113" t="s">
        <v>520</v>
      </c>
      <c r="C77" s="114" t="str">
        <f t="shared" si="20"/>
        <v>D0015W-001BIVN</v>
      </c>
      <c r="D77" s="114" t="s">
        <v>520</v>
      </c>
      <c r="E77" s="114" t="s">
        <v>521</v>
      </c>
      <c r="F77" s="115" t="s">
        <v>37</v>
      </c>
      <c r="G77" s="116" t="str">
        <f t="shared" si="21"/>
        <v>D0015W-001BIVN</v>
      </c>
      <c r="H77" s="116" t="s">
        <v>35</v>
      </c>
      <c r="I77" s="115" t="s">
        <v>133</v>
      </c>
      <c r="J77" s="114" t="s">
        <v>87</v>
      </c>
      <c r="K77" s="114" t="s">
        <v>87</v>
      </c>
      <c r="L77" s="115" t="s">
        <v>383</v>
      </c>
      <c r="M77" s="115" t="s">
        <v>354</v>
      </c>
      <c r="N77" s="115">
        <f>440*0+480</f>
        <v>480</v>
      </c>
      <c r="O77" s="106"/>
      <c r="P77" s="106"/>
      <c r="Q77" s="106"/>
      <c r="R77" s="106"/>
      <c r="S77" s="106"/>
      <c r="T77" s="106"/>
      <c r="U77" s="106"/>
      <c r="V77" s="106"/>
      <c r="W77" s="106"/>
      <c r="X77" s="117"/>
      <c r="Y77" s="117"/>
      <c r="Z77" s="117"/>
      <c r="AA77" s="118"/>
      <c r="AB77" s="118"/>
      <c r="AC77" s="118"/>
      <c r="AD77" s="119"/>
      <c r="AE77" s="120"/>
      <c r="AF77" s="120">
        <v>141.12</v>
      </c>
      <c r="AG77" s="120">
        <v>175.68</v>
      </c>
      <c r="AH77" s="120">
        <v>157.91999999999999</v>
      </c>
      <c r="AI77" s="120">
        <v>87.84</v>
      </c>
      <c r="AJ77" s="120">
        <v>74.400000000000006</v>
      </c>
      <c r="AK77" s="120">
        <v>110.4</v>
      </c>
      <c r="AL77" s="120">
        <v>143.52000000000001</v>
      </c>
      <c r="AM77" s="120">
        <v>190.08</v>
      </c>
      <c r="AN77" s="120">
        <v>165.12</v>
      </c>
      <c r="AO77" s="120">
        <v>197.28</v>
      </c>
      <c r="AP77" s="120">
        <v>236.64</v>
      </c>
      <c r="AQ77" s="120">
        <v>216.48</v>
      </c>
      <c r="AR77" s="120">
        <v>252</v>
      </c>
      <c r="AS77" s="120">
        <v>228</v>
      </c>
      <c r="AT77" s="120">
        <v>227.04000000000002</v>
      </c>
      <c r="AU77" s="120">
        <v>135.36000000000001</v>
      </c>
      <c r="AV77" s="120">
        <v>166.56</v>
      </c>
      <c r="AW77" s="120">
        <v>150.24</v>
      </c>
      <c r="AZ77" s="121"/>
      <c r="BA77" s="121"/>
      <c r="BB77" s="121"/>
      <c r="BC77" s="121"/>
      <c r="BD77" s="121">
        <v>101.76</v>
      </c>
      <c r="BE77" s="121">
        <v>92.64</v>
      </c>
      <c r="BF77" s="121">
        <v>116.64</v>
      </c>
      <c r="BG77" s="121">
        <v>165.12</v>
      </c>
      <c r="BH77" s="121">
        <v>165.6</v>
      </c>
      <c r="BI77" s="121">
        <v>137.88</v>
      </c>
      <c r="BJ77" s="121">
        <v>220.8</v>
      </c>
      <c r="BK77" s="121">
        <v>249.12</v>
      </c>
      <c r="BL77" s="121">
        <v>211.2</v>
      </c>
      <c r="BM77" s="121">
        <v>253.92</v>
      </c>
      <c r="BN77" s="121">
        <v>232.8</v>
      </c>
      <c r="BO77" s="121">
        <v>230.4</v>
      </c>
      <c r="BP77" s="121">
        <v>135.36000000000001</v>
      </c>
      <c r="BQ77" s="121">
        <v>145.91999999999999</v>
      </c>
      <c r="BR77" s="121">
        <v>215.04</v>
      </c>
      <c r="BT77" s="116" t="str">
        <f t="shared" si="22"/>
        <v>HUNG</v>
      </c>
      <c r="BU77" s="122">
        <v>222.72</v>
      </c>
      <c r="BV77" s="122">
        <v>227.04000000000002</v>
      </c>
      <c r="BW77" s="122">
        <f t="shared" si="23"/>
        <v>4.3200000000000216</v>
      </c>
      <c r="BX77" s="123">
        <f t="shared" si="24"/>
        <v>0.98097251585623668</v>
      </c>
      <c r="BY77" s="115" t="str">
        <f t="shared" si="31"/>
        <v>OK</v>
      </c>
      <c r="CA77" s="124" t="e">
        <f t="shared" si="25"/>
        <v>#REF!</v>
      </c>
      <c r="CB77" s="122">
        <f>SUMIF($AE$6:$AW$6,CB$6,$AE77:$AW77)</f>
        <v>227.04000000000002</v>
      </c>
      <c r="CC77" s="122" t="e">
        <f t="shared" si="27"/>
        <v>#REF!</v>
      </c>
      <c r="CD77" s="125" t="e">
        <f>SUMIF(ID_Process_P!$I$8:$I$1008,'● Inspection plan (master)'!$E77,ID_Process_P!#REF!)/1000</f>
        <v>#REF!</v>
      </c>
      <c r="CE77" s="125">
        <v>2.9103830456733704E-14</v>
      </c>
      <c r="CF77" s="126"/>
      <c r="CL77" s="124">
        <f t="shared" si="28"/>
        <v>0</v>
      </c>
      <c r="CM77" s="122">
        <f t="shared" si="29"/>
        <v>228</v>
      </c>
      <c r="CN77" s="122">
        <f t="shared" si="30"/>
        <v>228</v>
      </c>
      <c r="CO77" s="125"/>
      <c r="CP77" s="125">
        <v>0</v>
      </c>
      <c r="CQ77" s="126"/>
    </row>
    <row r="78" spans="2:95">
      <c r="B78" s="127" t="s">
        <v>522</v>
      </c>
      <c r="C78" s="128" t="str">
        <f t="shared" si="20"/>
        <v>LY8096-001BIVN</v>
      </c>
      <c r="D78" s="128" t="s">
        <v>522</v>
      </c>
      <c r="E78" s="128" t="s">
        <v>523</v>
      </c>
      <c r="F78" s="129" t="s">
        <v>37</v>
      </c>
      <c r="G78" s="130" t="str">
        <f t="shared" si="21"/>
        <v>LY8096-001BIVN</v>
      </c>
      <c r="H78" s="130" t="s">
        <v>35</v>
      </c>
      <c r="I78" s="129" t="s">
        <v>134</v>
      </c>
      <c r="J78" s="128" t="s">
        <v>87</v>
      </c>
      <c r="K78" s="128" t="s">
        <v>87</v>
      </c>
      <c r="L78" s="129" t="s">
        <v>383</v>
      </c>
      <c r="M78" s="129" t="s">
        <v>354</v>
      </c>
      <c r="N78" s="129">
        <v>600</v>
      </c>
      <c r="O78" s="106"/>
      <c r="P78" s="106"/>
      <c r="Q78" s="106"/>
      <c r="R78" s="106"/>
      <c r="S78" s="106"/>
      <c r="T78" s="106"/>
      <c r="U78" s="106"/>
      <c r="V78" s="106"/>
      <c r="W78" s="106"/>
      <c r="X78" s="117"/>
      <c r="Y78" s="117"/>
      <c r="Z78" s="117"/>
      <c r="AA78" s="118"/>
      <c r="AB78" s="118"/>
      <c r="AC78" s="118"/>
      <c r="AD78" s="119"/>
      <c r="AE78" s="120"/>
      <c r="AF78" s="120">
        <v>70.8</v>
      </c>
      <c r="AG78" s="120">
        <v>76.2</v>
      </c>
      <c r="AH78" s="120">
        <v>37.799999999999997</v>
      </c>
      <c r="AI78" s="120">
        <v>51.6</v>
      </c>
      <c r="AJ78" s="120">
        <v>28.8</v>
      </c>
      <c r="AK78" s="120">
        <v>52.8</v>
      </c>
      <c r="AL78" s="120">
        <v>24</v>
      </c>
      <c r="AM78" s="120">
        <v>51.6</v>
      </c>
      <c r="AN78" s="120">
        <v>57.6</v>
      </c>
      <c r="AO78" s="120">
        <v>87.6</v>
      </c>
      <c r="AP78" s="120">
        <v>84</v>
      </c>
      <c r="AQ78" s="120">
        <v>109.8</v>
      </c>
      <c r="AR78" s="120">
        <v>67.2</v>
      </c>
      <c r="AS78" s="120">
        <v>79.2</v>
      </c>
      <c r="AT78" s="120">
        <v>52.8</v>
      </c>
      <c r="AU78" s="120">
        <v>49.2</v>
      </c>
      <c r="AV78" s="120">
        <v>63</v>
      </c>
      <c r="AW78" s="120">
        <v>37.799999999999997</v>
      </c>
      <c r="AZ78" s="117"/>
      <c r="BA78" s="117"/>
      <c r="BB78" s="117"/>
      <c r="BC78" s="117"/>
      <c r="BD78" s="117">
        <v>51.6</v>
      </c>
      <c r="BE78" s="117">
        <v>36</v>
      </c>
      <c r="BF78" s="117">
        <v>36</v>
      </c>
      <c r="BG78" s="117">
        <v>45.6</v>
      </c>
      <c r="BH78" s="117">
        <v>46.2</v>
      </c>
      <c r="BI78" s="117">
        <v>58.2</v>
      </c>
      <c r="BJ78" s="117">
        <v>85.2</v>
      </c>
      <c r="BK78" s="117">
        <v>91.2</v>
      </c>
      <c r="BL78" s="117">
        <v>65.44</v>
      </c>
      <c r="BM78" s="117">
        <v>99.6</v>
      </c>
      <c r="BN78" s="117">
        <v>84.6</v>
      </c>
      <c r="BO78" s="117">
        <v>64.8</v>
      </c>
      <c r="BP78" s="117">
        <v>39.6</v>
      </c>
      <c r="BQ78" s="117">
        <v>66.599999999999994</v>
      </c>
      <c r="BR78" s="117">
        <v>54.6</v>
      </c>
      <c r="BT78" s="130" t="str">
        <f t="shared" si="22"/>
        <v>HUNG</v>
      </c>
      <c r="BU78" s="131">
        <v>51.6</v>
      </c>
      <c r="BV78" s="131">
        <v>52.8</v>
      </c>
      <c r="BW78" s="131">
        <f t="shared" si="23"/>
        <v>1.1999999999999957</v>
      </c>
      <c r="BX78" s="132">
        <f t="shared" si="24"/>
        <v>0.9772727272727274</v>
      </c>
      <c r="BY78" s="129" t="str">
        <f t="shared" si="31"/>
        <v>OK</v>
      </c>
      <c r="CA78" s="124" t="e">
        <f t="shared" si="25"/>
        <v>#REF!</v>
      </c>
      <c r="CB78" s="131">
        <f t="shared" si="26"/>
        <v>52.8</v>
      </c>
      <c r="CC78" s="131" t="e">
        <f t="shared" si="27"/>
        <v>#REF!</v>
      </c>
      <c r="CD78" s="133" t="e">
        <f>SUMIF(ID_Process_P!$I$8:$I$1008,'● Inspection plan (master)'!$E78,ID_Process_P!#REF!)/1000</f>
        <v>#REF!</v>
      </c>
      <c r="CE78" s="133">
        <v>0</v>
      </c>
      <c r="CF78" s="134"/>
      <c r="CL78" s="124">
        <f t="shared" si="28"/>
        <v>0</v>
      </c>
      <c r="CM78" s="131">
        <f t="shared" si="29"/>
        <v>79.2</v>
      </c>
      <c r="CN78" s="131">
        <f t="shared" si="30"/>
        <v>79.2</v>
      </c>
      <c r="CO78" s="133"/>
      <c r="CP78" s="133">
        <v>0</v>
      </c>
      <c r="CQ78" s="134"/>
    </row>
    <row r="79" spans="2:95">
      <c r="B79" s="113" t="s">
        <v>524</v>
      </c>
      <c r="C79" s="114" t="str">
        <f t="shared" si="20"/>
        <v>LY8094-001BIVN</v>
      </c>
      <c r="D79" s="114" t="s">
        <v>524</v>
      </c>
      <c r="E79" s="114" t="s">
        <v>525</v>
      </c>
      <c r="F79" s="115" t="s">
        <v>37</v>
      </c>
      <c r="G79" s="116" t="str">
        <f t="shared" si="21"/>
        <v>LY8094-001BIVN</v>
      </c>
      <c r="H79" s="116" t="s">
        <v>35</v>
      </c>
      <c r="I79" s="115" t="s">
        <v>135</v>
      </c>
      <c r="J79" s="114" t="s">
        <v>87</v>
      </c>
      <c r="K79" s="114" t="s">
        <v>87</v>
      </c>
      <c r="L79" s="115" t="s">
        <v>383</v>
      </c>
      <c r="M79" s="115" t="s">
        <v>354</v>
      </c>
      <c r="N79" s="115">
        <v>600</v>
      </c>
      <c r="O79" s="106"/>
      <c r="P79" s="106"/>
      <c r="Q79" s="106"/>
      <c r="R79" s="106"/>
      <c r="S79" s="106"/>
      <c r="T79" s="106"/>
      <c r="U79" s="106"/>
      <c r="V79" s="106"/>
      <c r="W79" s="106"/>
      <c r="X79" s="117"/>
      <c r="Y79" s="117"/>
      <c r="Z79" s="117"/>
      <c r="AA79" s="118"/>
      <c r="AB79" s="118"/>
      <c r="AC79" s="118"/>
      <c r="AD79" s="119"/>
      <c r="AE79" s="120"/>
      <c r="AF79" s="120">
        <v>71.400000000000006</v>
      </c>
      <c r="AG79" s="120">
        <v>76.8</v>
      </c>
      <c r="AH79" s="120">
        <v>39</v>
      </c>
      <c r="AI79" s="120">
        <v>46.8</v>
      </c>
      <c r="AJ79" s="120">
        <v>27</v>
      </c>
      <c r="AK79" s="120">
        <v>57</v>
      </c>
      <c r="AL79" s="120">
        <v>24</v>
      </c>
      <c r="AM79" s="120">
        <v>40.799999999999997</v>
      </c>
      <c r="AN79" s="120">
        <v>68.400000000000006</v>
      </c>
      <c r="AO79" s="120">
        <v>85.8</v>
      </c>
      <c r="AP79" s="120">
        <v>91.2</v>
      </c>
      <c r="AQ79" s="120">
        <v>102.6</v>
      </c>
      <c r="AR79" s="120">
        <v>81.599999999999994</v>
      </c>
      <c r="AS79" s="120">
        <v>72</v>
      </c>
      <c r="AT79" s="120">
        <v>48.6</v>
      </c>
      <c r="AU79" s="120">
        <v>48</v>
      </c>
      <c r="AV79" s="120">
        <v>63</v>
      </c>
      <c r="AW79" s="120">
        <v>37.799999999999997</v>
      </c>
      <c r="AZ79" s="121"/>
      <c r="BA79" s="121"/>
      <c r="BB79" s="121"/>
      <c r="BC79" s="121"/>
      <c r="BD79" s="121">
        <v>51.6</v>
      </c>
      <c r="BE79" s="121">
        <v>36.6</v>
      </c>
      <c r="BF79" s="121">
        <v>36</v>
      </c>
      <c r="BG79" s="121">
        <v>45.6</v>
      </c>
      <c r="BH79" s="121">
        <v>46.8</v>
      </c>
      <c r="BI79" s="121">
        <v>58.8</v>
      </c>
      <c r="BJ79" s="121">
        <v>84.6</v>
      </c>
      <c r="BK79" s="121">
        <v>90.6</v>
      </c>
      <c r="BL79" s="121">
        <v>66.040000000000006</v>
      </c>
      <c r="BM79" s="121">
        <v>97.2</v>
      </c>
      <c r="BN79" s="121">
        <v>84</v>
      </c>
      <c r="BO79" s="121">
        <v>68.400000000000006</v>
      </c>
      <c r="BP79" s="121">
        <v>38.4</v>
      </c>
      <c r="BQ79" s="121">
        <v>67.2</v>
      </c>
      <c r="BR79" s="121">
        <v>54</v>
      </c>
      <c r="BT79" s="116" t="str">
        <f t="shared" si="22"/>
        <v>HUNG</v>
      </c>
      <c r="BU79" s="122">
        <v>52.2</v>
      </c>
      <c r="BV79" s="122">
        <v>48.6</v>
      </c>
      <c r="BW79" s="122">
        <f t="shared" si="23"/>
        <v>-3.6000000000000014</v>
      </c>
      <c r="BX79" s="123">
        <f t="shared" si="24"/>
        <v>1.0740740740740742</v>
      </c>
      <c r="BY79" s="115" t="str">
        <f t="shared" si="31"/>
        <v>NG</v>
      </c>
      <c r="CA79" s="124" t="e">
        <f t="shared" si="25"/>
        <v>#REF!</v>
      </c>
      <c r="CB79" s="122">
        <f t="shared" si="26"/>
        <v>48.6</v>
      </c>
      <c r="CC79" s="122" t="e">
        <f t="shared" si="27"/>
        <v>#REF!</v>
      </c>
      <c r="CD79" s="125" t="e">
        <f>SUMIF(ID_Process_P!$I$8:$I$1008,'● Inspection plan (master)'!$E79,ID_Process_P!#REF!)/1000</f>
        <v>#REF!</v>
      </c>
      <c r="CE79" s="125">
        <v>0.6</v>
      </c>
      <c r="CF79" s="126"/>
      <c r="CL79" s="124">
        <f t="shared" si="28"/>
        <v>0</v>
      </c>
      <c r="CM79" s="122">
        <f t="shared" si="29"/>
        <v>72</v>
      </c>
      <c r="CN79" s="122">
        <f t="shared" si="30"/>
        <v>72</v>
      </c>
      <c r="CO79" s="125"/>
      <c r="CP79" s="125">
        <v>0</v>
      </c>
      <c r="CQ79" s="126"/>
    </row>
    <row r="80" spans="2:95">
      <c r="B80" s="127" t="s">
        <v>526</v>
      </c>
      <c r="C80" s="128" t="str">
        <f t="shared" si="20"/>
        <v>RL2-1653CVN2</v>
      </c>
      <c r="D80" s="128" t="s">
        <v>526</v>
      </c>
      <c r="E80" s="128" t="s">
        <v>527</v>
      </c>
      <c r="F80" s="129" t="s">
        <v>37</v>
      </c>
      <c r="G80" s="130" t="str">
        <f t="shared" si="21"/>
        <v>RL2-1653CVN2</v>
      </c>
      <c r="H80" s="130" t="s">
        <v>35</v>
      </c>
      <c r="I80" s="129" t="s">
        <v>136</v>
      </c>
      <c r="J80" s="128" t="s">
        <v>70</v>
      </c>
      <c r="K80" s="128" t="s">
        <v>68</v>
      </c>
      <c r="L80" s="129" t="s">
        <v>383</v>
      </c>
      <c r="M80" s="129" t="s">
        <v>354</v>
      </c>
      <c r="N80" s="129">
        <v>1200</v>
      </c>
      <c r="O80" s="106"/>
      <c r="P80" s="106"/>
      <c r="Q80" s="106"/>
      <c r="R80" s="106"/>
      <c r="S80" s="106"/>
      <c r="T80" s="106"/>
      <c r="U80" s="106"/>
      <c r="V80" s="106"/>
      <c r="W80" s="106"/>
      <c r="X80" s="117"/>
      <c r="Y80" s="117"/>
      <c r="Z80" s="117"/>
      <c r="AA80" s="118"/>
      <c r="AB80" s="118"/>
      <c r="AC80" s="118"/>
      <c r="AD80" s="119"/>
      <c r="AE80" s="120"/>
      <c r="AF80" s="120">
        <v>63.6</v>
      </c>
      <c r="AG80" s="120">
        <v>37.200000000000003</v>
      </c>
      <c r="AH80" s="120">
        <v>37.200000000000003</v>
      </c>
      <c r="AI80" s="120">
        <v>52.8</v>
      </c>
      <c r="AJ80" s="120">
        <v>51.6</v>
      </c>
      <c r="AK80" s="120">
        <v>56.4</v>
      </c>
      <c r="AL80" s="120">
        <v>74.400000000000006</v>
      </c>
      <c r="AM80" s="120">
        <v>9.6</v>
      </c>
      <c r="AN80" s="120">
        <v>32.4</v>
      </c>
      <c r="AO80" s="120">
        <v>28.8</v>
      </c>
      <c r="AP80" s="120">
        <v>37.200000000000003</v>
      </c>
      <c r="AQ80" s="120">
        <v>46.2</v>
      </c>
      <c r="AR80" s="120">
        <v>52.8</v>
      </c>
      <c r="AS80" s="120">
        <v>61.2</v>
      </c>
      <c r="AT80" s="120">
        <v>58.8</v>
      </c>
      <c r="AU80" s="120">
        <v>33.6</v>
      </c>
      <c r="AV80" s="120">
        <v>33.6</v>
      </c>
      <c r="AW80" s="120">
        <v>26.4</v>
      </c>
      <c r="AZ80" s="117"/>
      <c r="BA80" s="117"/>
      <c r="BB80" s="117"/>
      <c r="BC80" s="117"/>
      <c r="BD80" s="117">
        <v>61.2</v>
      </c>
      <c r="BE80" s="117">
        <v>52.8</v>
      </c>
      <c r="BF80" s="117">
        <v>56.4</v>
      </c>
      <c r="BG80" s="117">
        <v>50.4</v>
      </c>
      <c r="BH80" s="117">
        <v>26.4</v>
      </c>
      <c r="BI80" s="117">
        <v>34.799999999999997</v>
      </c>
      <c r="BJ80" s="117">
        <v>33.6</v>
      </c>
      <c r="BK80" s="117">
        <v>38.4</v>
      </c>
      <c r="BL80" s="117">
        <v>51.6</v>
      </c>
      <c r="BM80" s="117">
        <v>57.6</v>
      </c>
      <c r="BN80" s="117">
        <v>63.6</v>
      </c>
      <c r="BO80" s="117">
        <v>63.6</v>
      </c>
      <c r="BP80" s="117">
        <v>32.4</v>
      </c>
      <c r="BQ80" s="117">
        <v>33.6</v>
      </c>
      <c r="BR80" s="117">
        <v>34.799999999999997</v>
      </c>
      <c r="BT80" s="130" t="str">
        <f t="shared" si="22"/>
        <v>HUNG</v>
      </c>
      <c r="BU80" s="131">
        <v>60</v>
      </c>
      <c r="BV80" s="131">
        <v>58.8</v>
      </c>
      <c r="BW80" s="131">
        <f t="shared" si="23"/>
        <v>-1.2000000000000028</v>
      </c>
      <c r="BX80" s="132">
        <f t="shared" si="24"/>
        <v>1.0204081632653061</v>
      </c>
      <c r="BY80" s="129" t="str">
        <f t="shared" si="31"/>
        <v>OK</v>
      </c>
      <c r="CA80" s="124" t="e">
        <f t="shared" si="25"/>
        <v>#REF!</v>
      </c>
      <c r="CB80" s="131">
        <f t="shared" si="26"/>
        <v>58.8</v>
      </c>
      <c r="CC80" s="131" t="e">
        <f t="shared" si="27"/>
        <v>#REF!</v>
      </c>
      <c r="CD80" s="133" t="e">
        <f>SUMIF(ID_Process_P!$I$8:$I$1008,'● Inspection plan (master)'!$E80,ID_Process_P!#REF!)/1000</f>
        <v>#REF!</v>
      </c>
      <c r="CE80" s="133">
        <v>0</v>
      </c>
      <c r="CF80" s="134"/>
      <c r="CL80" s="124">
        <f t="shared" si="28"/>
        <v>0</v>
      </c>
      <c r="CM80" s="131">
        <f t="shared" si="29"/>
        <v>61.2</v>
      </c>
      <c r="CN80" s="131">
        <f t="shared" si="30"/>
        <v>61.2</v>
      </c>
      <c r="CO80" s="133"/>
      <c r="CP80" s="133">
        <v>0</v>
      </c>
      <c r="CQ80" s="134"/>
    </row>
    <row r="81" spans="1:95">
      <c r="B81" s="113" t="s">
        <v>528</v>
      </c>
      <c r="C81" s="114" t="str">
        <f t="shared" si="20"/>
        <v>QC5-0137CHT</v>
      </c>
      <c r="D81" s="114" t="s">
        <v>528</v>
      </c>
      <c r="E81" s="114" t="s">
        <v>529</v>
      </c>
      <c r="F81" s="115" t="s">
        <v>37</v>
      </c>
      <c r="G81" s="116" t="str">
        <f t="shared" si="21"/>
        <v>QC5-0137CHT</v>
      </c>
      <c r="H81" s="116" t="s">
        <v>35</v>
      </c>
      <c r="I81" s="115" t="s">
        <v>137</v>
      </c>
      <c r="J81" s="114" t="s">
        <v>59</v>
      </c>
      <c r="K81" s="114" t="s">
        <v>59</v>
      </c>
      <c r="L81" s="115" t="s">
        <v>446</v>
      </c>
      <c r="M81" s="115" t="s">
        <v>384</v>
      </c>
      <c r="N81" s="115">
        <v>8000</v>
      </c>
      <c r="O81" s="106"/>
      <c r="P81" s="106"/>
      <c r="Q81" s="106"/>
      <c r="R81" s="106"/>
      <c r="S81" s="106"/>
      <c r="T81" s="106"/>
      <c r="U81" s="106"/>
      <c r="V81" s="106"/>
      <c r="W81" s="106"/>
      <c r="X81" s="117"/>
      <c r="Y81" s="117"/>
      <c r="Z81" s="117"/>
      <c r="AA81" s="118"/>
      <c r="AB81" s="118"/>
      <c r="AC81" s="118"/>
      <c r="AD81" s="119"/>
      <c r="AE81" s="120"/>
      <c r="AF81" s="120">
        <v>24</v>
      </c>
      <c r="AG81" s="120">
        <v>48</v>
      </c>
      <c r="AH81" s="120">
        <v>32</v>
      </c>
      <c r="AI81" s="120">
        <v>32</v>
      </c>
      <c r="AJ81" s="120">
        <v>16</v>
      </c>
      <c r="AK81" s="120">
        <v>40</v>
      </c>
      <c r="AL81" s="120">
        <v>40</v>
      </c>
      <c r="AM81" s="120">
        <v>32</v>
      </c>
      <c r="AN81" s="120">
        <v>56</v>
      </c>
      <c r="AO81" s="120">
        <v>40</v>
      </c>
      <c r="AP81" s="120">
        <v>32</v>
      </c>
      <c r="AQ81" s="120">
        <v>56</v>
      </c>
      <c r="AR81" s="120">
        <v>8</v>
      </c>
      <c r="AS81" s="120">
        <v>0</v>
      </c>
      <c r="AT81" s="120">
        <v>56</v>
      </c>
      <c r="AU81" s="120">
        <v>72</v>
      </c>
      <c r="AV81" s="120">
        <v>40</v>
      </c>
      <c r="AW81" s="120">
        <v>32</v>
      </c>
      <c r="AZ81" s="121"/>
      <c r="BA81" s="121"/>
      <c r="BB81" s="121"/>
      <c r="BC81" s="121"/>
      <c r="BD81" s="121">
        <v>48</v>
      </c>
      <c r="BE81" s="121">
        <v>16</v>
      </c>
      <c r="BF81" s="121">
        <v>40</v>
      </c>
      <c r="BG81" s="121">
        <v>48</v>
      </c>
      <c r="BH81" s="121">
        <v>16</v>
      </c>
      <c r="BI81" s="121">
        <v>48</v>
      </c>
      <c r="BJ81" s="121">
        <v>48</v>
      </c>
      <c r="BK81" s="121">
        <v>48</v>
      </c>
      <c r="BL81" s="121">
        <v>40</v>
      </c>
      <c r="BM81" s="121">
        <v>0</v>
      </c>
      <c r="BN81" s="121">
        <v>0</v>
      </c>
      <c r="BO81" s="121">
        <v>40</v>
      </c>
      <c r="BP81" s="121">
        <v>72</v>
      </c>
      <c r="BQ81" s="121">
        <v>56</v>
      </c>
      <c r="BR81" s="121">
        <v>56</v>
      </c>
      <c r="BT81" s="116" t="str">
        <f t="shared" si="22"/>
        <v>HUNG</v>
      </c>
      <c r="BU81" s="122">
        <v>56</v>
      </c>
      <c r="BV81" s="122">
        <v>56</v>
      </c>
      <c r="BW81" s="122">
        <f t="shared" si="23"/>
        <v>0</v>
      </c>
      <c r="BX81" s="123">
        <f t="shared" si="24"/>
        <v>1</v>
      </c>
      <c r="BY81" s="115" t="str">
        <f t="shared" si="31"/>
        <v>OK</v>
      </c>
      <c r="CA81" s="124" t="e">
        <f t="shared" si="25"/>
        <v>#REF!</v>
      </c>
      <c r="CB81" s="122">
        <f t="shared" si="26"/>
        <v>56</v>
      </c>
      <c r="CC81" s="122" t="e">
        <f t="shared" si="27"/>
        <v>#REF!</v>
      </c>
      <c r="CD81" s="125" t="e">
        <f>SUMIF(ID_Process_P!$I$8:$I$1008,'● Inspection plan (master)'!$E81,ID_Process_P!#REF!)/1000</f>
        <v>#REF!</v>
      </c>
      <c r="CE81" s="125">
        <v>24</v>
      </c>
      <c r="CF81" s="126"/>
      <c r="CL81" s="124">
        <f t="shared" si="28"/>
        <v>0</v>
      </c>
      <c r="CM81" s="122">
        <f t="shared" si="29"/>
        <v>0</v>
      </c>
      <c r="CN81" s="122">
        <f t="shared" si="30"/>
        <v>0</v>
      </c>
      <c r="CO81" s="125"/>
      <c r="CP81" s="125">
        <v>0</v>
      </c>
      <c r="CQ81" s="126"/>
    </row>
    <row r="82" spans="1:95">
      <c r="A82" s="71" t="s">
        <v>530</v>
      </c>
      <c r="B82" s="127" t="str">
        <f>I82&amp;J82</f>
        <v>QC5-0137CVN1</v>
      </c>
      <c r="C82" s="128" t="str">
        <f t="shared" si="20"/>
        <v>QC5-0137CVN1</v>
      </c>
      <c r="D82" s="128" t="str">
        <f>I82&amp;J82</f>
        <v>QC5-0137CVN1</v>
      </c>
      <c r="E82" s="128" t="str">
        <f>I82&amp;F82&amp;J82</f>
        <v>QC5-0137PackingCVN1</v>
      </c>
      <c r="F82" s="129" t="s">
        <v>37</v>
      </c>
      <c r="G82" s="130" t="str">
        <f t="shared" si="21"/>
        <v>QC5-0137CVN1</v>
      </c>
      <c r="H82" s="130" t="s">
        <v>35</v>
      </c>
      <c r="I82" s="129" t="s">
        <v>137</v>
      </c>
      <c r="J82" s="128" t="s">
        <v>61</v>
      </c>
      <c r="K82" s="128" t="s">
        <v>61</v>
      </c>
      <c r="L82" s="129" t="s">
        <v>446</v>
      </c>
      <c r="M82" s="129" t="s">
        <v>384</v>
      </c>
      <c r="N82" s="129">
        <v>5000</v>
      </c>
      <c r="O82" s="106"/>
      <c r="P82" s="106"/>
      <c r="Q82" s="106"/>
      <c r="R82" s="106"/>
      <c r="S82" s="106"/>
      <c r="T82" s="106"/>
      <c r="U82" s="106"/>
      <c r="V82" s="106"/>
      <c r="W82" s="106"/>
      <c r="X82" s="117"/>
      <c r="Y82" s="117"/>
      <c r="Z82" s="117"/>
      <c r="AA82" s="118"/>
      <c r="AB82" s="118"/>
      <c r="AC82" s="118"/>
      <c r="AD82" s="119"/>
      <c r="AE82" s="120"/>
      <c r="AF82" s="120">
        <v>0</v>
      </c>
      <c r="AG82" s="120">
        <v>0</v>
      </c>
      <c r="AH82" s="120">
        <v>0</v>
      </c>
      <c r="AI82" s="120">
        <v>0</v>
      </c>
      <c r="AJ82" s="120">
        <v>0</v>
      </c>
      <c r="AK82" s="120">
        <v>0</v>
      </c>
      <c r="AL82" s="120">
        <v>0</v>
      </c>
      <c r="AM82" s="120">
        <v>0</v>
      </c>
      <c r="AN82" s="120">
        <v>0</v>
      </c>
      <c r="AO82" s="120">
        <v>0</v>
      </c>
      <c r="AP82" s="120">
        <v>0</v>
      </c>
      <c r="AQ82" s="120">
        <v>0</v>
      </c>
      <c r="AR82" s="120">
        <v>0</v>
      </c>
      <c r="AS82" s="120">
        <v>0</v>
      </c>
      <c r="AT82" s="120">
        <v>0</v>
      </c>
      <c r="AU82" s="120">
        <v>0</v>
      </c>
      <c r="AV82" s="120">
        <v>0</v>
      </c>
      <c r="AW82" s="120">
        <v>0</v>
      </c>
      <c r="AZ82" s="117"/>
      <c r="BA82" s="117"/>
      <c r="BB82" s="117"/>
      <c r="BC82" s="117"/>
      <c r="BD82" s="117">
        <v>0</v>
      </c>
      <c r="BE82" s="117">
        <v>0</v>
      </c>
      <c r="BF82" s="117">
        <v>0</v>
      </c>
      <c r="BG82" s="117">
        <v>0</v>
      </c>
      <c r="BH82" s="117">
        <v>0</v>
      </c>
      <c r="BI82" s="117">
        <v>0</v>
      </c>
      <c r="BJ82" s="117">
        <v>0</v>
      </c>
      <c r="BK82" s="117">
        <v>0</v>
      </c>
      <c r="BL82" s="117">
        <v>0</v>
      </c>
      <c r="BM82" s="117">
        <v>0</v>
      </c>
      <c r="BN82" s="117">
        <v>0</v>
      </c>
      <c r="BO82" s="117">
        <v>0</v>
      </c>
      <c r="BP82" s="117">
        <v>0</v>
      </c>
      <c r="BQ82" s="117">
        <v>0</v>
      </c>
      <c r="BR82" s="117">
        <v>0</v>
      </c>
      <c r="BT82" s="130" t="str">
        <f t="shared" si="22"/>
        <v>HUNG</v>
      </c>
      <c r="BU82" s="131">
        <v>0</v>
      </c>
      <c r="BV82" s="131">
        <v>0</v>
      </c>
      <c r="BW82" s="131">
        <f t="shared" si="23"/>
        <v>0</v>
      </c>
      <c r="BX82" s="132" t="str">
        <f t="shared" si="24"/>
        <v xml:space="preserve"> </v>
      </c>
      <c r="BY82" s="129" t="str">
        <f t="shared" si="31"/>
        <v>OK</v>
      </c>
      <c r="CA82" s="124" t="e">
        <f t="shared" si="25"/>
        <v>#REF!</v>
      </c>
      <c r="CB82" s="131">
        <f t="shared" si="26"/>
        <v>0</v>
      </c>
      <c r="CC82" s="131" t="e">
        <f t="shared" si="27"/>
        <v>#REF!</v>
      </c>
      <c r="CD82" s="133" t="e">
        <f>SUMIF(ID_Process_P!$I$8:$I$1008,'● Inspection plan (master)'!$E82,ID_Process_P!#REF!)/1000</f>
        <v>#REF!</v>
      </c>
      <c r="CE82" s="133">
        <v>0</v>
      </c>
      <c r="CF82" s="134"/>
      <c r="CL82" s="124">
        <f t="shared" si="28"/>
        <v>0</v>
      </c>
      <c r="CM82" s="131">
        <f t="shared" si="29"/>
        <v>0</v>
      </c>
      <c r="CN82" s="131">
        <f t="shared" si="30"/>
        <v>0</v>
      </c>
      <c r="CO82" s="133"/>
      <c r="CP82" s="133">
        <v>0</v>
      </c>
      <c r="CQ82" s="134"/>
    </row>
    <row r="83" spans="1:95">
      <c r="B83" s="113" t="s">
        <v>531</v>
      </c>
      <c r="C83" s="114" t="str">
        <f t="shared" si="20"/>
        <v>RL2-1654CVN2</v>
      </c>
      <c r="D83" s="114" t="s">
        <v>531</v>
      </c>
      <c r="E83" s="114" t="s">
        <v>532</v>
      </c>
      <c r="F83" s="115" t="s">
        <v>37</v>
      </c>
      <c r="G83" s="116" t="str">
        <f t="shared" si="21"/>
        <v>RL2-1654CVN2</v>
      </c>
      <c r="H83" s="116" t="s">
        <v>35</v>
      </c>
      <c r="I83" s="115" t="s">
        <v>138</v>
      </c>
      <c r="J83" s="114" t="s">
        <v>70</v>
      </c>
      <c r="K83" s="114" t="s">
        <v>68</v>
      </c>
      <c r="L83" s="115" t="s">
        <v>383</v>
      </c>
      <c r="M83" s="115" t="s">
        <v>354</v>
      </c>
      <c r="N83" s="115">
        <v>450</v>
      </c>
      <c r="O83" s="106"/>
      <c r="P83" s="106"/>
      <c r="Q83" s="106"/>
      <c r="R83" s="106"/>
      <c r="S83" s="106"/>
      <c r="T83" s="106"/>
      <c r="U83" s="106"/>
      <c r="V83" s="106"/>
      <c r="W83" s="106"/>
      <c r="X83" s="117"/>
      <c r="Y83" s="117"/>
      <c r="Z83" s="117"/>
      <c r="AA83" s="118"/>
      <c r="AB83" s="118"/>
      <c r="AC83" s="118"/>
      <c r="AD83" s="119"/>
      <c r="AE83" s="120"/>
      <c r="AF83" s="120">
        <v>42.3</v>
      </c>
      <c r="AG83" s="120">
        <v>8.5500000000000007</v>
      </c>
      <c r="AH83" s="120">
        <v>2.25</v>
      </c>
      <c r="AI83" s="120">
        <v>10.35</v>
      </c>
      <c r="AJ83" s="120">
        <v>9.9</v>
      </c>
      <c r="AK83" s="120">
        <v>9</v>
      </c>
      <c r="AL83" s="120">
        <v>27.9</v>
      </c>
      <c r="AM83" s="120">
        <v>8.5500000000000007</v>
      </c>
      <c r="AN83" s="120">
        <v>0</v>
      </c>
      <c r="AO83" s="120">
        <v>0</v>
      </c>
      <c r="AP83" s="120">
        <v>0</v>
      </c>
      <c r="AQ83" s="120">
        <v>14.85</v>
      </c>
      <c r="AR83" s="120">
        <v>31.5</v>
      </c>
      <c r="AS83" s="120">
        <v>40.950000000000003</v>
      </c>
      <c r="AT83" s="120">
        <v>40.949999999999996</v>
      </c>
      <c r="AU83" s="120">
        <v>14.4</v>
      </c>
      <c r="AV83" s="120">
        <v>18</v>
      </c>
      <c r="AW83" s="120">
        <v>10.8</v>
      </c>
      <c r="AZ83" s="121"/>
      <c r="BA83" s="121"/>
      <c r="BB83" s="121"/>
      <c r="BC83" s="121"/>
      <c r="BD83" s="121">
        <v>12.6</v>
      </c>
      <c r="BE83" s="121">
        <v>9.9</v>
      </c>
      <c r="BF83" s="121">
        <v>8.1</v>
      </c>
      <c r="BG83" s="121">
        <v>21.15</v>
      </c>
      <c r="BH83" s="121">
        <v>5.85</v>
      </c>
      <c r="BI83" s="121">
        <v>0</v>
      </c>
      <c r="BJ83" s="121">
        <v>0</v>
      </c>
      <c r="BK83" s="121">
        <v>6.75</v>
      </c>
      <c r="BL83" s="121">
        <v>15.75</v>
      </c>
      <c r="BM83" s="121">
        <v>20.25</v>
      </c>
      <c r="BN83" s="121">
        <v>39.15</v>
      </c>
      <c r="BO83" s="121">
        <v>55.8</v>
      </c>
      <c r="BP83" s="121">
        <v>13.5</v>
      </c>
      <c r="BQ83" s="121">
        <v>18.899999999999999</v>
      </c>
      <c r="BR83" s="121">
        <v>14.4</v>
      </c>
      <c r="BT83" s="116" t="str">
        <f t="shared" si="22"/>
        <v>HUNG</v>
      </c>
      <c r="BU83" s="122">
        <v>39.15</v>
      </c>
      <c r="BV83" s="122">
        <v>40.949999999999996</v>
      </c>
      <c r="BW83" s="122">
        <f t="shared" si="23"/>
        <v>1.7999999999999972</v>
      </c>
      <c r="BX83" s="123">
        <f t="shared" si="24"/>
        <v>0.95604395604395609</v>
      </c>
      <c r="BY83" s="115" t="str">
        <f t="shared" si="31"/>
        <v>OK</v>
      </c>
      <c r="CA83" s="124" t="e">
        <f t="shared" si="25"/>
        <v>#REF!</v>
      </c>
      <c r="CB83" s="122">
        <f t="shared" si="26"/>
        <v>40.949999999999996</v>
      </c>
      <c r="CC83" s="122" t="e">
        <f t="shared" si="27"/>
        <v>#REF!</v>
      </c>
      <c r="CD83" s="125" t="e">
        <f>SUMIF(ID_Process_P!$I$8:$I$1008,'● Inspection plan (master)'!$E83,ID_Process_P!#REF!)/1000</f>
        <v>#REF!</v>
      </c>
      <c r="CE83" s="125">
        <v>-7.2759576141834261E-15</v>
      </c>
      <c r="CF83" s="126"/>
      <c r="CL83" s="124">
        <f t="shared" si="28"/>
        <v>0</v>
      </c>
      <c r="CM83" s="122">
        <f t="shared" si="29"/>
        <v>40.950000000000003</v>
      </c>
      <c r="CN83" s="122">
        <f t="shared" si="30"/>
        <v>40.950000000000003</v>
      </c>
      <c r="CO83" s="125"/>
      <c r="CP83" s="125">
        <v>0</v>
      </c>
      <c r="CQ83" s="126"/>
    </row>
    <row r="84" spans="1:95">
      <c r="B84" s="127" t="s">
        <v>533</v>
      </c>
      <c r="C84" s="128" t="str">
        <f t="shared" si="20"/>
        <v>RL2-1655CVN2</v>
      </c>
      <c r="D84" s="128" t="s">
        <v>533</v>
      </c>
      <c r="E84" s="128" t="s">
        <v>534</v>
      </c>
      <c r="F84" s="129" t="s">
        <v>37</v>
      </c>
      <c r="G84" s="130" t="str">
        <f t="shared" si="21"/>
        <v>RL2-1655CVN2</v>
      </c>
      <c r="H84" s="130" t="s">
        <v>35</v>
      </c>
      <c r="I84" s="129" t="s">
        <v>139</v>
      </c>
      <c r="J84" s="128" t="s">
        <v>70</v>
      </c>
      <c r="K84" s="128" t="s">
        <v>68</v>
      </c>
      <c r="L84" s="129" t="s">
        <v>383</v>
      </c>
      <c r="M84" s="129" t="s">
        <v>354</v>
      </c>
      <c r="N84" s="129">
        <v>6000</v>
      </c>
      <c r="O84" s="106"/>
      <c r="P84" s="106"/>
      <c r="Q84" s="106"/>
      <c r="R84" s="106"/>
      <c r="S84" s="106"/>
      <c r="T84" s="106"/>
      <c r="U84" s="106"/>
      <c r="V84" s="106"/>
      <c r="W84" s="106"/>
      <c r="X84" s="117"/>
      <c r="Y84" s="117"/>
      <c r="Z84" s="117"/>
      <c r="AA84" s="118"/>
      <c r="AB84" s="118"/>
      <c r="AC84" s="118"/>
      <c r="AD84" s="119"/>
      <c r="AE84" s="120"/>
      <c r="AF84" s="120">
        <v>102</v>
      </c>
      <c r="AG84" s="120">
        <v>24</v>
      </c>
      <c r="AH84" s="120">
        <v>54</v>
      </c>
      <c r="AI84" s="120">
        <v>6</v>
      </c>
      <c r="AJ84" s="120">
        <v>18</v>
      </c>
      <c r="AK84" s="120">
        <v>42</v>
      </c>
      <c r="AL84" s="120">
        <v>42</v>
      </c>
      <c r="AM84" s="120">
        <v>42</v>
      </c>
      <c r="AN84" s="120">
        <v>0</v>
      </c>
      <c r="AO84" s="120">
        <v>0</v>
      </c>
      <c r="AP84" s="120">
        <v>0</v>
      </c>
      <c r="AQ84" s="120">
        <v>18</v>
      </c>
      <c r="AR84" s="120">
        <v>84</v>
      </c>
      <c r="AS84" s="120">
        <v>96</v>
      </c>
      <c r="AT84" s="120">
        <v>102</v>
      </c>
      <c r="AU84" s="120">
        <v>42</v>
      </c>
      <c r="AV84" s="120">
        <v>48</v>
      </c>
      <c r="AW84" s="120">
        <v>18</v>
      </c>
      <c r="AZ84" s="117"/>
      <c r="BA84" s="117"/>
      <c r="BB84" s="117"/>
      <c r="BC84" s="117"/>
      <c r="BD84" s="117">
        <v>30</v>
      </c>
      <c r="BE84" s="117">
        <v>24</v>
      </c>
      <c r="BF84" s="117">
        <v>24</v>
      </c>
      <c r="BG84" s="117">
        <v>48</v>
      </c>
      <c r="BH84" s="117">
        <v>12</v>
      </c>
      <c r="BI84" s="117">
        <v>0</v>
      </c>
      <c r="BJ84" s="117">
        <v>0</v>
      </c>
      <c r="BK84" s="117">
        <v>18</v>
      </c>
      <c r="BL84" s="117">
        <v>36</v>
      </c>
      <c r="BM84" s="117">
        <v>60</v>
      </c>
      <c r="BN84" s="117">
        <v>108</v>
      </c>
      <c r="BO84" s="117">
        <v>114</v>
      </c>
      <c r="BP84" s="117">
        <v>42</v>
      </c>
      <c r="BQ84" s="117">
        <v>48</v>
      </c>
      <c r="BR84" s="117">
        <v>30</v>
      </c>
      <c r="BT84" s="130" t="str">
        <f t="shared" si="22"/>
        <v>HUNG</v>
      </c>
      <c r="BU84" s="131">
        <v>96</v>
      </c>
      <c r="BV84" s="131">
        <v>102</v>
      </c>
      <c r="BW84" s="131">
        <f t="shared" si="23"/>
        <v>6</v>
      </c>
      <c r="BX84" s="132">
        <f t="shared" si="24"/>
        <v>0.94117647058823528</v>
      </c>
      <c r="BY84" s="129" t="str">
        <f t="shared" si="31"/>
        <v>NG</v>
      </c>
      <c r="CA84" s="124" t="e">
        <f t="shared" si="25"/>
        <v>#REF!</v>
      </c>
      <c r="CB84" s="131">
        <f t="shared" si="26"/>
        <v>102</v>
      </c>
      <c r="CC84" s="131" t="e">
        <f t="shared" si="27"/>
        <v>#REF!</v>
      </c>
      <c r="CD84" s="133" t="e">
        <f>SUMIF(ID_Process_P!$I$8:$I$1008,'● Inspection plan (master)'!$E84,ID_Process_P!#REF!)/1000</f>
        <v>#REF!</v>
      </c>
      <c r="CE84" s="133">
        <v>6</v>
      </c>
      <c r="CF84" s="134"/>
      <c r="CL84" s="124">
        <f t="shared" si="28"/>
        <v>0</v>
      </c>
      <c r="CM84" s="131">
        <f t="shared" si="29"/>
        <v>96</v>
      </c>
      <c r="CN84" s="131">
        <f t="shared" si="30"/>
        <v>96</v>
      </c>
      <c r="CO84" s="133"/>
      <c r="CP84" s="133">
        <v>0</v>
      </c>
      <c r="CQ84" s="134"/>
    </row>
    <row r="85" spans="1:95">
      <c r="B85" s="113" t="s">
        <v>535</v>
      </c>
      <c r="C85" s="114" t="str">
        <f t="shared" si="20"/>
        <v>302HN06200KDTVN</v>
      </c>
      <c r="D85" s="114" t="s">
        <v>535</v>
      </c>
      <c r="E85" s="114" t="s">
        <v>536</v>
      </c>
      <c r="F85" s="115" t="s">
        <v>37</v>
      </c>
      <c r="G85" s="116" t="str">
        <f t="shared" si="21"/>
        <v>302HN06200KDTVN</v>
      </c>
      <c r="H85" s="116" t="s">
        <v>35</v>
      </c>
      <c r="I85" s="115" t="s">
        <v>140</v>
      </c>
      <c r="J85" s="114" t="s">
        <v>111</v>
      </c>
      <c r="K85" s="114" t="s">
        <v>111</v>
      </c>
      <c r="L85" s="115" t="s">
        <v>383</v>
      </c>
      <c r="M85" s="115" t="s">
        <v>354</v>
      </c>
      <c r="N85" s="115">
        <v>540</v>
      </c>
      <c r="O85" s="106"/>
      <c r="P85" s="106"/>
      <c r="Q85" s="106"/>
      <c r="R85" s="106"/>
      <c r="S85" s="106"/>
      <c r="T85" s="106"/>
      <c r="U85" s="106"/>
      <c r="V85" s="106"/>
      <c r="W85" s="106"/>
      <c r="X85" s="117"/>
      <c r="Y85" s="117"/>
      <c r="Z85" s="117"/>
      <c r="AA85" s="118"/>
      <c r="AB85" s="118"/>
      <c r="AC85" s="118"/>
      <c r="AD85" s="119"/>
      <c r="AE85" s="120"/>
      <c r="AF85" s="120">
        <v>43.2</v>
      </c>
      <c r="AG85" s="120">
        <v>67.5</v>
      </c>
      <c r="AH85" s="120">
        <v>65.34</v>
      </c>
      <c r="AI85" s="120">
        <v>64.8</v>
      </c>
      <c r="AJ85" s="120">
        <v>72.36</v>
      </c>
      <c r="AK85" s="120">
        <v>169.56</v>
      </c>
      <c r="AL85" s="120">
        <v>62.64</v>
      </c>
      <c r="AM85" s="120">
        <v>94.5</v>
      </c>
      <c r="AN85" s="120">
        <v>38.340000000000003</v>
      </c>
      <c r="AO85" s="120">
        <v>120.42</v>
      </c>
      <c r="AP85" s="120">
        <v>69.66</v>
      </c>
      <c r="AQ85" s="120">
        <v>104.22</v>
      </c>
      <c r="AR85" s="120">
        <v>93.96</v>
      </c>
      <c r="AS85" s="120">
        <v>117.18</v>
      </c>
      <c r="AT85" s="120">
        <v>99.36</v>
      </c>
      <c r="AU85" s="120">
        <v>85.32</v>
      </c>
      <c r="AV85" s="120">
        <v>115.02</v>
      </c>
      <c r="AW85" s="120">
        <v>81</v>
      </c>
      <c r="AZ85" s="121"/>
      <c r="BA85" s="121"/>
      <c r="BB85" s="121"/>
      <c r="BC85" s="121"/>
      <c r="BD85" s="121">
        <v>89.1</v>
      </c>
      <c r="BE85" s="121">
        <v>50.22</v>
      </c>
      <c r="BF85" s="121">
        <v>126.9</v>
      </c>
      <c r="BG85" s="121">
        <v>82.08</v>
      </c>
      <c r="BH85" s="121">
        <v>63.72</v>
      </c>
      <c r="BI85" s="121">
        <v>77.22</v>
      </c>
      <c r="BJ85" s="121">
        <v>112.86</v>
      </c>
      <c r="BK85" s="121">
        <v>96.12</v>
      </c>
      <c r="BL85" s="121">
        <v>97.2</v>
      </c>
      <c r="BM85" s="121">
        <v>88.56</v>
      </c>
      <c r="BN85" s="121">
        <v>112.86</v>
      </c>
      <c r="BO85" s="121">
        <v>130.68</v>
      </c>
      <c r="BP85" s="121">
        <v>72.900000000000006</v>
      </c>
      <c r="BQ85" s="121">
        <v>114.48</v>
      </c>
      <c r="BR85" s="121">
        <v>116.1</v>
      </c>
      <c r="BT85" s="116" t="str">
        <f t="shared" si="22"/>
        <v>HUNG</v>
      </c>
      <c r="BU85" s="122">
        <v>105.3</v>
      </c>
      <c r="BV85" s="122">
        <v>99.36</v>
      </c>
      <c r="BW85" s="122">
        <f t="shared" si="23"/>
        <v>-5.9399999999999977</v>
      </c>
      <c r="BX85" s="123">
        <f t="shared" si="24"/>
        <v>1.0597826086956521</v>
      </c>
      <c r="BY85" s="115" t="str">
        <f t="shared" si="31"/>
        <v>NG</v>
      </c>
      <c r="CA85" s="124" t="e">
        <f t="shared" si="25"/>
        <v>#REF!</v>
      </c>
      <c r="CB85" s="122">
        <f t="shared" si="26"/>
        <v>99.36</v>
      </c>
      <c r="CC85" s="122" t="e">
        <f t="shared" si="27"/>
        <v>#REF!</v>
      </c>
      <c r="CD85" s="125" t="e">
        <f>SUMIF(ID_Process_P!$I$8:$I$1008,'● Inspection plan (master)'!$E85,ID_Process_P!#REF!)/1000</f>
        <v>#REF!</v>
      </c>
      <c r="CE85" s="125">
        <v>9.7200000000000006</v>
      </c>
      <c r="CF85" s="126"/>
      <c r="CL85" s="124">
        <f t="shared" si="28"/>
        <v>0</v>
      </c>
      <c r="CM85" s="122">
        <f t="shared" si="29"/>
        <v>117.18</v>
      </c>
      <c r="CN85" s="122">
        <f t="shared" si="30"/>
        <v>117.18</v>
      </c>
      <c r="CO85" s="125"/>
      <c r="CP85" s="125">
        <v>0</v>
      </c>
      <c r="CQ85" s="126"/>
    </row>
    <row r="86" spans="1:95">
      <c r="B86" s="127" t="s">
        <v>537</v>
      </c>
      <c r="C86" s="128" t="str">
        <f t="shared" si="20"/>
        <v>QC4-3936CHT</v>
      </c>
      <c r="D86" s="128" t="s">
        <v>537</v>
      </c>
      <c r="E86" s="128" t="s">
        <v>538</v>
      </c>
      <c r="F86" s="129" t="s">
        <v>37</v>
      </c>
      <c r="G86" s="130" t="str">
        <f t="shared" si="21"/>
        <v>QC4-3936CHT</v>
      </c>
      <c r="H86" s="130" t="s">
        <v>141</v>
      </c>
      <c r="I86" s="129" t="s">
        <v>142</v>
      </c>
      <c r="J86" s="128" t="s">
        <v>59</v>
      </c>
      <c r="K86" s="128" t="s">
        <v>59</v>
      </c>
      <c r="L86" s="129" t="s">
        <v>539</v>
      </c>
      <c r="M86" s="129" t="s">
        <v>540</v>
      </c>
      <c r="N86" s="129">
        <v>270</v>
      </c>
      <c r="O86" s="106"/>
      <c r="P86" s="106"/>
      <c r="Q86" s="106"/>
      <c r="R86" s="106"/>
      <c r="S86" s="106"/>
      <c r="T86" s="106"/>
      <c r="U86" s="106"/>
      <c r="V86" s="106"/>
      <c r="W86" s="106"/>
      <c r="X86" s="117"/>
      <c r="Y86" s="117"/>
      <c r="Z86" s="117"/>
      <c r="AA86" s="118"/>
      <c r="AB86" s="118"/>
      <c r="AC86" s="118"/>
      <c r="AD86" s="119"/>
      <c r="AE86" s="120"/>
      <c r="AF86" s="120">
        <v>1.62</v>
      </c>
      <c r="AG86" s="120">
        <v>0.81</v>
      </c>
      <c r="AH86" s="120">
        <v>1.08</v>
      </c>
      <c r="AI86" s="120">
        <v>0.27</v>
      </c>
      <c r="AJ86" s="120">
        <v>0.27</v>
      </c>
      <c r="AK86" s="120">
        <v>0</v>
      </c>
      <c r="AL86" s="120">
        <v>0.54</v>
      </c>
      <c r="AM86" s="120">
        <v>0</v>
      </c>
      <c r="AN86" s="120">
        <v>1.08</v>
      </c>
      <c r="AO86" s="120">
        <v>0.54</v>
      </c>
      <c r="AP86" s="120">
        <v>0.81</v>
      </c>
      <c r="AQ86" s="120">
        <v>0.81</v>
      </c>
      <c r="AR86" s="120">
        <v>0</v>
      </c>
      <c r="AS86" s="120">
        <v>0</v>
      </c>
      <c r="AT86" s="120">
        <v>0.54</v>
      </c>
      <c r="AU86" s="120">
        <v>0.54</v>
      </c>
      <c r="AV86" s="120">
        <v>0.81</v>
      </c>
      <c r="AW86" s="120">
        <v>0.27</v>
      </c>
      <c r="AZ86" s="117"/>
      <c r="BA86" s="117"/>
      <c r="BB86" s="117"/>
      <c r="BC86" s="117"/>
      <c r="BD86" s="117">
        <v>0.54</v>
      </c>
      <c r="BE86" s="117">
        <v>0.27</v>
      </c>
      <c r="BF86" s="117">
        <v>0</v>
      </c>
      <c r="BG86" s="117">
        <v>0</v>
      </c>
      <c r="BH86" s="117">
        <v>0.27</v>
      </c>
      <c r="BI86" s="117">
        <v>1.08</v>
      </c>
      <c r="BJ86" s="117">
        <v>0.81</v>
      </c>
      <c r="BK86" s="117">
        <v>0.27</v>
      </c>
      <c r="BL86" s="117">
        <v>1.08</v>
      </c>
      <c r="BM86" s="117">
        <v>0</v>
      </c>
      <c r="BN86" s="117">
        <v>0</v>
      </c>
      <c r="BO86" s="117">
        <v>0.27</v>
      </c>
      <c r="BP86" s="117">
        <v>0.54</v>
      </c>
      <c r="BQ86" s="117">
        <v>0.81</v>
      </c>
      <c r="BR86" s="117">
        <v>0.81</v>
      </c>
      <c r="BT86" s="130" t="str">
        <f t="shared" si="22"/>
        <v>SON</v>
      </c>
      <c r="BU86" s="131">
        <v>0.54</v>
      </c>
      <c r="BV86" s="131">
        <v>0.54</v>
      </c>
      <c r="BW86" s="131">
        <f t="shared" si="23"/>
        <v>0</v>
      </c>
      <c r="BX86" s="132">
        <f t="shared" si="24"/>
        <v>1</v>
      </c>
      <c r="BY86" s="129" t="str">
        <f t="shared" si="31"/>
        <v>OK</v>
      </c>
      <c r="CA86" s="124" t="e">
        <f t="shared" si="25"/>
        <v>#REF!</v>
      </c>
      <c r="CB86" s="131">
        <f t="shared" si="26"/>
        <v>0.54</v>
      </c>
      <c r="CC86" s="131" t="e">
        <f t="shared" si="27"/>
        <v>#REF!</v>
      </c>
      <c r="CD86" s="133" t="e">
        <f>SUMIF(ID_Process_P!$I$8:$I$1008,'● Inspection plan (master)'!$E86,ID_Process_P!#REF!)/1000</f>
        <v>#REF!</v>
      </c>
      <c r="CE86" s="133">
        <v>0.27</v>
      </c>
      <c r="CF86" s="134"/>
      <c r="CL86" s="124">
        <f t="shared" si="28"/>
        <v>0</v>
      </c>
      <c r="CM86" s="131">
        <f t="shared" si="29"/>
        <v>0</v>
      </c>
      <c r="CN86" s="131">
        <f t="shared" si="30"/>
        <v>0</v>
      </c>
      <c r="CO86" s="133"/>
      <c r="CP86" s="133">
        <v>0</v>
      </c>
      <c r="CQ86" s="134"/>
    </row>
    <row r="87" spans="1:95">
      <c r="B87" s="113" t="str">
        <f>I87&amp;J87</f>
        <v>QC6-5146FIT1</v>
      </c>
      <c r="C87" s="114" t="str">
        <f t="shared" si="20"/>
        <v>QC6-5146CFT</v>
      </c>
      <c r="D87" s="114" t="str">
        <f>I87&amp;J87</f>
        <v>QC6-5146FIT1</v>
      </c>
      <c r="E87" s="114" t="str">
        <f>I87&amp;F87&amp;J87</f>
        <v>QC6-5146PackingFIT1</v>
      </c>
      <c r="F87" s="115" t="s">
        <v>37</v>
      </c>
      <c r="G87" s="116" t="str">
        <f t="shared" si="21"/>
        <v>QC6-5146CFT</v>
      </c>
      <c r="H87" s="116" t="s">
        <v>141</v>
      </c>
      <c r="I87" s="115" t="s">
        <v>145</v>
      </c>
      <c r="J87" s="114" t="s">
        <v>86</v>
      </c>
      <c r="K87" s="114" t="s">
        <v>84</v>
      </c>
      <c r="L87" s="115" t="s">
        <v>539</v>
      </c>
      <c r="M87" s="115" t="s">
        <v>540</v>
      </c>
      <c r="N87" s="115">
        <v>50</v>
      </c>
      <c r="O87" s="106"/>
      <c r="P87" s="106"/>
      <c r="Q87" s="106"/>
      <c r="R87" s="106"/>
      <c r="S87" s="106"/>
      <c r="T87" s="106"/>
      <c r="U87" s="106"/>
      <c r="V87" s="106"/>
      <c r="W87" s="106"/>
      <c r="X87" s="117"/>
      <c r="Y87" s="117"/>
      <c r="Z87" s="117"/>
      <c r="AA87" s="118"/>
      <c r="AB87" s="118"/>
      <c r="AC87" s="118"/>
      <c r="AD87" s="119"/>
      <c r="AE87" s="120"/>
      <c r="AF87" s="120">
        <v>0</v>
      </c>
      <c r="AG87" s="120">
        <v>0</v>
      </c>
      <c r="AH87" s="120">
        <v>0</v>
      </c>
      <c r="AI87" s="120">
        <v>0</v>
      </c>
      <c r="AJ87" s="120">
        <v>0</v>
      </c>
      <c r="AK87" s="120">
        <v>0</v>
      </c>
      <c r="AL87" s="120">
        <v>0</v>
      </c>
      <c r="AM87" s="120">
        <v>0</v>
      </c>
      <c r="AN87" s="120">
        <v>0</v>
      </c>
      <c r="AO87" s="120">
        <v>0</v>
      </c>
      <c r="AP87" s="120">
        <v>0</v>
      </c>
      <c r="AQ87" s="120">
        <v>0</v>
      </c>
      <c r="AR87" s="120">
        <v>0</v>
      </c>
      <c r="AS87" s="120">
        <v>0</v>
      </c>
      <c r="AT87" s="120">
        <v>0</v>
      </c>
      <c r="AU87" s="120">
        <v>0</v>
      </c>
      <c r="AV87" s="120">
        <v>0</v>
      </c>
      <c r="AW87" s="120">
        <v>0</v>
      </c>
      <c r="AZ87" s="121"/>
      <c r="BA87" s="121"/>
      <c r="BB87" s="121"/>
      <c r="BC87" s="121"/>
      <c r="BD87" s="121">
        <v>0</v>
      </c>
      <c r="BE87" s="121">
        <v>0</v>
      </c>
      <c r="BF87" s="121">
        <v>0</v>
      </c>
      <c r="BG87" s="121">
        <v>0</v>
      </c>
      <c r="BH87" s="121">
        <v>0</v>
      </c>
      <c r="BI87" s="121">
        <v>0</v>
      </c>
      <c r="BJ87" s="121">
        <v>0</v>
      </c>
      <c r="BK87" s="121">
        <v>0</v>
      </c>
      <c r="BL87" s="121">
        <v>0</v>
      </c>
      <c r="BM87" s="121">
        <v>0</v>
      </c>
      <c r="BN87" s="121">
        <v>0</v>
      </c>
      <c r="BO87" s="121">
        <v>0</v>
      </c>
      <c r="BP87" s="121">
        <v>0</v>
      </c>
      <c r="BQ87" s="121">
        <v>0</v>
      </c>
      <c r="BR87" s="121">
        <v>0</v>
      </c>
      <c r="BT87" s="116" t="str">
        <f t="shared" si="22"/>
        <v>SON</v>
      </c>
      <c r="BU87" s="122">
        <v>0</v>
      </c>
      <c r="BV87" s="122">
        <v>0</v>
      </c>
      <c r="BW87" s="122">
        <f t="shared" si="23"/>
        <v>0</v>
      </c>
      <c r="BX87" s="123" t="str">
        <f t="shared" si="24"/>
        <v xml:space="preserve"> </v>
      </c>
      <c r="BY87" s="115" t="str">
        <f t="shared" si="31"/>
        <v>OK</v>
      </c>
      <c r="CA87" s="124" t="e">
        <f t="shared" si="25"/>
        <v>#REF!</v>
      </c>
      <c r="CB87" s="122">
        <f t="shared" si="26"/>
        <v>0</v>
      </c>
      <c r="CC87" s="122" t="e">
        <f t="shared" si="27"/>
        <v>#REF!</v>
      </c>
      <c r="CD87" s="125" t="e">
        <f>SUMIF(ID_Process_P!$I$8:$I$1008,'● Inspection plan (master)'!$E87,ID_Process_P!#REF!)/1000</f>
        <v>#REF!</v>
      </c>
      <c r="CE87" s="125">
        <v>0</v>
      </c>
      <c r="CF87" s="126"/>
      <c r="CL87" s="124">
        <f t="shared" si="28"/>
        <v>0</v>
      </c>
      <c r="CM87" s="122">
        <f t="shared" si="29"/>
        <v>0</v>
      </c>
      <c r="CN87" s="122">
        <f t="shared" si="30"/>
        <v>0</v>
      </c>
      <c r="CO87" s="125"/>
      <c r="CP87" s="125">
        <v>0</v>
      </c>
      <c r="CQ87" s="126"/>
    </row>
    <row r="88" spans="1:95">
      <c r="B88" s="127" t="str">
        <f>I88&amp;J88</f>
        <v>QC6-5147FIT1</v>
      </c>
      <c r="C88" s="128" t="str">
        <f t="shared" si="20"/>
        <v>QC6-5147CFT</v>
      </c>
      <c r="D88" s="128" t="str">
        <f>I88&amp;J88</f>
        <v>QC6-5147FIT1</v>
      </c>
      <c r="E88" s="128" t="str">
        <f>I88&amp;F88&amp;J88</f>
        <v>QC6-5147PackingFIT1</v>
      </c>
      <c r="F88" s="129" t="s">
        <v>37</v>
      </c>
      <c r="G88" s="130" t="str">
        <f t="shared" si="21"/>
        <v>QC6-5147CFT</v>
      </c>
      <c r="H88" s="130" t="s">
        <v>141</v>
      </c>
      <c r="I88" s="129" t="s">
        <v>146</v>
      </c>
      <c r="J88" s="128" t="s">
        <v>86</v>
      </c>
      <c r="K88" s="128" t="s">
        <v>84</v>
      </c>
      <c r="L88" s="129" t="s">
        <v>539</v>
      </c>
      <c r="M88" s="129" t="s">
        <v>540</v>
      </c>
      <c r="N88" s="129">
        <v>50</v>
      </c>
      <c r="O88" s="106"/>
      <c r="P88" s="106"/>
      <c r="Q88" s="106"/>
      <c r="R88" s="106"/>
      <c r="S88" s="106"/>
      <c r="T88" s="106"/>
      <c r="U88" s="106"/>
      <c r="V88" s="106"/>
      <c r="W88" s="106"/>
      <c r="X88" s="117"/>
      <c r="Y88" s="117"/>
      <c r="Z88" s="117"/>
      <c r="AA88" s="118"/>
      <c r="AB88" s="118"/>
      <c r="AC88" s="118"/>
      <c r="AD88" s="119"/>
      <c r="AE88" s="120"/>
      <c r="AF88" s="120">
        <v>0</v>
      </c>
      <c r="AG88" s="120">
        <v>0</v>
      </c>
      <c r="AH88" s="120">
        <v>0</v>
      </c>
      <c r="AI88" s="120">
        <v>0</v>
      </c>
      <c r="AJ88" s="120">
        <v>0</v>
      </c>
      <c r="AK88" s="120">
        <v>0</v>
      </c>
      <c r="AL88" s="120">
        <v>0</v>
      </c>
      <c r="AM88" s="120">
        <v>0</v>
      </c>
      <c r="AN88" s="120">
        <v>0</v>
      </c>
      <c r="AO88" s="120">
        <v>0</v>
      </c>
      <c r="AP88" s="120">
        <v>0</v>
      </c>
      <c r="AQ88" s="120">
        <v>0</v>
      </c>
      <c r="AR88" s="120">
        <v>0</v>
      </c>
      <c r="AS88" s="120">
        <v>0</v>
      </c>
      <c r="AT88" s="120">
        <v>0</v>
      </c>
      <c r="AU88" s="120">
        <v>0</v>
      </c>
      <c r="AV88" s="120">
        <v>0</v>
      </c>
      <c r="AW88" s="120">
        <v>0</v>
      </c>
      <c r="AZ88" s="117"/>
      <c r="BA88" s="117"/>
      <c r="BB88" s="117"/>
      <c r="BC88" s="117"/>
      <c r="BD88" s="117">
        <v>0</v>
      </c>
      <c r="BE88" s="117">
        <v>0</v>
      </c>
      <c r="BF88" s="117">
        <v>0</v>
      </c>
      <c r="BG88" s="117">
        <v>0</v>
      </c>
      <c r="BH88" s="117">
        <v>0</v>
      </c>
      <c r="BI88" s="117">
        <v>0</v>
      </c>
      <c r="BJ88" s="117">
        <v>0</v>
      </c>
      <c r="BK88" s="117">
        <v>0</v>
      </c>
      <c r="BL88" s="117">
        <v>0</v>
      </c>
      <c r="BM88" s="117">
        <v>0</v>
      </c>
      <c r="BN88" s="117">
        <v>0</v>
      </c>
      <c r="BO88" s="117">
        <v>0</v>
      </c>
      <c r="BP88" s="117">
        <v>0</v>
      </c>
      <c r="BQ88" s="117">
        <v>0</v>
      </c>
      <c r="BR88" s="117">
        <v>0</v>
      </c>
      <c r="BT88" s="130" t="str">
        <f t="shared" si="22"/>
        <v>SON</v>
      </c>
      <c r="BU88" s="131">
        <v>0</v>
      </c>
      <c r="BV88" s="131">
        <v>0</v>
      </c>
      <c r="BW88" s="131">
        <f t="shared" si="23"/>
        <v>0</v>
      </c>
      <c r="BX88" s="132" t="str">
        <f t="shared" si="24"/>
        <v xml:space="preserve"> </v>
      </c>
      <c r="BY88" s="129" t="str">
        <f t="shared" si="31"/>
        <v>OK</v>
      </c>
      <c r="CA88" s="124" t="e">
        <f t="shared" si="25"/>
        <v>#REF!</v>
      </c>
      <c r="CB88" s="131">
        <f t="shared" si="26"/>
        <v>0</v>
      </c>
      <c r="CC88" s="131" t="e">
        <f t="shared" si="27"/>
        <v>#REF!</v>
      </c>
      <c r="CD88" s="133" t="e">
        <f>SUMIF(ID_Process_P!$I$8:$I$1008,'● Inspection plan (master)'!$E88,ID_Process_P!#REF!)/1000</f>
        <v>#REF!</v>
      </c>
      <c r="CE88" s="133">
        <v>0</v>
      </c>
      <c r="CF88" s="134"/>
      <c r="CL88" s="124">
        <f t="shared" si="28"/>
        <v>0</v>
      </c>
      <c r="CM88" s="131">
        <f t="shared" si="29"/>
        <v>0</v>
      </c>
      <c r="CN88" s="131">
        <f t="shared" si="30"/>
        <v>0</v>
      </c>
      <c r="CO88" s="133"/>
      <c r="CP88" s="133">
        <v>0</v>
      </c>
      <c r="CQ88" s="134"/>
    </row>
    <row r="89" spans="1:95">
      <c r="B89" s="113" t="str">
        <f>I89&amp;J89</f>
        <v>QC5-7644FIT1</v>
      </c>
      <c r="C89" s="114" t="str">
        <f t="shared" si="20"/>
        <v>QC5-7644CFT</v>
      </c>
      <c r="D89" s="114" t="str">
        <f>I89&amp;J89</f>
        <v>QC5-7644FIT1</v>
      </c>
      <c r="E89" s="114" t="str">
        <f>I89&amp;F89&amp;J89</f>
        <v>QC5-7644PackingFIT1</v>
      </c>
      <c r="F89" s="115" t="s">
        <v>37</v>
      </c>
      <c r="G89" s="116" t="str">
        <f t="shared" si="21"/>
        <v>QC5-7644CFT</v>
      </c>
      <c r="H89" s="116" t="s">
        <v>141</v>
      </c>
      <c r="I89" s="115" t="s">
        <v>147</v>
      </c>
      <c r="J89" s="114" t="s">
        <v>86</v>
      </c>
      <c r="K89" s="114" t="s">
        <v>84</v>
      </c>
      <c r="L89" s="115" t="s">
        <v>539</v>
      </c>
      <c r="M89" s="115" t="s">
        <v>540</v>
      </c>
      <c r="N89" s="115">
        <v>50</v>
      </c>
      <c r="O89" s="106"/>
      <c r="P89" s="106"/>
      <c r="Q89" s="106"/>
      <c r="R89" s="106"/>
      <c r="S89" s="106"/>
      <c r="T89" s="106"/>
      <c r="U89" s="106"/>
      <c r="V89" s="106"/>
      <c r="W89" s="106"/>
      <c r="X89" s="117"/>
      <c r="Y89" s="117"/>
      <c r="Z89" s="117"/>
      <c r="AA89" s="118"/>
      <c r="AB89" s="118"/>
      <c r="AC89" s="118"/>
      <c r="AD89" s="119"/>
      <c r="AE89" s="120"/>
      <c r="AF89" s="120">
        <v>0</v>
      </c>
      <c r="AG89" s="120">
        <v>0</v>
      </c>
      <c r="AH89" s="120">
        <v>0</v>
      </c>
      <c r="AI89" s="120">
        <v>0</v>
      </c>
      <c r="AJ89" s="120">
        <v>0</v>
      </c>
      <c r="AK89" s="120">
        <v>0</v>
      </c>
      <c r="AL89" s="120">
        <v>0</v>
      </c>
      <c r="AM89" s="120">
        <v>0</v>
      </c>
      <c r="AN89" s="120">
        <v>0</v>
      </c>
      <c r="AO89" s="120">
        <v>0</v>
      </c>
      <c r="AP89" s="120">
        <v>0</v>
      </c>
      <c r="AQ89" s="120">
        <v>0</v>
      </c>
      <c r="AR89" s="120">
        <v>0</v>
      </c>
      <c r="AS89" s="120">
        <v>0</v>
      </c>
      <c r="AT89" s="120">
        <v>0</v>
      </c>
      <c r="AU89" s="120">
        <v>0</v>
      </c>
      <c r="AV89" s="120">
        <v>0</v>
      </c>
      <c r="AW89" s="120">
        <v>0</v>
      </c>
      <c r="AZ89" s="121"/>
      <c r="BA89" s="121"/>
      <c r="BB89" s="121"/>
      <c r="BC89" s="121"/>
      <c r="BD89" s="121">
        <v>0</v>
      </c>
      <c r="BE89" s="121">
        <v>0</v>
      </c>
      <c r="BF89" s="121">
        <v>0</v>
      </c>
      <c r="BG89" s="121">
        <v>0</v>
      </c>
      <c r="BH89" s="121">
        <v>0</v>
      </c>
      <c r="BI89" s="121">
        <v>0</v>
      </c>
      <c r="BJ89" s="121">
        <v>0</v>
      </c>
      <c r="BK89" s="121">
        <v>0</v>
      </c>
      <c r="BL89" s="121">
        <v>0</v>
      </c>
      <c r="BM89" s="121">
        <v>0</v>
      </c>
      <c r="BN89" s="121">
        <v>0</v>
      </c>
      <c r="BO89" s="121">
        <v>0</v>
      </c>
      <c r="BP89" s="121">
        <v>0</v>
      </c>
      <c r="BQ89" s="121">
        <v>0</v>
      </c>
      <c r="BR89" s="121">
        <v>0</v>
      </c>
      <c r="BT89" s="116" t="str">
        <f t="shared" si="22"/>
        <v>SON</v>
      </c>
      <c r="BU89" s="122">
        <v>0</v>
      </c>
      <c r="BV89" s="122">
        <v>0</v>
      </c>
      <c r="BW89" s="122">
        <f t="shared" si="23"/>
        <v>0</v>
      </c>
      <c r="BX89" s="123" t="str">
        <f t="shared" si="24"/>
        <v xml:space="preserve"> </v>
      </c>
      <c r="BY89" s="115" t="str">
        <f t="shared" si="31"/>
        <v>OK</v>
      </c>
      <c r="CA89" s="124" t="e">
        <f t="shared" si="25"/>
        <v>#REF!</v>
      </c>
      <c r="CB89" s="122">
        <f t="shared" si="26"/>
        <v>0</v>
      </c>
      <c r="CC89" s="122" t="e">
        <f t="shared" si="27"/>
        <v>#REF!</v>
      </c>
      <c r="CD89" s="125" t="e">
        <f>SUMIF(ID_Process_P!$I$8:$I$1008,'● Inspection plan (master)'!$E89,ID_Process_P!#REF!)/1000</f>
        <v>#REF!</v>
      </c>
      <c r="CE89" s="125">
        <v>0</v>
      </c>
      <c r="CF89" s="126"/>
      <c r="CL89" s="124">
        <f t="shared" si="28"/>
        <v>0</v>
      </c>
      <c r="CM89" s="122">
        <f t="shared" si="29"/>
        <v>0</v>
      </c>
      <c r="CN89" s="122">
        <f t="shared" si="30"/>
        <v>0</v>
      </c>
      <c r="CO89" s="125"/>
      <c r="CP89" s="125">
        <v>0</v>
      </c>
      <c r="CQ89" s="126"/>
    </row>
    <row r="90" spans="1:95">
      <c r="B90" s="127" t="s">
        <v>541</v>
      </c>
      <c r="C90" s="128" t="str">
        <f t="shared" si="20"/>
        <v>RC2-8584CVN2</v>
      </c>
      <c r="D90" s="128" t="s">
        <v>541</v>
      </c>
      <c r="E90" s="128" t="s">
        <v>542</v>
      </c>
      <c r="F90" s="129" t="s">
        <v>37</v>
      </c>
      <c r="G90" s="130" t="str">
        <f t="shared" si="21"/>
        <v>RC2-8584CVN2</v>
      </c>
      <c r="H90" s="130" t="s">
        <v>141</v>
      </c>
      <c r="I90" s="129" t="s">
        <v>148</v>
      </c>
      <c r="J90" s="128" t="s">
        <v>70</v>
      </c>
      <c r="K90" s="128" t="s">
        <v>68</v>
      </c>
      <c r="L90" s="129" t="s">
        <v>539</v>
      </c>
      <c r="M90" s="129" t="s">
        <v>540</v>
      </c>
      <c r="N90" s="129">
        <v>160</v>
      </c>
      <c r="O90" s="106"/>
      <c r="P90" s="106"/>
      <c r="Q90" s="106"/>
      <c r="R90" s="106"/>
      <c r="S90" s="106"/>
      <c r="T90" s="106"/>
      <c r="U90" s="106"/>
      <c r="V90" s="106"/>
      <c r="W90" s="106"/>
      <c r="X90" s="117"/>
      <c r="Y90" s="117"/>
      <c r="Z90" s="117"/>
      <c r="AA90" s="118"/>
      <c r="AB90" s="118"/>
      <c r="AC90" s="118"/>
      <c r="AD90" s="119"/>
      <c r="AE90" s="120"/>
      <c r="AF90" s="120">
        <v>0</v>
      </c>
      <c r="AG90" s="120">
        <v>0</v>
      </c>
      <c r="AH90" s="120">
        <v>0</v>
      </c>
      <c r="AI90" s="120">
        <v>0</v>
      </c>
      <c r="AJ90" s="120">
        <v>0</v>
      </c>
      <c r="AK90" s="120">
        <v>0.01</v>
      </c>
      <c r="AL90" s="120">
        <v>0</v>
      </c>
      <c r="AM90" s="120">
        <v>0</v>
      </c>
      <c r="AN90" s="120">
        <v>0</v>
      </c>
      <c r="AO90" s="120">
        <v>0</v>
      </c>
      <c r="AP90" s="120">
        <v>1.7000000000000001E-2</v>
      </c>
      <c r="AQ90" s="120">
        <v>0</v>
      </c>
      <c r="AR90" s="120">
        <v>1.2E-2</v>
      </c>
      <c r="AS90" s="120">
        <v>2.4E-2</v>
      </c>
      <c r="AT90" s="120">
        <v>0</v>
      </c>
      <c r="AU90" s="120">
        <v>0</v>
      </c>
      <c r="AV90" s="120">
        <v>0</v>
      </c>
      <c r="AW90" s="120">
        <v>0</v>
      </c>
      <c r="AZ90" s="117"/>
      <c r="BA90" s="117"/>
      <c r="BB90" s="117"/>
      <c r="BC90" s="117"/>
      <c r="BD90" s="117">
        <v>0</v>
      </c>
      <c r="BE90" s="117">
        <v>0</v>
      </c>
      <c r="BF90" s="117">
        <v>0.01</v>
      </c>
      <c r="BG90" s="117">
        <v>0</v>
      </c>
      <c r="BH90" s="117">
        <v>0</v>
      </c>
      <c r="BI90" s="117">
        <v>0</v>
      </c>
      <c r="BJ90" s="117">
        <v>0</v>
      </c>
      <c r="BK90" s="117">
        <v>1.7000000000000001E-2</v>
      </c>
      <c r="BL90" s="117">
        <v>0</v>
      </c>
      <c r="BM90" s="117">
        <v>1.2E-2</v>
      </c>
      <c r="BN90" s="117">
        <v>2.4E-2</v>
      </c>
      <c r="BO90" s="117">
        <v>0</v>
      </c>
      <c r="BP90" s="117">
        <v>0</v>
      </c>
      <c r="BQ90" s="117">
        <v>0</v>
      </c>
      <c r="BR90" s="117">
        <v>0</v>
      </c>
      <c r="BT90" s="130" t="str">
        <f t="shared" si="22"/>
        <v>SON</v>
      </c>
      <c r="BU90" s="131">
        <v>0</v>
      </c>
      <c r="BV90" s="131">
        <v>0</v>
      </c>
      <c r="BW90" s="131">
        <f t="shared" si="23"/>
        <v>0</v>
      </c>
      <c r="BX90" s="132" t="str">
        <f t="shared" si="24"/>
        <v xml:space="preserve"> </v>
      </c>
      <c r="BY90" s="129" t="str">
        <f t="shared" si="31"/>
        <v>OK</v>
      </c>
      <c r="CA90" s="124" t="e">
        <f t="shared" si="25"/>
        <v>#REF!</v>
      </c>
      <c r="CB90" s="131">
        <f t="shared" si="26"/>
        <v>0</v>
      </c>
      <c r="CC90" s="131" t="e">
        <f t="shared" si="27"/>
        <v>#REF!</v>
      </c>
      <c r="CD90" s="133" t="e">
        <f>SUMIF(ID_Process_P!$I$8:$I$1008,'● Inspection plan (master)'!$E90,ID_Process_P!#REF!)/1000</f>
        <v>#REF!</v>
      </c>
      <c r="CE90" s="133">
        <v>0</v>
      </c>
      <c r="CF90" s="134"/>
      <c r="CL90" s="124">
        <f t="shared" si="28"/>
        <v>0</v>
      </c>
      <c r="CM90" s="131">
        <f t="shared" si="29"/>
        <v>2.4E-2</v>
      </c>
      <c r="CN90" s="131">
        <f t="shared" si="30"/>
        <v>2.4E-2</v>
      </c>
      <c r="CO90" s="133"/>
      <c r="CP90" s="133">
        <v>0</v>
      </c>
      <c r="CQ90" s="134"/>
    </row>
    <row r="91" spans="1:95">
      <c r="B91" s="113" t="s">
        <v>543</v>
      </c>
      <c r="C91" s="114" t="str">
        <f t="shared" si="20"/>
        <v>RL2-2583CVN2</v>
      </c>
      <c r="D91" s="114" t="s">
        <v>543</v>
      </c>
      <c r="E91" s="114" t="s">
        <v>544</v>
      </c>
      <c r="F91" s="115" t="s">
        <v>37</v>
      </c>
      <c r="G91" s="116" t="str">
        <f t="shared" si="21"/>
        <v>RL2-2583CVN2</v>
      </c>
      <c r="H91" s="116" t="s">
        <v>141</v>
      </c>
      <c r="I91" s="115" t="s">
        <v>151</v>
      </c>
      <c r="J91" s="114" t="s">
        <v>106</v>
      </c>
      <c r="K91" s="114" t="s">
        <v>68</v>
      </c>
      <c r="L91" s="115" t="s">
        <v>539</v>
      </c>
      <c r="M91" s="115" t="s">
        <v>540</v>
      </c>
      <c r="N91" s="115">
        <v>400</v>
      </c>
      <c r="O91" s="106"/>
      <c r="P91" s="106"/>
      <c r="Q91" s="106"/>
      <c r="R91" s="106"/>
      <c r="S91" s="106"/>
      <c r="T91" s="106"/>
      <c r="U91" s="106"/>
      <c r="V91" s="106"/>
      <c r="W91" s="106"/>
      <c r="X91" s="117"/>
      <c r="Y91" s="117"/>
      <c r="Z91" s="117"/>
      <c r="AA91" s="118"/>
      <c r="AB91" s="118"/>
      <c r="AC91" s="118"/>
      <c r="AD91" s="119"/>
      <c r="AE91" s="120"/>
      <c r="AF91" s="120">
        <v>38</v>
      </c>
      <c r="AG91" s="120">
        <v>42</v>
      </c>
      <c r="AH91" s="120">
        <v>28.4</v>
      </c>
      <c r="AI91" s="120">
        <v>35.200000000000003</v>
      </c>
      <c r="AJ91" s="120">
        <v>29.2</v>
      </c>
      <c r="AK91" s="120">
        <v>51.2</v>
      </c>
      <c r="AL91" s="120">
        <v>16</v>
      </c>
      <c r="AM91" s="120">
        <v>38</v>
      </c>
      <c r="AN91" s="120">
        <v>46.4</v>
      </c>
      <c r="AO91" s="120">
        <v>10.4</v>
      </c>
      <c r="AP91" s="120">
        <v>0</v>
      </c>
      <c r="AQ91" s="120">
        <v>16.8</v>
      </c>
      <c r="AR91" s="120">
        <v>10.8</v>
      </c>
      <c r="AS91" s="120">
        <v>4</v>
      </c>
      <c r="AT91" s="120">
        <v>8.4</v>
      </c>
      <c r="AU91" s="120">
        <v>8.4</v>
      </c>
      <c r="AV91" s="120">
        <v>9.1999999999999993</v>
      </c>
      <c r="AW91" s="120">
        <v>7.6</v>
      </c>
      <c r="AZ91" s="121"/>
      <c r="BA91" s="121"/>
      <c r="BB91" s="121"/>
      <c r="BC91" s="121"/>
      <c r="BD91" s="121">
        <v>38.4</v>
      </c>
      <c r="BE91" s="121">
        <v>33.652999999999999</v>
      </c>
      <c r="BF91" s="121">
        <v>42.4</v>
      </c>
      <c r="BG91" s="121">
        <v>13.2</v>
      </c>
      <c r="BH91" s="121">
        <v>39.200000000000003</v>
      </c>
      <c r="BI91" s="121">
        <v>42</v>
      </c>
      <c r="BJ91" s="121">
        <v>0</v>
      </c>
      <c r="BK91" s="121">
        <v>12</v>
      </c>
      <c r="BL91" s="121">
        <v>18.8</v>
      </c>
      <c r="BM91" s="121">
        <v>12.4</v>
      </c>
      <c r="BN91" s="121">
        <v>13.2</v>
      </c>
      <c r="BO91" s="121">
        <v>10</v>
      </c>
      <c r="BP91" s="121">
        <v>9.1999999999999993</v>
      </c>
      <c r="BQ91" s="121">
        <v>7.6</v>
      </c>
      <c r="BR91" s="121">
        <v>12</v>
      </c>
      <c r="BT91" s="116" t="str">
        <f t="shared" si="22"/>
        <v>SON</v>
      </c>
      <c r="BU91" s="122">
        <v>9.1999999999999993</v>
      </c>
      <c r="BV91" s="122">
        <v>8.4</v>
      </c>
      <c r="BW91" s="122">
        <f t="shared" si="23"/>
        <v>-0.79999999999999893</v>
      </c>
      <c r="BX91" s="123">
        <f t="shared" si="24"/>
        <v>1.0952380952380951</v>
      </c>
      <c r="BY91" s="115" t="str">
        <f t="shared" si="31"/>
        <v>NG</v>
      </c>
      <c r="CA91" s="124" t="e">
        <f t="shared" si="25"/>
        <v>#REF!</v>
      </c>
      <c r="CB91" s="122">
        <f t="shared" si="26"/>
        <v>8.4</v>
      </c>
      <c r="CC91" s="122" t="e">
        <f t="shared" si="27"/>
        <v>#REF!</v>
      </c>
      <c r="CD91" s="125" t="e">
        <f>SUMIF(ID_Process_P!$I$8:$I$1008,'● Inspection plan (master)'!$E91,ID_Process_P!#REF!)/1000</f>
        <v>#REF!</v>
      </c>
      <c r="CE91" s="125">
        <v>-0.8</v>
      </c>
      <c r="CF91" s="126" t="s">
        <v>465</v>
      </c>
      <c r="CL91" s="124">
        <f t="shared" si="28"/>
        <v>0</v>
      </c>
      <c r="CM91" s="122">
        <f t="shared" si="29"/>
        <v>4</v>
      </c>
      <c r="CN91" s="122">
        <f t="shared" si="30"/>
        <v>4</v>
      </c>
      <c r="CO91" s="125"/>
      <c r="CP91" s="125">
        <v>0</v>
      </c>
      <c r="CQ91" s="126" t="s">
        <v>465</v>
      </c>
    </row>
    <row r="92" spans="1:95">
      <c r="B92" s="127" t="s">
        <v>545</v>
      </c>
      <c r="C92" s="128" t="str">
        <f t="shared" si="20"/>
        <v>LY8103-001BIVN</v>
      </c>
      <c r="D92" s="128" t="s">
        <v>545</v>
      </c>
      <c r="E92" s="128" t="s">
        <v>546</v>
      </c>
      <c r="F92" s="129" t="s">
        <v>37</v>
      </c>
      <c r="G92" s="130" t="str">
        <f t="shared" si="21"/>
        <v>LY8103-001BIVN</v>
      </c>
      <c r="H92" s="130" t="s">
        <v>141</v>
      </c>
      <c r="I92" s="129" t="s">
        <v>154</v>
      </c>
      <c r="J92" s="128" t="s">
        <v>87</v>
      </c>
      <c r="K92" s="128" t="s">
        <v>87</v>
      </c>
      <c r="L92" s="129" t="s">
        <v>539</v>
      </c>
      <c r="M92" s="129" t="s">
        <v>540</v>
      </c>
      <c r="N92" s="129">
        <v>300</v>
      </c>
      <c r="O92" s="106"/>
      <c r="P92" s="106"/>
      <c r="Q92" s="106"/>
      <c r="R92" s="106"/>
      <c r="S92" s="106"/>
      <c r="T92" s="106"/>
      <c r="U92" s="106"/>
      <c r="V92" s="106"/>
      <c r="W92" s="106"/>
      <c r="X92" s="117"/>
      <c r="Y92" s="117"/>
      <c r="Z92" s="117"/>
      <c r="AA92" s="118"/>
      <c r="AB92" s="118"/>
      <c r="AC92" s="118"/>
      <c r="AD92" s="119"/>
      <c r="AE92" s="120"/>
      <c r="AF92" s="120">
        <v>69.900000000000006</v>
      </c>
      <c r="AG92" s="120">
        <v>64.5</v>
      </c>
      <c r="AH92" s="120">
        <v>57</v>
      </c>
      <c r="AI92" s="120">
        <v>29.7</v>
      </c>
      <c r="AJ92" s="120">
        <v>29.1</v>
      </c>
      <c r="AK92" s="120">
        <v>53.4</v>
      </c>
      <c r="AL92" s="120">
        <v>30.3</v>
      </c>
      <c r="AM92" s="120">
        <v>38.4</v>
      </c>
      <c r="AN92" s="120">
        <v>73.2</v>
      </c>
      <c r="AO92" s="120">
        <v>94.2</v>
      </c>
      <c r="AP92" s="120">
        <v>83.1</v>
      </c>
      <c r="AQ92" s="120">
        <v>84.6</v>
      </c>
      <c r="AR92" s="120">
        <v>81</v>
      </c>
      <c r="AS92" s="120">
        <v>87.9</v>
      </c>
      <c r="AT92" s="120">
        <v>49.5</v>
      </c>
      <c r="AU92" s="120">
        <v>44.7</v>
      </c>
      <c r="AV92" s="120">
        <v>61.5</v>
      </c>
      <c r="AW92" s="120">
        <v>47.7</v>
      </c>
      <c r="AZ92" s="117"/>
      <c r="BA92" s="117"/>
      <c r="BB92" s="117"/>
      <c r="BC92" s="117"/>
      <c r="BD92" s="117">
        <v>47.4</v>
      </c>
      <c r="BE92" s="117">
        <v>36.299999999999997</v>
      </c>
      <c r="BF92" s="117">
        <v>39</v>
      </c>
      <c r="BG92" s="117">
        <v>44.1</v>
      </c>
      <c r="BH92" s="117">
        <v>46.5</v>
      </c>
      <c r="BI92" s="117">
        <v>57.3</v>
      </c>
      <c r="BJ92" s="117">
        <v>81.3</v>
      </c>
      <c r="BK92" s="117">
        <v>93</v>
      </c>
      <c r="BL92" s="117">
        <v>65.099999999999994</v>
      </c>
      <c r="BM92" s="117">
        <v>96.3</v>
      </c>
      <c r="BN92" s="117">
        <v>90</v>
      </c>
      <c r="BO92" s="117">
        <v>63.9</v>
      </c>
      <c r="BP92" s="117">
        <v>40.200000000000003</v>
      </c>
      <c r="BQ92" s="117">
        <v>58.5</v>
      </c>
      <c r="BR92" s="117">
        <v>68.400000000000006</v>
      </c>
      <c r="BT92" s="130" t="str">
        <f t="shared" si="22"/>
        <v>SON</v>
      </c>
      <c r="BU92" s="131">
        <v>51.3</v>
      </c>
      <c r="BV92" s="131">
        <v>49.5</v>
      </c>
      <c r="BW92" s="131">
        <f t="shared" si="23"/>
        <v>-1.7999999999999972</v>
      </c>
      <c r="BX92" s="132">
        <f t="shared" si="24"/>
        <v>1.0363636363636364</v>
      </c>
      <c r="BY92" s="129" t="str">
        <f t="shared" si="31"/>
        <v>OK</v>
      </c>
      <c r="CA92" s="124" t="e">
        <f t="shared" si="25"/>
        <v>#REF!</v>
      </c>
      <c r="CB92" s="131">
        <f t="shared" si="26"/>
        <v>49.5</v>
      </c>
      <c r="CC92" s="131" t="e">
        <f t="shared" si="27"/>
        <v>#REF!</v>
      </c>
      <c r="CD92" s="133" t="e">
        <f>SUMIF(ID_Process_P!$I$8:$I$1008,'● Inspection plan (master)'!$E92,ID_Process_P!#REF!)/1000</f>
        <v>#REF!</v>
      </c>
      <c r="CE92" s="133">
        <v>0.3</v>
      </c>
      <c r="CF92" s="134"/>
      <c r="CL92" s="124">
        <f t="shared" si="28"/>
        <v>0</v>
      </c>
      <c r="CM92" s="131">
        <f t="shared" si="29"/>
        <v>87.9</v>
      </c>
      <c r="CN92" s="131">
        <f t="shared" si="30"/>
        <v>87.9</v>
      </c>
      <c r="CO92" s="133"/>
      <c r="CP92" s="133">
        <v>0</v>
      </c>
      <c r="CQ92" s="134"/>
    </row>
    <row r="93" spans="1:95">
      <c r="B93" s="113" t="s">
        <v>547</v>
      </c>
      <c r="C93" s="114" t="str">
        <f t="shared" si="20"/>
        <v>LY8014-001BIVN</v>
      </c>
      <c r="D93" s="114" t="s">
        <v>547</v>
      </c>
      <c r="E93" s="114" t="s">
        <v>548</v>
      </c>
      <c r="F93" s="115" t="s">
        <v>37</v>
      </c>
      <c r="G93" s="116" t="str">
        <f t="shared" si="21"/>
        <v>LY8014-001BIVN</v>
      </c>
      <c r="H93" s="116" t="s">
        <v>141</v>
      </c>
      <c r="I93" s="115" t="s">
        <v>155</v>
      </c>
      <c r="J93" s="114" t="s">
        <v>87</v>
      </c>
      <c r="K93" s="114" t="s">
        <v>87</v>
      </c>
      <c r="L93" s="115" t="s">
        <v>539</v>
      </c>
      <c r="M93" s="115" t="s">
        <v>540</v>
      </c>
      <c r="N93" s="115">
        <v>200</v>
      </c>
      <c r="O93" s="106"/>
      <c r="P93" s="106"/>
      <c r="Q93" s="106"/>
      <c r="R93" s="106"/>
      <c r="S93" s="106"/>
      <c r="T93" s="106"/>
      <c r="U93" s="106"/>
      <c r="V93" s="106"/>
      <c r="W93" s="106"/>
      <c r="X93" s="117"/>
      <c r="Y93" s="117"/>
      <c r="Z93" s="117"/>
      <c r="AA93" s="118"/>
      <c r="AB93" s="118"/>
      <c r="AC93" s="118"/>
      <c r="AD93" s="119"/>
      <c r="AE93" s="120"/>
      <c r="AF93" s="120">
        <v>6</v>
      </c>
      <c r="AG93" s="120">
        <v>9.8000000000000007</v>
      </c>
      <c r="AH93" s="120">
        <v>4.4000000000000004</v>
      </c>
      <c r="AI93" s="120">
        <v>1.4</v>
      </c>
      <c r="AJ93" s="120">
        <v>6</v>
      </c>
      <c r="AK93" s="120">
        <v>5.6</v>
      </c>
      <c r="AL93" s="120">
        <v>5.8</v>
      </c>
      <c r="AM93" s="120">
        <v>5.8</v>
      </c>
      <c r="AN93" s="120">
        <v>5.6</v>
      </c>
      <c r="AO93" s="120">
        <v>9.8000000000000007</v>
      </c>
      <c r="AP93" s="120">
        <v>11</v>
      </c>
      <c r="AQ93" s="120">
        <v>7</v>
      </c>
      <c r="AR93" s="120">
        <v>8.6</v>
      </c>
      <c r="AS93" s="120">
        <v>11</v>
      </c>
      <c r="AT93" s="120">
        <v>4</v>
      </c>
      <c r="AU93" s="120">
        <v>5.4</v>
      </c>
      <c r="AV93" s="120">
        <v>6.8</v>
      </c>
      <c r="AW93" s="120">
        <v>4.8</v>
      </c>
      <c r="AZ93" s="121"/>
      <c r="BA93" s="121"/>
      <c r="BB93" s="121"/>
      <c r="BC93" s="121"/>
      <c r="BD93" s="121">
        <v>2.6</v>
      </c>
      <c r="BE93" s="121">
        <v>7.6</v>
      </c>
      <c r="BF93" s="121">
        <v>0.6</v>
      </c>
      <c r="BG93" s="121">
        <v>9.4</v>
      </c>
      <c r="BH93" s="121">
        <v>6.2</v>
      </c>
      <c r="BI93" s="121">
        <v>6.4</v>
      </c>
      <c r="BJ93" s="121">
        <v>7</v>
      </c>
      <c r="BK93" s="121">
        <v>11.4</v>
      </c>
      <c r="BL93" s="121">
        <v>5.8</v>
      </c>
      <c r="BM93" s="121">
        <v>12.8</v>
      </c>
      <c r="BN93" s="121">
        <v>8</v>
      </c>
      <c r="BO93" s="121">
        <v>7</v>
      </c>
      <c r="BP93" s="121">
        <v>4.4000000000000004</v>
      </c>
      <c r="BQ93" s="121">
        <v>6.8</v>
      </c>
      <c r="BR93" s="121">
        <v>7</v>
      </c>
      <c r="BT93" s="116" t="str">
        <f t="shared" si="22"/>
        <v>SON</v>
      </c>
      <c r="BU93" s="122">
        <v>4</v>
      </c>
      <c r="BV93" s="122">
        <v>4</v>
      </c>
      <c r="BW93" s="122">
        <f t="shared" si="23"/>
        <v>0</v>
      </c>
      <c r="BX93" s="123">
        <f t="shared" si="24"/>
        <v>1</v>
      </c>
      <c r="BY93" s="115" t="str">
        <f t="shared" si="31"/>
        <v>OK</v>
      </c>
      <c r="CA93" s="124" t="e">
        <f t="shared" si="25"/>
        <v>#REF!</v>
      </c>
      <c r="CB93" s="122">
        <f t="shared" si="26"/>
        <v>4</v>
      </c>
      <c r="CC93" s="122" t="e">
        <f t="shared" si="27"/>
        <v>#REF!</v>
      </c>
      <c r="CD93" s="125" t="e">
        <f>SUMIF(ID_Process_P!$I$8:$I$1008,'● Inspection plan (master)'!$E93,ID_Process_P!#REF!)/1000</f>
        <v>#REF!</v>
      </c>
      <c r="CE93" s="125">
        <v>1.2</v>
      </c>
      <c r="CF93" s="126"/>
      <c r="CL93" s="124">
        <f t="shared" si="28"/>
        <v>0</v>
      </c>
      <c r="CM93" s="122">
        <f t="shared" si="29"/>
        <v>11</v>
      </c>
      <c r="CN93" s="122">
        <f t="shared" si="30"/>
        <v>11</v>
      </c>
      <c r="CO93" s="125"/>
      <c r="CP93" s="125">
        <v>0</v>
      </c>
      <c r="CQ93" s="126"/>
    </row>
    <row r="94" spans="1:95">
      <c r="B94" s="127" t="s">
        <v>549</v>
      </c>
      <c r="C94" s="128" t="str">
        <f t="shared" si="20"/>
        <v>RL2-5005CVN2</v>
      </c>
      <c r="D94" s="128" t="s">
        <v>549</v>
      </c>
      <c r="E94" s="128" t="s">
        <v>550</v>
      </c>
      <c r="F94" s="129" t="s">
        <v>37</v>
      </c>
      <c r="G94" s="130" t="str">
        <f t="shared" si="21"/>
        <v>RL2-5005CVN2</v>
      </c>
      <c r="H94" s="130" t="s">
        <v>141</v>
      </c>
      <c r="I94" s="129" t="s">
        <v>156</v>
      </c>
      <c r="J94" s="128" t="s">
        <v>106</v>
      </c>
      <c r="K94" s="128" t="s">
        <v>68</v>
      </c>
      <c r="L94" s="129" t="s">
        <v>539</v>
      </c>
      <c r="M94" s="129" t="s">
        <v>540</v>
      </c>
      <c r="N94" s="129">
        <v>220</v>
      </c>
      <c r="O94" s="106"/>
      <c r="P94" s="106"/>
      <c r="Q94" s="106"/>
      <c r="R94" s="106"/>
      <c r="S94" s="106"/>
      <c r="T94" s="106"/>
      <c r="U94" s="106"/>
      <c r="V94" s="106"/>
      <c r="W94" s="106"/>
      <c r="X94" s="117"/>
      <c r="Y94" s="117"/>
      <c r="Z94" s="117"/>
      <c r="AA94" s="118"/>
      <c r="AB94" s="118"/>
      <c r="AC94" s="118"/>
      <c r="AD94" s="119"/>
      <c r="AE94" s="120"/>
      <c r="AF94" s="120">
        <v>10.78</v>
      </c>
      <c r="AG94" s="120">
        <v>14.52</v>
      </c>
      <c r="AH94" s="120">
        <v>0</v>
      </c>
      <c r="AI94" s="120">
        <v>0</v>
      </c>
      <c r="AJ94" s="120">
        <v>0</v>
      </c>
      <c r="AK94" s="120">
        <v>5.28</v>
      </c>
      <c r="AL94" s="120">
        <v>4.4000000000000004</v>
      </c>
      <c r="AM94" s="120">
        <v>7.92</v>
      </c>
      <c r="AN94" s="120">
        <v>2.86</v>
      </c>
      <c r="AO94" s="120">
        <v>1.1000000000000001</v>
      </c>
      <c r="AP94" s="120">
        <v>0</v>
      </c>
      <c r="AQ94" s="120">
        <v>4.84</v>
      </c>
      <c r="AR94" s="120">
        <v>8.58</v>
      </c>
      <c r="AS94" s="120">
        <v>13.86</v>
      </c>
      <c r="AT94" s="120">
        <v>11.44</v>
      </c>
      <c r="AU94" s="120">
        <v>3.74</v>
      </c>
      <c r="AV94" s="120">
        <v>3.08</v>
      </c>
      <c r="AW94" s="120">
        <v>1.1000000000000001</v>
      </c>
      <c r="AZ94" s="117"/>
      <c r="BA94" s="117"/>
      <c r="BB94" s="117"/>
      <c r="BC94" s="117"/>
      <c r="BD94" s="117">
        <v>0</v>
      </c>
      <c r="BE94" s="117">
        <v>0</v>
      </c>
      <c r="BF94" s="117">
        <v>5.72</v>
      </c>
      <c r="BG94" s="117">
        <v>5.28</v>
      </c>
      <c r="BH94" s="117">
        <v>7.04</v>
      </c>
      <c r="BI94" s="117">
        <v>4.18</v>
      </c>
      <c r="BJ94" s="117">
        <v>0</v>
      </c>
      <c r="BK94" s="117">
        <v>0</v>
      </c>
      <c r="BL94" s="117">
        <v>3.08</v>
      </c>
      <c r="BM94" s="117">
        <v>9.4600000000000009</v>
      </c>
      <c r="BN94" s="117">
        <v>13.2</v>
      </c>
      <c r="BO94" s="117">
        <v>14.08</v>
      </c>
      <c r="BP94" s="117">
        <v>3.74</v>
      </c>
      <c r="BQ94" s="117">
        <v>3.96</v>
      </c>
      <c r="BR94" s="117">
        <v>1.76</v>
      </c>
      <c r="BT94" s="130" t="str">
        <f t="shared" si="22"/>
        <v>SON</v>
      </c>
      <c r="BU94" s="131">
        <v>11.44</v>
      </c>
      <c r="BV94" s="131">
        <v>11.44</v>
      </c>
      <c r="BW94" s="131">
        <f t="shared" si="23"/>
        <v>0</v>
      </c>
      <c r="BX94" s="132">
        <f t="shared" si="24"/>
        <v>1</v>
      </c>
      <c r="BY94" s="129" t="str">
        <f t="shared" si="31"/>
        <v>OK</v>
      </c>
      <c r="CA94" s="124" t="e">
        <f t="shared" si="25"/>
        <v>#REF!</v>
      </c>
      <c r="CB94" s="131">
        <f t="shared" si="26"/>
        <v>11.44</v>
      </c>
      <c r="CC94" s="131" t="e">
        <f t="shared" si="27"/>
        <v>#REF!</v>
      </c>
      <c r="CD94" s="133" t="e">
        <f>SUMIF(ID_Process_P!$I$8:$I$1008,'● Inspection plan (master)'!$E94,ID_Process_P!#REF!)/1000</f>
        <v>#REF!</v>
      </c>
      <c r="CE94" s="133">
        <v>0</v>
      </c>
      <c r="CF94" s="134" t="s">
        <v>465</v>
      </c>
      <c r="CL94" s="124">
        <f t="shared" si="28"/>
        <v>0</v>
      </c>
      <c r="CM94" s="131">
        <f t="shared" si="29"/>
        <v>13.86</v>
      </c>
      <c r="CN94" s="131">
        <f t="shared" si="30"/>
        <v>13.86</v>
      </c>
      <c r="CO94" s="133"/>
      <c r="CP94" s="133">
        <v>0</v>
      </c>
      <c r="CQ94" s="134" t="s">
        <v>465</v>
      </c>
    </row>
    <row r="95" spans="1:95">
      <c r="B95" s="113" t="s">
        <v>551</v>
      </c>
      <c r="C95" s="114" t="str">
        <f t="shared" si="20"/>
        <v>RL1-3652CVN2</v>
      </c>
      <c r="D95" s="114" t="s">
        <v>551</v>
      </c>
      <c r="E95" s="114" t="s">
        <v>552</v>
      </c>
      <c r="F95" s="115" t="s">
        <v>37</v>
      </c>
      <c r="G95" s="116" t="str">
        <f t="shared" si="21"/>
        <v>RL1-3652CVN2</v>
      </c>
      <c r="H95" s="116" t="s">
        <v>141</v>
      </c>
      <c r="I95" s="115" t="s">
        <v>157</v>
      </c>
      <c r="J95" s="114" t="s">
        <v>70</v>
      </c>
      <c r="K95" s="114" t="s">
        <v>68</v>
      </c>
      <c r="L95" s="115" t="s">
        <v>539</v>
      </c>
      <c r="M95" s="115" t="s">
        <v>540</v>
      </c>
      <c r="N95" s="115">
        <v>200</v>
      </c>
      <c r="O95" s="106"/>
      <c r="P95" s="106"/>
      <c r="Q95" s="106"/>
      <c r="R95" s="106"/>
      <c r="S95" s="106"/>
      <c r="T95" s="106"/>
      <c r="U95" s="106"/>
      <c r="V95" s="106"/>
      <c r="W95" s="106"/>
      <c r="X95" s="117"/>
      <c r="Y95" s="117"/>
      <c r="Z95" s="117"/>
      <c r="AA95" s="118"/>
      <c r="AB95" s="118"/>
      <c r="AC95" s="118"/>
      <c r="AD95" s="119"/>
      <c r="AE95" s="120"/>
      <c r="AF95" s="120">
        <v>0.8</v>
      </c>
      <c r="AG95" s="120">
        <v>1</v>
      </c>
      <c r="AH95" s="120">
        <v>1.2</v>
      </c>
      <c r="AI95" s="120">
        <v>1</v>
      </c>
      <c r="AJ95" s="120">
        <v>1.4</v>
      </c>
      <c r="AK95" s="120">
        <v>0</v>
      </c>
      <c r="AL95" s="120">
        <v>0</v>
      </c>
      <c r="AM95" s="120">
        <v>0</v>
      </c>
      <c r="AN95" s="120">
        <v>0</v>
      </c>
      <c r="AO95" s="120">
        <v>0</v>
      </c>
      <c r="AP95" s="120">
        <v>0</v>
      </c>
      <c r="AQ95" s="120">
        <v>0</v>
      </c>
      <c r="AR95" s="120">
        <v>0</v>
      </c>
      <c r="AS95" s="120">
        <v>0</v>
      </c>
      <c r="AT95" s="120">
        <v>0</v>
      </c>
      <c r="AU95" s="120">
        <v>0</v>
      </c>
      <c r="AV95" s="120">
        <v>0</v>
      </c>
      <c r="AW95" s="120">
        <v>0</v>
      </c>
      <c r="AZ95" s="121"/>
      <c r="BA95" s="121"/>
      <c r="BB95" s="121"/>
      <c r="BC95" s="121"/>
      <c r="BD95" s="121">
        <v>1.4</v>
      </c>
      <c r="BE95" s="121">
        <v>0.6</v>
      </c>
      <c r="BF95" s="121">
        <v>1</v>
      </c>
      <c r="BG95" s="121">
        <v>0</v>
      </c>
      <c r="BH95" s="121">
        <v>0</v>
      </c>
      <c r="BI95" s="121">
        <v>0</v>
      </c>
      <c r="BJ95" s="121">
        <v>0</v>
      </c>
      <c r="BK95" s="121">
        <v>0</v>
      </c>
      <c r="BL95" s="121">
        <v>0</v>
      </c>
      <c r="BM95" s="121">
        <v>0</v>
      </c>
      <c r="BN95" s="121">
        <v>0</v>
      </c>
      <c r="BO95" s="121">
        <v>0</v>
      </c>
      <c r="BP95" s="121">
        <v>0</v>
      </c>
      <c r="BQ95" s="121">
        <v>0</v>
      </c>
      <c r="BR95" s="121">
        <v>0</v>
      </c>
      <c r="BT95" s="116" t="str">
        <f t="shared" si="22"/>
        <v>SON</v>
      </c>
      <c r="BU95" s="122">
        <v>0</v>
      </c>
      <c r="BV95" s="122">
        <v>0</v>
      </c>
      <c r="BW95" s="122">
        <f t="shared" si="23"/>
        <v>0</v>
      </c>
      <c r="BX95" s="123" t="str">
        <f t="shared" si="24"/>
        <v xml:space="preserve"> </v>
      </c>
      <c r="BY95" s="115" t="str">
        <f t="shared" si="31"/>
        <v>OK</v>
      </c>
      <c r="CA95" s="124" t="e">
        <f t="shared" si="25"/>
        <v>#REF!</v>
      </c>
      <c r="CB95" s="122">
        <f t="shared" si="26"/>
        <v>0</v>
      </c>
      <c r="CC95" s="122" t="e">
        <f t="shared" si="27"/>
        <v>#REF!</v>
      </c>
      <c r="CD95" s="125" t="e">
        <f>SUMIF(ID_Process_P!$I$8:$I$1008,'● Inspection plan (master)'!$E95,ID_Process_P!#REF!)/1000</f>
        <v>#REF!</v>
      </c>
      <c r="CE95" s="125">
        <v>0</v>
      </c>
      <c r="CF95" s="126"/>
      <c r="CL95" s="124">
        <f t="shared" si="28"/>
        <v>0</v>
      </c>
      <c r="CM95" s="122">
        <f t="shared" si="29"/>
        <v>0</v>
      </c>
      <c r="CN95" s="122">
        <f t="shared" si="30"/>
        <v>0</v>
      </c>
      <c r="CO95" s="125"/>
      <c r="CP95" s="125">
        <v>0</v>
      </c>
      <c r="CQ95" s="126"/>
    </row>
    <row r="96" spans="1:95">
      <c r="B96" s="127" t="s">
        <v>553</v>
      </c>
      <c r="C96" s="128" t="str">
        <f t="shared" si="20"/>
        <v>RM2-5588CVN2</v>
      </c>
      <c r="D96" s="128" t="s">
        <v>553</v>
      </c>
      <c r="E96" s="128" t="s">
        <v>554</v>
      </c>
      <c r="F96" s="129" t="s">
        <v>37</v>
      </c>
      <c r="G96" s="130" t="str">
        <f t="shared" si="21"/>
        <v>RM2-5588CVN2</v>
      </c>
      <c r="H96" s="130" t="s">
        <v>141</v>
      </c>
      <c r="I96" s="129" t="s">
        <v>158</v>
      </c>
      <c r="J96" s="128" t="s">
        <v>70</v>
      </c>
      <c r="K96" s="128" t="s">
        <v>68</v>
      </c>
      <c r="L96" s="129" t="s">
        <v>539</v>
      </c>
      <c r="M96" s="129" t="s">
        <v>540</v>
      </c>
      <c r="N96" s="129">
        <v>210</v>
      </c>
      <c r="O96" s="106"/>
      <c r="P96" s="106"/>
      <c r="Q96" s="106"/>
      <c r="R96" s="106"/>
      <c r="S96" s="106"/>
      <c r="T96" s="106"/>
      <c r="U96" s="106"/>
      <c r="V96" s="106"/>
      <c r="W96" s="106"/>
      <c r="X96" s="117"/>
      <c r="Y96" s="117"/>
      <c r="Z96" s="117"/>
      <c r="AA96" s="118"/>
      <c r="AB96" s="118"/>
      <c r="AC96" s="118"/>
      <c r="AD96" s="119"/>
      <c r="AE96" s="120"/>
      <c r="AF96" s="120">
        <v>30.24</v>
      </c>
      <c r="AG96" s="120">
        <v>2.94</v>
      </c>
      <c r="AH96" s="120">
        <v>7.14</v>
      </c>
      <c r="AI96" s="120">
        <v>10.08</v>
      </c>
      <c r="AJ96" s="120">
        <v>7.14</v>
      </c>
      <c r="AK96" s="120">
        <v>21.63</v>
      </c>
      <c r="AL96" s="120">
        <v>22.05</v>
      </c>
      <c r="AM96" s="120">
        <v>4.62</v>
      </c>
      <c r="AN96" s="120">
        <v>0.84</v>
      </c>
      <c r="AO96" s="120">
        <v>1.05</v>
      </c>
      <c r="AP96" s="120">
        <v>18.48</v>
      </c>
      <c r="AQ96" s="120">
        <v>20.37</v>
      </c>
      <c r="AR96" s="120">
        <v>23.94</v>
      </c>
      <c r="AS96" s="120">
        <v>28.56</v>
      </c>
      <c r="AT96" s="120">
        <v>32.76</v>
      </c>
      <c r="AU96" s="120">
        <v>21.42</v>
      </c>
      <c r="AV96" s="120">
        <v>24.78</v>
      </c>
      <c r="AW96" s="120">
        <v>18.27</v>
      </c>
      <c r="AZ96" s="117"/>
      <c r="BA96" s="117"/>
      <c r="BB96" s="117"/>
      <c r="BC96" s="117"/>
      <c r="BD96" s="117">
        <v>9.0299999999999994</v>
      </c>
      <c r="BE96" s="117">
        <v>10.71</v>
      </c>
      <c r="BF96" s="117">
        <v>11.34</v>
      </c>
      <c r="BG96" s="117">
        <v>19.32</v>
      </c>
      <c r="BH96" s="117">
        <v>5.88</v>
      </c>
      <c r="BI96" s="117">
        <v>0.42</v>
      </c>
      <c r="BJ96" s="117">
        <v>4.83</v>
      </c>
      <c r="BK96" s="117">
        <v>18.07</v>
      </c>
      <c r="BL96" s="117">
        <v>18.690000000000001</v>
      </c>
      <c r="BM96" s="117">
        <v>23.31</v>
      </c>
      <c r="BN96" s="117">
        <v>27.93</v>
      </c>
      <c r="BO96" s="117">
        <v>39.9</v>
      </c>
      <c r="BP96" s="117">
        <v>20.79</v>
      </c>
      <c r="BQ96" s="117">
        <v>24.99</v>
      </c>
      <c r="BR96" s="117">
        <v>23.94</v>
      </c>
      <c r="BT96" s="130" t="str">
        <f t="shared" si="22"/>
        <v>SON</v>
      </c>
      <c r="BU96" s="131">
        <v>30.66</v>
      </c>
      <c r="BV96" s="131">
        <v>32.76</v>
      </c>
      <c r="BW96" s="131">
        <f t="shared" si="23"/>
        <v>2.0999999999999979</v>
      </c>
      <c r="BX96" s="132">
        <f t="shared" si="24"/>
        <v>0.9358974358974359</v>
      </c>
      <c r="BY96" s="129" t="str">
        <f t="shared" si="31"/>
        <v>NG</v>
      </c>
      <c r="CA96" s="124" t="e">
        <f t="shared" si="25"/>
        <v>#REF!</v>
      </c>
      <c r="CB96" s="131">
        <f t="shared" si="26"/>
        <v>32.76</v>
      </c>
      <c r="CC96" s="131" t="e">
        <f t="shared" si="27"/>
        <v>#REF!</v>
      </c>
      <c r="CD96" s="133" t="e">
        <f>SUMIF(ID_Process_P!$I$8:$I$1008,'● Inspection plan (master)'!$E96,ID_Process_P!#REF!)/1000</f>
        <v>#REF!</v>
      </c>
      <c r="CE96" s="133">
        <v>-3.637978807091713E-15</v>
      </c>
      <c r="CF96" s="134"/>
      <c r="CL96" s="124">
        <f t="shared" si="28"/>
        <v>0</v>
      </c>
      <c r="CM96" s="131">
        <f t="shared" si="29"/>
        <v>28.56</v>
      </c>
      <c r="CN96" s="131">
        <f t="shared" si="30"/>
        <v>28.56</v>
      </c>
      <c r="CO96" s="133"/>
      <c r="CP96" s="133">
        <v>0</v>
      </c>
      <c r="CQ96" s="134"/>
    </row>
    <row r="97" spans="2:95">
      <c r="B97" s="113" t="s">
        <v>555</v>
      </c>
      <c r="C97" s="114" t="str">
        <f t="shared" si="20"/>
        <v>RL1-3653CVN2</v>
      </c>
      <c r="D97" s="114" t="s">
        <v>555</v>
      </c>
      <c r="E97" s="114" t="s">
        <v>556</v>
      </c>
      <c r="F97" s="115" t="s">
        <v>37</v>
      </c>
      <c r="G97" s="116" t="str">
        <f t="shared" si="21"/>
        <v>RL1-3653CVN2</v>
      </c>
      <c r="H97" s="116" t="s">
        <v>141</v>
      </c>
      <c r="I97" s="115" t="s">
        <v>159</v>
      </c>
      <c r="J97" s="114" t="s">
        <v>70</v>
      </c>
      <c r="K97" s="114" t="s">
        <v>68</v>
      </c>
      <c r="L97" s="115" t="s">
        <v>539</v>
      </c>
      <c r="M97" s="115" t="s">
        <v>540</v>
      </c>
      <c r="N97" s="115">
        <v>240</v>
      </c>
      <c r="O97" s="106"/>
      <c r="P97" s="106"/>
      <c r="Q97" s="106"/>
      <c r="R97" s="106"/>
      <c r="S97" s="106"/>
      <c r="T97" s="106"/>
      <c r="U97" s="106"/>
      <c r="V97" s="106"/>
      <c r="W97" s="106"/>
      <c r="X97" s="117"/>
      <c r="Y97" s="117"/>
      <c r="Z97" s="117"/>
      <c r="AA97" s="118"/>
      <c r="AB97" s="118"/>
      <c r="AC97" s="118"/>
      <c r="AD97" s="119"/>
      <c r="AE97" s="120"/>
      <c r="AF97" s="120">
        <v>11.28</v>
      </c>
      <c r="AG97" s="120">
        <v>12.72</v>
      </c>
      <c r="AH97" s="120">
        <v>12.72</v>
      </c>
      <c r="AI97" s="120">
        <v>11.28</v>
      </c>
      <c r="AJ97" s="120">
        <v>10.08</v>
      </c>
      <c r="AK97" s="120">
        <v>12.72</v>
      </c>
      <c r="AL97" s="120">
        <v>11.76</v>
      </c>
      <c r="AM97" s="120">
        <v>10.56</v>
      </c>
      <c r="AN97" s="120">
        <v>13.2</v>
      </c>
      <c r="AO97" s="120">
        <v>4.8</v>
      </c>
      <c r="AP97" s="120">
        <v>0</v>
      </c>
      <c r="AQ97" s="120">
        <v>8.64</v>
      </c>
      <c r="AR97" s="120">
        <v>12.24</v>
      </c>
      <c r="AS97" s="120">
        <v>5.28</v>
      </c>
      <c r="AT97" s="120">
        <v>0</v>
      </c>
      <c r="AU97" s="120">
        <v>5.28</v>
      </c>
      <c r="AV97" s="120">
        <v>9.1199999999999992</v>
      </c>
      <c r="AW97" s="120">
        <v>2.64</v>
      </c>
      <c r="AZ97" s="121"/>
      <c r="BA97" s="121"/>
      <c r="BB97" s="121"/>
      <c r="BC97" s="121"/>
      <c r="BD97" s="121">
        <v>13.2</v>
      </c>
      <c r="BE97" s="121">
        <v>8.4</v>
      </c>
      <c r="BF97" s="121">
        <v>12.72</v>
      </c>
      <c r="BG97" s="121">
        <v>11.76</v>
      </c>
      <c r="BH97" s="121">
        <v>10.08</v>
      </c>
      <c r="BI97" s="121">
        <v>11.76</v>
      </c>
      <c r="BJ97" s="121">
        <v>3.84</v>
      </c>
      <c r="BK97" s="121">
        <v>1.92</v>
      </c>
      <c r="BL97" s="121">
        <v>9.36</v>
      </c>
      <c r="BM97" s="121">
        <v>11.52</v>
      </c>
      <c r="BN97" s="121">
        <v>1.92</v>
      </c>
      <c r="BO97" s="121">
        <v>2.4</v>
      </c>
      <c r="BP97" s="121">
        <v>7.2</v>
      </c>
      <c r="BQ97" s="121">
        <v>10.8</v>
      </c>
      <c r="BR97" s="121">
        <v>3.6</v>
      </c>
      <c r="BT97" s="116" t="str">
        <f t="shared" si="22"/>
        <v>SON</v>
      </c>
      <c r="BU97" s="122">
        <v>0</v>
      </c>
      <c r="BV97" s="122">
        <v>0</v>
      </c>
      <c r="BW97" s="122">
        <f t="shared" si="23"/>
        <v>0</v>
      </c>
      <c r="BX97" s="123" t="str">
        <f t="shared" si="24"/>
        <v xml:space="preserve"> </v>
      </c>
      <c r="BY97" s="115" t="str">
        <f t="shared" si="31"/>
        <v>OK</v>
      </c>
      <c r="CA97" s="124" t="e">
        <f t="shared" si="25"/>
        <v>#REF!</v>
      </c>
      <c r="CB97" s="122">
        <f t="shared" si="26"/>
        <v>0</v>
      </c>
      <c r="CC97" s="122" t="e">
        <f t="shared" si="27"/>
        <v>#REF!</v>
      </c>
      <c r="CD97" s="125" t="e">
        <f>SUMIF(ID_Process_P!$I$8:$I$1008,'● Inspection plan (master)'!$E97,ID_Process_P!#REF!)/1000</f>
        <v>#REF!</v>
      </c>
      <c r="CE97" s="125">
        <v>2.88</v>
      </c>
      <c r="CF97" s="126"/>
      <c r="CL97" s="124">
        <f t="shared" si="28"/>
        <v>0</v>
      </c>
      <c r="CM97" s="122">
        <f t="shared" si="29"/>
        <v>5.28</v>
      </c>
      <c r="CN97" s="122">
        <f t="shared" si="30"/>
        <v>5.28</v>
      </c>
      <c r="CO97" s="125"/>
      <c r="CP97" s="125">
        <v>0</v>
      </c>
      <c r="CQ97" s="126"/>
    </row>
    <row r="98" spans="2:95">
      <c r="B98" s="127" t="s">
        <v>557</v>
      </c>
      <c r="C98" s="128" t="str">
        <f t="shared" si="20"/>
        <v>302RV25930KDTVN</v>
      </c>
      <c r="D98" s="128" t="s">
        <v>557</v>
      </c>
      <c r="E98" s="128" t="s">
        <v>558</v>
      </c>
      <c r="F98" s="129" t="s">
        <v>37</v>
      </c>
      <c r="G98" s="130" t="str">
        <f t="shared" si="21"/>
        <v>302RV25930KDTVN</v>
      </c>
      <c r="H98" s="130" t="s">
        <v>141</v>
      </c>
      <c r="I98" s="129" t="s">
        <v>160</v>
      </c>
      <c r="J98" s="128" t="s">
        <v>111</v>
      </c>
      <c r="K98" s="128" t="s">
        <v>111</v>
      </c>
      <c r="L98" s="129" t="s">
        <v>539</v>
      </c>
      <c r="M98" s="129" t="s">
        <v>354</v>
      </c>
      <c r="N98" s="129">
        <v>160</v>
      </c>
      <c r="O98" s="106"/>
      <c r="P98" s="106"/>
      <c r="Q98" s="106"/>
      <c r="R98" s="106"/>
      <c r="S98" s="106"/>
      <c r="T98" s="106"/>
      <c r="U98" s="106"/>
      <c r="V98" s="106"/>
      <c r="W98" s="106"/>
      <c r="X98" s="117"/>
      <c r="Y98" s="117"/>
      <c r="Z98" s="117"/>
      <c r="AA98" s="118"/>
      <c r="AB98" s="118"/>
      <c r="AC98" s="118"/>
      <c r="AD98" s="119"/>
      <c r="AE98" s="120"/>
      <c r="AF98" s="120">
        <v>39.200000000000003</v>
      </c>
      <c r="AG98" s="120">
        <v>42.4</v>
      </c>
      <c r="AH98" s="120">
        <v>53</v>
      </c>
      <c r="AI98" s="120">
        <v>45.8</v>
      </c>
      <c r="AJ98" s="120">
        <v>14</v>
      </c>
      <c r="AK98" s="120">
        <v>46.4</v>
      </c>
      <c r="AL98" s="120">
        <v>35.384999999999998</v>
      </c>
      <c r="AM98" s="120">
        <v>21.8</v>
      </c>
      <c r="AN98" s="120">
        <v>19.600000000000001</v>
      </c>
      <c r="AO98" s="120">
        <v>47.8</v>
      </c>
      <c r="AP98" s="120">
        <v>18.2</v>
      </c>
      <c r="AQ98" s="120">
        <v>30.6</v>
      </c>
      <c r="AR98" s="120">
        <v>43.6</v>
      </c>
      <c r="AS98" s="120">
        <v>43.42</v>
      </c>
      <c r="AT98" s="120">
        <v>56</v>
      </c>
      <c r="AU98" s="120">
        <v>35.200000000000003</v>
      </c>
      <c r="AV98" s="120">
        <v>49.76</v>
      </c>
      <c r="AW98" s="120">
        <v>32.159999999999997</v>
      </c>
      <c r="AZ98" s="117"/>
      <c r="BA98" s="117"/>
      <c r="BB98" s="117"/>
      <c r="BC98" s="117"/>
      <c r="BD98" s="117">
        <v>30.8</v>
      </c>
      <c r="BE98" s="117">
        <v>25.6</v>
      </c>
      <c r="BF98" s="117">
        <v>49.6</v>
      </c>
      <c r="BG98" s="117">
        <v>35.6</v>
      </c>
      <c r="BH98" s="117">
        <v>12.6</v>
      </c>
      <c r="BI98" s="117">
        <v>15.2</v>
      </c>
      <c r="BJ98" s="117">
        <v>41.4</v>
      </c>
      <c r="BK98" s="117">
        <v>35.200000000000003</v>
      </c>
      <c r="BL98" s="117">
        <v>36.200000000000003</v>
      </c>
      <c r="BM98" s="117">
        <v>29.8</v>
      </c>
      <c r="BN98" s="117">
        <v>54.62</v>
      </c>
      <c r="BO98" s="117">
        <v>56.2</v>
      </c>
      <c r="BP98" s="117">
        <v>28.2</v>
      </c>
      <c r="BQ98" s="117">
        <v>51.6</v>
      </c>
      <c r="BR98" s="117">
        <v>45.8</v>
      </c>
      <c r="BT98" s="130" t="str">
        <f t="shared" si="22"/>
        <v>SON</v>
      </c>
      <c r="BU98" s="131">
        <v>68</v>
      </c>
      <c r="BV98" s="131">
        <v>56</v>
      </c>
      <c r="BW98" s="131">
        <f t="shared" si="23"/>
        <v>-12</v>
      </c>
      <c r="BX98" s="132">
        <f t="shared" si="24"/>
        <v>1.2142857142857142</v>
      </c>
      <c r="BY98" s="129" t="str">
        <f t="shared" si="31"/>
        <v>NG</v>
      </c>
      <c r="CA98" s="124" t="e">
        <f t="shared" si="25"/>
        <v>#REF!</v>
      </c>
      <c r="CB98" s="131">
        <f t="shared" si="26"/>
        <v>56</v>
      </c>
      <c r="CC98" s="131" t="e">
        <f t="shared" si="27"/>
        <v>#REF!</v>
      </c>
      <c r="CD98" s="133" t="e">
        <f>SUMIF(ID_Process_P!$I$8:$I$1008,'● Inspection plan (master)'!$E98,ID_Process_P!#REF!)/1000</f>
        <v>#REF!</v>
      </c>
      <c r="CE98" s="133">
        <v>4.2</v>
      </c>
      <c r="CF98" s="134"/>
      <c r="CL98" s="124">
        <f t="shared" si="28"/>
        <v>0</v>
      </c>
      <c r="CM98" s="131">
        <f t="shared" si="29"/>
        <v>43.42</v>
      </c>
      <c r="CN98" s="131">
        <f t="shared" si="30"/>
        <v>43.42</v>
      </c>
      <c r="CO98" s="133"/>
      <c r="CP98" s="133">
        <v>0</v>
      </c>
      <c r="CQ98" s="134"/>
    </row>
    <row r="99" spans="2:95">
      <c r="B99" s="113" t="s">
        <v>559</v>
      </c>
      <c r="C99" s="114" t="str">
        <f t="shared" si="20"/>
        <v>3V2P725240KDTVN</v>
      </c>
      <c r="D99" s="114" t="s">
        <v>559</v>
      </c>
      <c r="E99" s="114" t="s">
        <v>560</v>
      </c>
      <c r="F99" s="115" t="s">
        <v>37</v>
      </c>
      <c r="G99" s="116" t="str">
        <f t="shared" si="21"/>
        <v>3V2P725240KDTVN</v>
      </c>
      <c r="H99" s="116" t="s">
        <v>141</v>
      </c>
      <c r="I99" s="115" t="s">
        <v>161</v>
      </c>
      <c r="J99" s="114" t="s">
        <v>111</v>
      </c>
      <c r="K99" s="114" t="s">
        <v>111</v>
      </c>
      <c r="L99" s="115" t="s">
        <v>539</v>
      </c>
      <c r="M99" s="115" t="s">
        <v>354</v>
      </c>
      <c r="N99" s="115">
        <v>60</v>
      </c>
      <c r="O99" s="106"/>
      <c r="P99" s="106"/>
      <c r="Q99" s="106"/>
      <c r="R99" s="106"/>
      <c r="S99" s="106"/>
      <c r="T99" s="106"/>
      <c r="U99" s="106"/>
      <c r="V99" s="106"/>
      <c r="W99" s="106"/>
      <c r="X99" s="117"/>
      <c r="Y99" s="117"/>
      <c r="Z99" s="117"/>
      <c r="AA99" s="118"/>
      <c r="AB99" s="118"/>
      <c r="AC99" s="118"/>
      <c r="AD99" s="119"/>
      <c r="AE99" s="120"/>
      <c r="AF99" s="120">
        <v>0.5</v>
      </c>
      <c r="AG99" s="120">
        <v>0.9</v>
      </c>
      <c r="AH99" s="120">
        <v>1.3</v>
      </c>
      <c r="AI99" s="120">
        <v>0.7</v>
      </c>
      <c r="AJ99" s="120">
        <v>0.9</v>
      </c>
      <c r="AK99" s="120">
        <v>0.8</v>
      </c>
      <c r="AL99" s="120">
        <v>0.3</v>
      </c>
      <c r="AM99" s="120">
        <v>0.4</v>
      </c>
      <c r="AN99" s="120">
        <v>1.1000000000000001</v>
      </c>
      <c r="AO99" s="120">
        <v>0.5</v>
      </c>
      <c r="AP99" s="120">
        <v>0.6</v>
      </c>
      <c r="AQ99" s="120">
        <v>1.4</v>
      </c>
      <c r="AR99" s="120">
        <v>0.3</v>
      </c>
      <c r="AS99" s="120">
        <v>0.9</v>
      </c>
      <c r="AT99" s="120">
        <v>0.9</v>
      </c>
      <c r="AU99" s="120">
        <v>0.96</v>
      </c>
      <c r="AV99" s="120">
        <v>1.5</v>
      </c>
      <c r="AW99" s="120">
        <v>0.78</v>
      </c>
      <c r="AZ99" s="121"/>
      <c r="BA99" s="121"/>
      <c r="BB99" s="121"/>
      <c r="BC99" s="121"/>
      <c r="BD99" s="121">
        <v>0.6</v>
      </c>
      <c r="BE99" s="121">
        <v>0.6</v>
      </c>
      <c r="BF99" s="121">
        <v>1.2</v>
      </c>
      <c r="BG99" s="121">
        <v>0.3</v>
      </c>
      <c r="BH99" s="121">
        <v>0.4</v>
      </c>
      <c r="BI99" s="121">
        <v>1.1000000000000001</v>
      </c>
      <c r="BJ99" s="121">
        <v>0.5</v>
      </c>
      <c r="BK99" s="121">
        <v>0.6</v>
      </c>
      <c r="BL99" s="121">
        <v>1.4</v>
      </c>
      <c r="BM99" s="121">
        <v>0.3</v>
      </c>
      <c r="BN99" s="121">
        <v>0.7</v>
      </c>
      <c r="BO99" s="121">
        <v>0.9</v>
      </c>
      <c r="BP99" s="121">
        <v>0.6</v>
      </c>
      <c r="BQ99" s="121">
        <v>1.7</v>
      </c>
      <c r="BR99" s="121">
        <v>1.1000000000000001</v>
      </c>
      <c r="BT99" s="116" t="str">
        <f t="shared" si="22"/>
        <v>SON</v>
      </c>
      <c r="BU99" s="122">
        <v>0.9</v>
      </c>
      <c r="BV99" s="122">
        <v>0.9</v>
      </c>
      <c r="BW99" s="122">
        <f t="shared" si="23"/>
        <v>0</v>
      </c>
      <c r="BX99" s="123">
        <f t="shared" si="24"/>
        <v>1</v>
      </c>
      <c r="BY99" s="115" t="str">
        <f t="shared" si="31"/>
        <v>OK</v>
      </c>
      <c r="CA99" s="124" t="e">
        <f t="shared" si="25"/>
        <v>#REF!</v>
      </c>
      <c r="CB99" s="122">
        <f t="shared" si="26"/>
        <v>0.9</v>
      </c>
      <c r="CC99" s="122" t="e">
        <f t="shared" si="27"/>
        <v>#REF!</v>
      </c>
      <c r="CD99" s="125" t="e">
        <f>SUMIF(ID_Process_P!$I$8:$I$1008,'● Inspection plan (master)'!$E99,ID_Process_P!#REF!)/1000</f>
        <v>#REF!</v>
      </c>
      <c r="CE99" s="125">
        <v>0</v>
      </c>
      <c r="CF99" s="126"/>
      <c r="CL99" s="124">
        <f t="shared" si="28"/>
        <v>0</v>
      </c>
      <c r="CM99" s="122">
        <f t="shared" si="29"/>
        <v>0.9</v>
      </c>
      <c r="CN99" s="122">
        <f t="shared" si="30"/>
        <v>0.9</v>
      </c>
      <c r="CO99" s="125"/>
      <c r="CP99" s="125">
        <v>0</v>
      </c>
      <c r="CQ99" s="126"/>
    </row>
    <row r="100" spans="2:95">
      <c r="B100" s="127" t="s">
        <v>561</v>
      </c>
      <c r="C100" s="128" t="str">
        <f t="shared" si="20"/>
        <v>3V2LV25310KDTVN</v>
      </c>
      <c r="D100" s="128" t="s">
        <v>561</v>
      </c>
      <c r="E100" s="128" t="s">
        <v>562</v>
      </c>
      <c r="F100" s="129" t="s">
        <v>37</v>
      </c>
      <c r="G100" s="130" t="str">
        <f t="shared" si="21"/>
        <v>3V2LV25310KDTVN</v>
      </c>
      <c r="H100" s="130" t="s">
        <v>141</v>
      </c>
      <c r="I100" s="129" t="s">
        <v>162</v>
      </c>
      <c r="J100" s="128" t="s">
        <v>111</v>
      </c>
      <c r="K100" s="128" t="s">
        <v>111</v>
      </c>
      <c r="L100" s="129" t="s">
        <v>539</v>
      </c>
      <c r="M100" s="129" t="s">
        <v>354</v>
      </c>
      <c r="N100" s="129">
        <v>120</v>
      </c>
      <c r="O100" s="106"/>
      <c r="P100" s="106"/>
      <c r="Q100" s="106"/>
      <c r="R100" s="106"/>
      <c r="S100" s="106"/>
      <c r="T100" s="106"/>
      <c r="U100" s="106"/>
      <c r="V100" s="106"/>
      <c r="W100" s="106"/>
      <c r="X100" s="117"/>
      <c r="Y100" s="117"/>
      <c r="Z100" s="117"/>
      <c r="AA100" s="118"/>
      <c r="AB100" s="118"/>
      <c r="AC100" s="118"/>
      <c r="AD100" s="119"/>
      <c r="AE100" s="120"/>
      <c r="AF100" s="120">
        <v>35.6</v>
      </c>
      <c r="AG100" s="120">
        <v>45.4</v>
      </c>
      <c r="AH100" s="120">
        <v>60.8</v>
      </c>
      <c r="AI100" s="120">
        <v>11.4</v>
      </c>
      <c r="AJ100" s="120">
        <v>51</v>
      </c>
      <c r="AK100" s="120">
        <v>45.8</v>
      </c>
      <c r="AL100" s="120">
        <v>44.4</v>
      </c>
      <c r="AM100" s="120">
        <v>72</v>
      </c>
      <c r="AN100" s="120">
        <v>52</v>
      </c>
      <c r="AO100" s="120">
        <v>39</v>
      </c>
      <c r="AP100" s="120">
        <v>63.4</v>
      </c>
      <c r="AQ100" s="120">
        <v>41.6</v>
      </c>
      <c r="AR100" s="120">
        <v>70.2</v>
      </c>
      <c r="AS100" s="120">
        <v>66</v>
      </c>
      <c r="AT100" s="120">
        <v>56.52</v>
      </c>
      <c r="AU100" s="120">
        <v>48.72</v>
      </c>
      <c r="AV100" s="120">
        <v>68.52</v>
      </c>
      <c r="AW100" s="120">
        <v>43.32</v>
      </c>
      <c r="AZ100" s="117"/>
      <c r="BA100" s="117"/>
      <c r="BB100" s="117"/>
      <c r="BC100" s="117"/>
      <c r="BD100" s="117">
        <v>34.200000000000003</v>
      </c>
      <c r="BE100" s="117">
        <v>31.2</v>
      </c>
      <c r="BF100" s="117">
        <v>62.4</v>
      </c>
      <c r="BG100" s="117">
        <v>54.8</v>
      </c>
      <c r="BH100" s="117">
        <v>47.8</v>
      </c>
      <c r="BI100" s="117">
        <v>57.8</v>
      </c>
      <c r="BJ100" s="117">
        <v>46.6</v>
      </c>
      <c r="BK100" s="117">
        <v>54</v>
      </c>
      <c r="BL100" s="117">
        <v>60.8</v>
      </c>
      <c r="BM100" s="117">
        <v>55.2</v>
      </c>
      <c r="BN100" s="117">
        <v>64.599999999999994</v>
      </c>
      <c r="BO100" s="117">
        <v>64.400000000000006</v>
      </c>
      <c r="BP100" s="117">
        <v>39</v>
      </c>
      <c r="BQ100" s="117">
        <v>71.400000000000006</v>
      </c>
      <c r="BR100" s="117">
        <v>61.8</v>
      </c>
      <c r="BT100" s="130" t="str">
        <f t="shared" si="22"/>
        <v>SON</v>
      </c>
      <c r="BU100" s="131">
        <v>61.4</v>
      </c>
      <c r="BV100" s="131">
        <v>56.52</v>
      </c>
      <c r="BW100" s="131">
        <f t="shared" si="23"/>
        <v>-4.8799999999999955</v>
      </c>
      <c r="BX100" s="132">
        <f t="shared" si="24"/>
        <v>1.0863411181882519</v>
      </c>
      <c r="BY100" s="129" t="str">
        <f t="shared" si="31"/>
        <v>NG</v>
      </c>
      <c r="CA100" s="124" t="e">
        <f t="shared" si="25"/>
        <v>#REF!</v>
      </c>
      <c r="CB100" s="131">
        <f t="shared" si="26"/>
        <v>56.52</v>
      </c>
      <c r="CC100" s="131" t="e">
        <f t="shared" si="27"/>
        <v>#REF!</v>
      </c>
      <c r="CD100" s="133" t="e">
        <f>SUMIF(ID_Process_P!$I$8:$I$1008,'● Inspection plan (master)'!$E100,ID_Process_P!#REF!)/1000</f>
        <v>#REF!</v>
      </c>
      <c r="CE100" s="133">
        <v>5.72</v>
      </c>
      <c r="CF100" s="134"/>
      <c r="CL100" s="124">
        <f t="shared" si="28"/>
        <v>0</v>
      </c>
      <c r="CM100" s="131">
        <f t="shared" si="29"/>
        <v>66</v>
      </c>
      <c r="CN100" s="131">
        <f t="shared" si="30"/>
        <v>66</v>
      </c>
      <c r="CO100" s="133"/>
      <c r="CP100" s="133">
        <v>0</v>
      </c>
      <c r="CQ100" s="134"/>
    </row>
    <row r="101" spans="2:95">
      <c r="B101" s="113" t="s">
        <v>563</v>
      </c>
      <c r="C101" s="114" t="str">
        <f t="shared" si="20"/>
        <v>3V2P704120KDTVN</v>
      </c>
      <c r="D101" s="114" t="s">
        <v>563</v>
      </c>
      <c r="E101" s="114" t="s">
        <v>564</v>
      </c>
      <c r="F101" s="115" t="s">
        <v>37</v>
      </c>
      <c r="G101" s="116" t="str">
        <f t="shared" si="21"/>
        <v>3V2P704120KDTVN</v>
      </c>
      <c r="H101" s="116" t="s">
        <v>141</v>
      </c>
      <c r="I101" s="115" t="s">
        <v>163</v>
      </c>
      <c r="J101" s="114" t="s">
        <v>111</v>
      </c>
      <c r="K101" s="114" t="s">
        <v>111</v>
      </c>
      <c r="L101" s="115" t="s">
        <v>539</v>
      </c>
      <c r="M101" s="115" t="s">
        <v>354</v>
      </c>
      <c r="N101" s="115">
        <v>60</v>
      </c>
      <c r="O101" s="106"/>
      <c r="P101" s="106"/>
      <c r="Q101" s="106"/>
      <c r="R101" s="106"/>
      <c r="S101" s="106"/>
      <c r="T101" s="106"/>
      <c r="U101" s="106"/>
      <c r="V101" s="106"/>
      <c r="W101" s="106"/>
      <c r="X101" s="117"/>
      <c r="Y101" s="117"/>
      <c r="Z101" s="117"/>
      <c r="AA101" s="118"/>
      <c r="AB101" s="118"/>
      <c r="AC101" s="118"/>
      <c r="AD101" s="119"/>
      <c r="AE101" s="120"/>
      <c r="AF101" s="120">
        <v>1.9</v>
      </c>
      <c r="AG101" s="120">
        <v>5.5</v>
      </c>
      <c r="AH101" s="120">
        <v>1.5</v>
      </c>
      <c r="AI101" s="120">
        <v>1.8</v>
      </c>
      <c r="AJ101" s="120">
        <v>2.6</v>
      </c>
      <c r="AK101" s="120">
        <v>2.1</v>
      </c>
      <c r="AL101" s="120">
        <v>3.9</v>
      </c>
      <c r="AM101" s="120">
        <v>2.6</v>
      </c>
      <c r="AN101" s="120">
        <v>3.7</v>
      </c>
      <c r="AO101" s="120">
        <v>1.8</v>
      </c>
      <c r="AP101" s="120">
        <v>2</v>
      </c>
      <c r="AQ101" s="120">
        <v>2.2000000000000002</v>
      </c>
      <c r="AR101" s="120">
        <v>2.8</v>
      </c>
      <c r="AS101" s="120">
        <v>4.2</v>
      </c>
      <c r="AT101" s="120">
        <v>4.38</v>
      </c>
      <c r="AU101" s="120">
        <v>1.74</v>
      </c>
      <c r="AV101" s="120">
        <v>2.64</v>
      </c>
      <c r="AW101" s="120">
        <v>2.2799999999999998</v>
      </c>
      <c r="AZ101" s="121"/>
      <c r="BA101" s="121"/>
      <c r="BB101" s="121"/>
      <c r="BC101" s="121"/>
      <c r="BD101" s="121">
        <v>1.3</v>
      </c>
      <c r="BE101" s="121">
        <v>2.5</v>
      </c>
      <c r="BF101" s="121">
        <v>2.7</v>
      </c>
      <c r="BG101" s="121">
        <v>3.6</v>
      </c>
      <c r="BH101" s="121">
        <v>2.9</v>
      </c>
      <c r="BI101" s="121">
        <v>3.7</v>
      </c>
      <c r="BJ101" s="121">
        <v>1.8</v>
      </c>
      <c r="BK101" s="121">
        <v>2</v>
      </c>
      <c r="BL101" s="121">
        <v>2.2000000000000002</v>
      </c>
      <c r="BM101" s="121">
        <v>2.8</v>
      </c>
      <c r="BN101" s="121">
        <v>3.7</v>
      </c>
      <c r="BO101" s="121">
        <v>4.4000000000000004</v>
      </c>
      <c r="BP101" s="121">
        <v>1.5</v>
      </c>
      <c r="BQ101" s="121">
        <v>2.4</v>
      </c>
      <c r="BR101" s="121">
        <v>3.2</v>
      </c>
      <c r="BT101" s="116" t="str">
        <f t="shared" si="22"/>
        <v>SON</v>
      </c>
      <c r="BU101" s="122">
        <v>4</v>
      </c>
      <c r="BV101" s="122">
        <v>4.38</v>
      </c>
      <c r="BW101" s="122">
        <f t="shared" si="23"/>
        <v>0.37999999999999989</v>
      </c>
      <c r="BX101" s="123">
        <f t="shared" si="24"/>
        <v>0.91324200913242015</v>
      </c>
      <c r="BY101" s="115" t="str">
        <f t="shared" si="31"/>
        <v>NG</v>
      </c>
      <c r="CA101" s="124" t="e">
        <f t="shared" si="25"/>
        <v>#REF!</v>
      </c>
      <c r="CB101" s="122">
        <f t="shared" si="26"/>
        <v>4.38</v>
      </c>
      <c r="CC101" s="122" t="e">
        <f t="shared" si="27"/>
        <v>#REF!</v>
      </c>
      <c r="CD101" s="125" t="e">
        <f>SUMIF(ID_Process_P!$I$8:$I$1008,'● Inspection plan (master)'!$E101,ID_Process_P!#REF!)/1000</f>
        <v>#REF!</v>
      </c>
      <c r="CE101" s="125">
        <v>0.48</v>
      </c>
      <c r="CF101" s="126"/>
      <c r="CL101" s="124">
        <f t="shared" si="28"/>
        <v>0</v>
      </c>
      <c r="CM101" s="122">
        <f t="shared" si="29"/>
        <v>4.2</v>
      </c>
      <c r="CN101" s="122">
        <f t="shared" si="30"/>
        <v>4.2</v>
      </c>
      <c r="CO101" s="125"/>
      <c r="CP101" s="125">
        <v>0</v>
      </c>
      <c r="CQ101" s="126"/>
    </row>
    <row r="102" spans="2:95">
      <c r="B102" s="127" t="s">
        <v>565</v>
      </c>
      <c r="C102" s="128" t="str">
        <f t="shared" si="20"/>
        <v>3V2LV28110KDTVN</v>
      </c>
      <c r="D102" s="128" t="s">
        <v>565</v>
      </c>
      <c r="E102" s="128" t="s">
        <v>566</v>
      </c>
      <c r="F102" s="129" t="s">
        <v>37</v>
      </c>
      <c r="G102" s="130" t="str">
        <f t="shared" si="21"/>
        <v>3V2LV28110KDTVN</v>
      </c>
      <c r="H102" s="130" t="s">
        <v>141</v>
      </c>
      <c r="I102" s="129" t="s">
        <v>164</v>
      </c>
      <c r="J102" s="128" t="s">
        <v>111</v>
      </c>
      <c r="K102" s="128" t="s">
        <v>111</v>
      </c>
      <c r="L102" s="129" t="s">
        <v>539</v>
      </c>
      <c r="M102" s="129" t="s">
        <v>354</v>
      </c>
      <c r="N102" s="129">
        <v>120</v>
      </c>
      <c r="O102" s="106"/>
      <c r="P102" s="106"/>
      <c r="Q102" s="106"/>
      <c r="R102" s="106"/>
      <c r="S102" s="106"/>
      <c r="T102" s="106"/>
      <c r="U102" s="106"/>
      <c r="V102" s="106"/>
      <c r="W102" s="106"/>
      <c r="X102" s="117"/>
      <c r="Y102" s="117"/>
      <c r="Z102" s="117"/>
      <c r="AA102" s="118"/>
      <c r="AB102" s="118"/>
      <c r="AC102" s="118"/>
      <c r="AD102" s="119"/>
      <c r="AE102" s="120"/>
      <c r="AF102" s="120">
        <v>4.2</v>
      </c>
      <c r="AG102" s="120">
        <v>13.8</v>
      </c>
      <c r="AH102" s="120">
        <v>14</v>
      </c>
      <c r="AI102" s="120">
        <v>18.399999999999999</v>
      </c>
      <c r="AJ102" s="120">
        <v>7.4</v>
      </c>
      <c r="AK102" s="120">
        <v>19</v>
      </c>
      <c r="AL102" s="120">
        <v>18</v>
      </c>
      <c r="AM102" s="120">
        <v>25.8</v>
      </c>
      <c r="AN102" s="120">
        <v>26.4</v>
      </c>
      <c r="AO102" s="120">
        <v>17</v>
      </c>
      <c r="AP102" s="120">
        <v>21</v>
      </c>
      <c r="AQ102" s="120">
        <v>16.2</v>
      </c>
      <c r="AR102" s="120">
        <v>34</v>
      </c>
      <c r="AS102" s="120">
        <v>26.2</v>
      </c>
      <c r="AT102" s="120">
        <v>35.6</v>
      </c>
      <c r="AU102" s="120">
        <v>21.24</v>
      </c>
      <c r="AV102" s="120">
        <v>26.16</v>
      </c>
      <c r="AW102" s="120">
        <v>18.600000000000001</v>
      </c>
      <c r="AZ102" s="117"/>
      <c r="BA102" s="117"/>
      <c r="BB102" s="117"/>
      <c r="BC102" s="117"/>
      <c r="BD102" s="117">
        <v>19.2</v>
      </c>
      <c r="BE102" s="117">
        <v>9.6</v>
      </c>
      <c r="BF102" s="117">
        <v>18.600000000000001</v>
      </c>
      <c r="BG102" s="117">
        <v>21</v>
      </c>
      <c r="BH102" s="117">
        <v>17.399999999999999</v>
      </c>
      <c r="BI102" s="117">
        <v>25.4</v>
      </c>
      <c r="BJ102" s="117">
        <v>21</v>
      </c>
      <c r="BK102" s="117">
        <v>19.8</v>
      </c>
      <c r="BL102" s="117">
        <v>24.4</v>
      </c>
      <c r="BM102" s="117">
        <v>28.2</v>
      </c>
      <c r="BN102" s="117">
        <v>26.6</v>
      </c>
      <c r="BO102" s="117">
        <v>35</v>
      </c>
      <c r="BP102" s="117">
        <v>21.4</v>
      </c>
      <c r="BQ102" s="117">
        <v>26</v>
      </c>
      <c r="BR102" s="117">
        <v>26.6</v>
      </c>
      <c r="BT102" s="130" t="str">
        <f t="shared" si="22"/>
        <v>SON</v>
      </c>
      <c r="BU102" s="131">
        <v>35.6</v>
      </c>
      <c r="BV102" s="131">
        <v>35.6</v>
      </c>
      <c r="BW102" s="131">
        <f t="shared" si="23"/>
        <v>0</v>
      </c>
      <c r="BX102" s="132">
        <f t="shared" si="24"/>
        <v>1</v>
      </c>
      <c r="BY102" s="129" t="str">
        <f t="shared" si="31"/>
        <v>OK</v>
      </c>
      <c r="CA102" s="124" t="e">
        <f t="shared" si="25"/>
        <v>#REF!</v>
      </c>
      <c r="CB102" s="131">
        <f t="shared" si="26"/>
        <v>35.6</v>
      </c>
      <c r="CC102" s="131" t="e">
        <f t="shared" si="27"/>
        <v>#REF!</v>
      </c>
      <c r="CD102" s="133" t="e">
        <f>SUMIF(ID_Process_P!$I$8:$I$1008,'● Inspection plan (master)'!$E102,ID_Process_P!#REF!)/1000</f>
        <v>#REF!</v>
      </c>
      <c r="CE102" s="133">
        <v>5.4</v>
      </c>
      <c r="CF102" s="134"/>
      <c r="CL102" s="124">
        <f t="shared" si="28"/>
        <v>0</v>
      </c>
      <c r="CM102" s="131">
        <f t="shared" si="29"/>
        <v>26.2</v>
      </c>
      <c r="CN102" s="131">
        <f t="shared" si="30"/>
        <v>26.2</v>
      </c>
      <c r="CO102" s="133"/>
      <c r="CP102" s="133">
        <v>0</v>
      </c>
      <c r="CQ102" s="134"/>
    </row>
    <row r="103" spans="2:95">
      <c r="B103" s="113" t="s">
        <v>567</v>
      </c>
      <c r="C103" s="114" t="str">
        <f t="shared" si="20"/>
        <v>3V2P728050KDTVN</v>
      </c>
      <c r="D103" s="114" t="s">
        <v>567</v>
      </c>
      <c r="E103" s="114" t="s">
        <v>568</v>
      </c>
      <c r="F103" s="115" t="s">
        <v>37</v>
      </c>
      <c r="G103" s="116" t="str">
        <f t="shared" si="21"/>
        <v>3V2P728050KDTVN</v>
      </c>
      <c r="H103" s="116" t="s">
        <v>141</v>
      </c>
      <c r="I103" s="115" t="s">
        <v>165</v>
      </c>
      <c r="J103" s="114" t="s">
        <v>111</v>
      </c>
      <c r="K103" s="114" t="s">
        <v>111</v>
      </c>
      <c r="L103" s="115" t="s">
        <v>539</v>
      </c>
      <c r="M103" s="115" t="s">
        <v>540</v>
      </c>
      <c r="N103" s="115">
        <v>60</v>
      </c>
      <c r="O103" s="106"/>
      <c r="P103" s="106"/>
      <c r="Q103" s="106"/>
      <c r="R103" s="106"/>
      <c r="S103" s="106"/>
      <c r="T103" s="106"/>
      <c r="U103" s="106"/>
      <c r="V103" s="106"/>
      <c r="W103" s="106"/>
      <c r="X103" s="117"/>
      <c r="Y103" s="117"/>
      <c r="Z103" s="117"/>
      <c r="AA103" s="118"/>
      <c r="AB103" s="118"/>
      <c r="AC103" s="118"/>
      <c r="AD103" s="119"/>
      <c r="AE103" s="120"/>
      <c r="AF103" s="120">
        <v>0</v>
      </c>
      <c r="AG103" s="120">
        <v>0</v>
      </c>
      <c r="AH103" s="120">
        <v>0</v>
      </c>
      <c r="AI103" s="120">
        <v>0</v>
      </c>
      <c r="AJ103" s="120">
        <v>0</v>
      </c>
      <c r="AK103" s="120">
        <v>0</v>
      </c>
      <c r="AL103" s="120">
        <v>0</v>
      </c>
      <c r="AM103" s="120">
        <v>0</v>
      </c>
      <c r="AN103" s="120">
        <v>0</v>
      </c>
      <c r="AO103" s="120">
        <v>0</v>
      </c>
      <c r="AP103" s="120">
        <v>0</v>
      </c>
      <c r="AQ103" s="120">
        <v>0</v>
      </c>
      <c r="AR103" s="120">
        <v>0</v>
      </c>
      <c r="AS103" s="120">
        <v>0</v>
      </c>
      <c r="AT103" s="120">
        <v>0</v>
      </c>
      <c r="AU103" s="120">
        <v>0</v>
      </c>
      <c r="AV103" s="120">
        <v>0</v>
      </c>
      <c r="AW103" s="120">
        <v>0</v>
      </c>
      <c r="AZ103" s="121"/>
      <c r="BA103" s="121"/>
      <c r="BB103" s="121"/>
      <c r="BC103" s="121"/>
      <c r="BD103" s="121">
        <v>0</v>
      </c>
      <c r="BE103" s="121">
        <v>0</v>
      </c>
      <c r="BF103" s="121">
        <v>0</v>
      </c>
      <c r="BG103" s="121">
        <v>0</v>
      </c>
      <c r="BH103" s="121">
        <v>0</v>
      </c>
      <c r="BI103" s="121">
        <v>0</v>
      </c>
      <c r="BJ103" s="121">
        <v>0</v>
      </c>
      <c r="BK103" s="121">
        <v>0</v>
      </c>
      <c r="BL103" s="121">
        <v>0</v>
      </c>
      <c r="BM103" s="121">
        <v>0</v>
      </c>
      <c r="BN103" s="121">
        <v>0</v>
      </c>
      <c r="BO103" s="121">
        <v>0</v>
      </c>
      <c r="BP103" s="121">
        <v>0</v>
      </c>
      <c r="BQ103" s="121">
        <v>0</v>
      </c>
      <c r="BR103" s="121">
        <v>0</v>
      </c>
      <c r="BT103" s="116" t="str">
        <f t="shared" si="22"/>
        <v>SON</v>
      </c>
      <c r="BU103" s="122">
        <v>0</v>
      </c>
      <c r="BV103" s="122">
        <v>0</v>
      </c>
      <c r="BW103" s="122">
        <f t="shared" si="23"/>
        <v>0</v>
      </c>
      <c r="BX103" s="123" t="str">
        <f t="shared" si="24"/>
        <v xml:space="preserve"> </v>
      </c>
      <c r="BY103" s="115" t="str">
        <f t="shared" si="31"/>
        <v>OK</v>
      </c>
      <c r="CA103" s="124" t="e">
        <f t="shared" si="25"/>
        <v>#REF!</v>
      </c>
      <c r="CB103" s="122">
        <f t="shared" si="26"/>
        <v>0</v>
      </c>
      <c r="CC103" s="122" t="e">
        <f t="shared" si="27"/>
        <v>#REF!</v>
      </c>
      <c r="CD103" s="125" t="e">
        <f>SUMIF(ID_Process_P!$I$8:$I$1008,'● Inspection plan (master)'!$E103,ID_Process_P!#REF!)/1000</f>
        <v>#REF!</v>
      </c>
      <c r="CE103" s="125">
        <v>1.4</v>
      </c>
      <c r="CF103" s="126"/>
      <c r="CL103" s="124">
        <f t="shared" si="28"/>
        <v>0</v>
      </c>
      <c r="CM103" s="122">
        <f t="shared" si="29"/>
        <v>0</v>
      </c>
      <c r="CN103" s="122">
        <f t="shared" si="30"/>
        <v>0</v>
      </c>
      <c r="CO103" s="125"/>
      <c r="CP103" s="125">
        <v>0</v>
      </c>
      <c r="CQ103" s="126"/>
    </row>
    <row r="104" spans="2:95">
      <c r="B104" s="127" t="s">
        <v>569</v>
      </c>
      <c r="C104" s="128" t="str">
        <f t="shared" si="20"/>
        <v>3V2LV28120KDTVN</v>
      </c>
      <c r="D104" s="128" t="s">
        <v>569</v>
      </c>
      <c r="E104" s="128" t="s">
        <v>570</v>
      </c>
      <c r="F104" s="129" t="s">
        <v>37</v>
      </c>
      <c r="G104" s="130" t="str">
        <f t="shared" si="21"/>
        <v>3V2LV28120KDTVN</v>
      </c>
      <c r="H104" s="130" t="s">
        <v>141</v>
      </c>
      <c r="I104" s="129" t="s">
        <v>166</v>
      </c>
      <c r="J104" s="128" t="s">
        <v>111</v>
      </c>
      <c r="K104" s="128" t="s">
        <v>111</v>
      </c>
      <c r="L104" s="129" t="s">
        <v>539</v>
      </c>
      <c r="M104" s="129" t="s">
        <v>354</v>
      </c>
      <c r="N104" s="129">
        <v>120</v>
      </c>
      <c r="O104" s="106"/>
      <c r="P104" s="106"/>
      <c r="Q104" s="106"/>
      <c r="R104" s="106"/>
      <c r="S104" s="106"/>
      <c r="T104" s="106"/>
      <c r="U104" s="106"/>
      <c r="V104" s="106"/>
      <c r="W104" s="106"/>
      <c r="X104" s="117"/>
      <c r="Y104" s="117"/>
      <c r="Z104" s="117"/>
      <c r="AA104" s="118"/>
      <c r="AB104" s="118"/>
      <c r="AC104" s="118"/>
      <c r="AD104" s="119"/>
      <c r="AE104" s="120"/>
      <c r="AF104" s="120">
        <v>5.8</v>
      </c>
      <c r="AG104" s="120">
        <v>54.8</v>
      </c>
      <c r="AH104" s="120">
        <v>52.2</v>
      </c>
      <c r="AI104" s="120">
        <v>59</v>
      </c>
      <c r="AJ104" s="120">
        <v>29.4</v>
      </c>
      <c r="AK104" s="120">
        <v>79</v>
      </c>
      <c r="AL104" s="120">
        <v>87</v>
      </c>
      <c r="AM104" s="120">
        <v>70</v>
      </c>
      <c r="AN104" s="120">
        <v>83.4</v>
      </c>
      <c r="AO104" s="120">
        <v>72.2</v>
      </c>
      <c r="AP104" s="120">
        <v>94</v>
      </c>
      <c r="AQ104" s="120">
        <v>85.8</v>
      </c>
      <c r="AR104" s="120">
        <v>89.6</v>
      </c>
      <c r="AS104" s="120">
        <v>106</v>
      </c>
      <c r="AT104" s="120">
        <v>94.6</v>
      </c>
      <c r="AU104" s="120">
        <v>77.88</v>
      </c>
      <c r="AV104" s="120">
        <v>93.6</v>
      </c>
      <c r="AW104" s="120">
        <v>63.96</v>
      </c>
      <c r="AZ104" s="117"/>
      <c r="BA104" s="117"/>
      <c r="BB104" s="117"/>
      <c r="BC104" s="117"/>
      <c r="BD104" s="117">
        <v>68.2</v>
      </c>
      <c r="BE104" s="117">
        <v>40.200000000000003</v>
      </c>
      <c r="BF104" s="117">
        <v>83.4</v>
      </c>
      <c r="BG104" s="117">
        <v>77.599999999999994</v>
      </c>
      <c r="BH104" s="117">
        <v>65.599999999999994</v>
      </c>
      <c r="BI104" s="117">
        <v>91.2</v>
      </c>
      <c r="BJ104" s="117">
        <v>72.2</v>
      </c>
      <c r="BK104" s="117">
        <v>85.2</v>
      </c>
      <c r="BL104" s="117">
        <v>89.6</v>
      </c>
      <c r="BM104" s="117">
        <v>86.2</v>
      </c>
      <c r="BN104" s="117">
        <v>108.8</v>
      </c>
      <c r="BO104" s="117">
        <v>99</v>
      </c>
      <c r="BP104" s="117">
        <v>72.400000000000006</v>
      </c>
      <c r="BQ104" s="117">
        <v>94.6</v>
      </c>
      <c r="BR104" s="117">
        <v>91.4</v>
      </c>
      <c r="BT104" s="130" t="str">
        <f t="shared" si="22"/>
        <v>SON</v>
      </c>
      <c r="BU104" s="131">
        <v>90.8</v>
      </c>
      <c r="BV104" s="131">
        <v>94.6</v>
      </c>
      <c r="BW104" s="131">
        <f t="shared" si="23"/>
        <v>3.7999999999999972</v>
      </c>
      <c r="BX104" s="132">
        <f t="shared" si="24"/>
        <v>0.95983086680761098</v>
      </c>
      <c r="BY104" s="129" t="str">
        <f t="shared" si="31"/>
        <v>OK</v>
      </c>
      <c r="CA104" s="124" t="e">
        <f t="shared" si="25"/>
        <v>#REF!</v>
      </c>
      <c r="CB104" s="131">
        <f t="shared" si="26"/>
        <v>94.6</v>
      </c>
      <c r="CC104" s="131" t="e">
        <f t="shared" si="27"/>
        <v>#REF!</v>
      </c>
      <c r="CD104" s="133" t="e">
        <f>SUMIF(ID_Process_P!$I$8:$I$1008,'● Inspection plan (master)'!$E104,ID_Process_P!#REF!)/1000</f>
        <v>#REF!</v>
      </c>
      <c r="CE104" s="133">
        <v>0</v>
      </c>
      <c r="CF104" s="134"/>
      <c r="CL104" s="124">
        <f t="shared" si="28"/>
        <v>0</v>
      </c>
      <c r="CM104" s="131">
        <f t="shared" si="29"/>
        <v>106</v>
      </c>
      <c r="CN104" s="131">
        <f t="shared" si="30"/>
        <v>106</v>
      </c>
      <c r="CO104" s="133"/>
      <c r="CP104" s="133">
        <v>0</v>
      </c>
      <c r="CQ104" s="134"/>
    </row>
    <row r="105" spans="2:95">
      <c r="B105" s="113" t="s">
        <v>571</v>
      </c>
      <c r="C105" s="114" t="str">
        <f t="shared" si="20"/>
        <v>LY9276-001BIVN</v>
      </c>
      <c r="D105" s="114" t="s">
        <v>571</v>
      </c>
      <c r="E105" s="114" t="s">
        <v>572</v>
      </c>
      <c r="F105" s="115" t="s">
        <v>37</v>
      </c>
      <c r="G105" s="116" t="str">
        <f t="shared" si="21"/>
        <v>LY9276-001BIVN</v>
      </c>
      <c r="H105" s="116" t="s">
        <v>141</v>
      </c>
      <c r="I105" s="115" t="s">
        <v>167</v>
      </c>
      <c r="J105" s="114" t="s">
        <v>87</v>
      </c>
      <c r="K105" s="114" t="s">
        <v>87</v>
      </c>
      <c r="L105" s="115" t="s">
        <v>539</v>
      </c>
      <c r="M105" s="115" t="s">
        <v>540</v>
      </c>
      <c r="N105" s="115">
        <v>300</v>
      </c>
      <c r="O105" s="106"/>
      <c r="P105" s="106"/>
      <c r="Q105" s="106"/>
      <c r="R105" s="106"/>
      <c r="S105" s="106"/>
      <c r="T105" s="106"/>
      <c r="U105" s="106"/>
      <c r="V105" s="106"/>
      <c r="W105" s="106"/>
      <c r="X105" s="117"/>
      <c r="Y105" s="117"/>
      <c r="Z105" s="117"/>
      <c r="AA105" s="118"/>
      <c r="AB105" s="118"/>
      <c r="AC105" s="118"/>
      <c r="AD105" s="119"/>
      <c r="AE105" s="120"/>
      <c r="AF105" s="120">
        <v>31.2</v>
      </c>
      <c r="AG105" s="120">
        <v>18.899999999999999</v>
      </c>
      <c r="AH105" s="120">
        <v>23.7</v>
      </c>
      <c r="AI105" s="120">
        <v>11.4</v>
      </c>
      <c r="AJ105" s="120">
        <v>17.399999999999999</v>
      </c>
      <c r="AK105" s="120">
        <v>13.2</v>
      </c>
      <c r="AL105" s="120">
        <v>25.8</v>
      </c>
      <c r="AM105" s="120">
        <v>23.4</v>
      </c>
      <c r="AN105" s="120">
        <v>28.8</v>
      </c>
      <c r="AO105" s="120">
        <v>31.5</v>
      </c>
      <c r="AP105" s="120">
        <v>30.6</v>
      </c>
      <c r="AQ105" s="120">
        <v>31.5</v>
      </c>
      <c r="AR105" s="120">
        <v>35.700000000000003</v>
      </c>
      <c r="AS105" s="120">
        <v>30.6</v>
      </c>
      <c r="AT105" s="120">
        <v>28.8</v>
      </c>
      <c r="AU105" s="120">
        <v>22.8</v>
      </c>
      <c r="AV105" s="120">
        <v>23.1</v>
      </c>
      <c r="AW105" s="120">
        <v>19.2</v>
      </c>
      <c r="AZ105" s="121"/>
      <c r="BA105" s="121"/>
      <c r="BB105" s="121"/>
      <c r="BC105" s="121"/>
      <c r="BD105" s="121">
        <v>23.7</v>
      </c>
      <c r="BE105" s="121">
        <v>0</v>
      </c>
      <c r="BF105" s="121">
        <v>25.8</v>
      </c>
      <c r="BG105" s="121">
        <v>30</v>
      </c>
      <c r="BH105" s="121">
        <v>21.9</v>
      </c>
      <c r="BI105" s="121">
        <v>22.2</v>
      </c>
      <c r="BJ105" s="121">
        <v>32.700000000000003</v>
      </c>
      <c r="BK105" s="121">
        <v>33.299999999999997</v>
      </c>
      <c r="BL105" s="121">
        <v>21.3</v>
      </c>
      <c r="BM105" s="121">
        <v>44.4</v>
      </c>
      <c r="BN105" s="121">
        <v>30.9</v>
      </c>
      <c r="BO105" s="121">
        <v>33.200000000000003</v>
      </c>
      <c r="BP105" s="121">
        <v>22.5</v>
      </c>
      <c r="BQ105" s="121">
        <v>21</v>
      </c>
      <c r="BR105" s="121">
        <v>27.6</v>
      </c>
      <c r="BT105" s="116" t="str">
        <f t="shared" si="22"/>
        <v>SON</v>
      </c>
      <c r="BU105" s="122">
        <v>30.9</v>
      </c>
      <c r="BV105" s="122">
        <v>28.8</v>
      </c>
      <c r="BW105" s="122">
        <f t="shared" si="23"/>
        <v>-2.0999999999999979</v>
      </c>
      <c r="BX105" s="123">
        <f t="shared" si="24"/>
        <v>1.0729166666666665</v>
      </c>
      <c r="BY105" s="115" t="str">
        <f t="shared" si="31"/>
        <v>NG</v>
      </c>
      <c r="CA105" s="124" t="e">
        <f t="shared" si="25"/>
        <v>#REF!</v>
      </c>
      <c r="CB105" s="122">
        <f t="shared" si="26"/>
        <v>28.8</v>
      </c>
      <c r="CC105" s="122" t="e">
        <f t="shared" si="27"/>
        <v>#REF!</v>
      </c>
      <c r="CD105" s="125" t="e">
        <f>SUMIF(ID_Process_P!$I$8:$I$1008,'● Inspection plan (master)'!$E105,ID_Process_P!#REF!)/1000</f>
        <v>#REF!</v>
      </c>
      <c r="CE105" s="125">
        <v>6.1</v>
      </c>
      <c r="CF105" s="126"/>
      <c r="CL105" s="124">
        <f t="shared" si="28"/>
        <v>0</v>
      </c>
      <c r="CM105" s="122">
        <f t="shared" si="29"/>
        <v>30.6</v>
      </c>
      <c r="CN105" s="122">
        <f t="shared" si="30"/>
        <v>30.6</v>
      </c>
      <c r="CO105" s="125"/>
      <c r="CP105" s="125">
        <v>0</v>
      </c>
      <c r="CQ105" s="126"/>
    </row>
    <row r="106" spans="2:95">
      <c r="B106" s="127" t="s">
        <v>573</v>
      </c>
      <c r="C106" s="128" t="str">
        <f t="shared" si="20"/>
        <v>LY9116-001BIVN</v>
      </c>
      <c r="D106" s="128" t="s">
        <v>573</v>
      </c>
      <c r="E106" s="128" t="s">
        <v>574</v>
      </c>
      <c r="F106" s="129" t="s">
        <v>37</v>
      </c>
      <c r="G106" s="130" t="str">
        <f t="shared" si="21"/>
        <v>LY9116-001BIVN</v>
      </c>
      <c r="H106" s="130" t="s">
        <v>141</v>
      </c>
      <c r="I106" s="129" t="s">
        <v>168</v>
      </c>
      <c r="J106" s="128" t="s">
        <v>87</v>
      </c>
      <c r="K106" s="128" t="s">
        <v>87</v>
      </c>
      <c r="L106" s="129" t="s">
        <v>539</v>
      </c>
      <c r="M106" s="129" t="s">
        <v>354</v>
      </c>
      <c r="N106" s="129">
        <v>240</v>
      </c>
      <c r="O106" s="106"/>
      <c r="P106" s="106"/>
      <c r="Q106" s="106"/>
      <c r="R106" s="106"/>
      <c r="S106" s="106"/>
      <c r="T106" s="106"/>
      <c r="U106" s="106"/>
      <c r="V106" s="106"/>
      <c r="W106" s="106"/>
      <c r="X106" s="117"/>
      <c r="Y106" s="117"/>
      <c r="Z106" s="117"/>
      <c r="AA106" s="118"/>
      <c r="AB106" s="118"/>
      <c r="AC106" s="118"/>
      <c r="AD106" s="119"/>
      <c r="AE106" s="120"/>
      <c r="AF106" s="120">
        <v>7.68</v>
      </c>
      <c r="AG106" s="120">
        <v>4.08</v>
      </c>
      <c r="AH106" s="120">
        <v>4.08</v>
      </c>
      <c r="AI106" s="120">
        <v>3.6</v>
      </c>
      <c r="AJ106" s="120">
        <v>0.72</v>
      </c>
      <c r="AK106" s="120">
        <v>5.04</v>
      </c>
      <c r="AL106" s="120">
        <v>7.44</v>
      </c>
      <c r="AM106" s="120">
        <v>4.8</v>
      </c>
      <c r="AN106" s="120">
        <v>7.68</v>
      </c>
      <c r="AO106" s="120">
        <v>5.76</v>
      </c>
      <c r="AP106" s="120">
        <v>6</v>
      </c>
      <c r="AQ106" s="120">
        <v>4.08</v>
      </c>
      <c r="AR106" s="120">
        <v>7.2</v>
      </c>
      <c r="AS106" s="120">
        <v>5.52</v>
      </c>
      <c r="AT106" s="120">
        <v>6</v>
      </c>
      <c r="AU106" s="120">
        <v>4.08</v>
      </c>
      <c r="AV106" s="120">
        <v>4.5599999999999996</v>
      </c>
      <c r="AW106" s="120">
        <v>3.36</v>
      </c>
      <c r="AZ106" s="117"/>
      <c r="BA106" s="117"/>
      <c r="BB106" s="117"/>
      <c r="BC106" s="117"/>
      <c r="BD106" s="117">
        <v>0</v>
      </c>
      <c r="BE106" s="117">
        <v>6.48</v>
      </c>
      <c r="BF106" s="117">
        <v>5.28</v>
      </c>
      <c r="BG106" s="117">
        <v>7.44</v>
      </c>
      <c r="BH106" s="117">
        <v>5.28</v>
      </c>
      <c r="BI106" s="117">
        <v>6.72</v>
      </c>
      <c r="BJ106" s="117">
        <v>5.52</v>
      </c>
      <c r="BK106" s="117">
        <v>6.3070000000000004</v>
      </c>
      <c r="BL106" s="117">
        <v>5.52</v>
      </c>
      <c r="BM106" s="117">
        <v>6.24</v>
      </c>
      <c r="BN106" s="117">
        <v>4.8</v>
      </c>
      <c r="BO106" s="117">
        <v>6.48</v>
      </c>
      <c r="BP106" s="117">
        <v>4.08</v>
      </c>
      <c r="BQ106" s="117">
        <v>4.5599999999999996</v>
      </c>
      <c r="BR106" s="117">
        <v>4.8</v>
      </c>
      <c r="BT106" s="130" t="str">
        <f t="shared" si="22"/>
        <v>SON</v>
      </c>
      <c r="BU106" s="131">
        <v>6</v>
      </c>
      <c r="BV106" s="131">
        <v>6</v>
      </c>
      <c r="BW106" s="131">
        <f t="shared" si="23"/>
        <v>0</v>
      </c>
      <c r="BX106" s="132">
        <f t="shared" si="24"/>
        <v>1</v>
      </c>
      <c r="BY106" s="129" t="str">
        <f t="shared" si="31"/>
        <v>OK</v>
      </c>
      <c r="CA106" s="124" t="e">
        <f t="shared" si="25"/>
        <v>#REF!</v>
      </c>
      <c r="CB106" s="131">
        <f t="shared" si="26"/>
        <v>6</v>
      </c>
      <c r="CC106" s="131" t="e">
        <f t="shared" si="27"/>
        <v>#REF!</v>
      </c>
      <c r="CD106" s="133" t="e">
        <f>SUMIF(ID_Process_P!$I$8:$I$1008,'● Inspection plan (master)'!$E106,ID_Process_P!#REF!)/1000</f>
        <v>#REF!</v>
      </c>
      <c r="CE106" s="133">
        <v>1.44</v>
      </c>
      <c r="CF106" s="134"/>
      <c r="CL106" s="124">
        <f t="shared" si="28"/>
        <v>0</v>
      </c>
      <c r="CM106" s="131">
        <f t="shared" si="29"/>
        <v>5.52</v>
      </c>
      <c r="CN106" s="131">
        <f t="shared" si="30"/>
        <v>5.52</v>
      </c>
      <c r="CO106" s="133"/>
      <c r="CP106" s="133">
        <v>0</v>
      </c>
      <c r="CQ106" s="134"/>
    </row>
    <row r="107" spans="2:95">
      <c r="B107" s="113" t="s">
        <v>575</v>
      </c>
      <c r="C107" s="114" t="str">
        <f t="shared" si="20"/>
        <v>D00GFM-001BIVN</v>
      </c>
      <c r="D107" s="114" t="s">
        <v>575</v>
      </c>
      <c r="E107" s="114" t="s">
        <v>576</v>
      </c>
      <c r="F107" s="115" t="s">
        <v>37</v>
      </c>
      <c r="G107" s="116" t="str">
        <f t="shared" si="21"/>
        <v>D00GFM-001BIVN</v>
      </c>
      <c r="H107" s="116" t="s">
        <v>141</v>
      </c>
      <c r="I107" s="115" t="s">
        <v>169</v>
      </c>
      <c r="J107" s="114" t="s">
        <v>87</v>
      </c>
      <c r="K107" s="114" t="s">
        <v>87</v>
      </c>
      <c r="L107" s="115" t="s">
        <v>539</v>
      </c>
      <c r="M107" s="115" t="s">
        <v>354</v>
      </c>
      <c r="N107" s="115">
        <v>200</v>
      </c>
      <c r="O107" s="106"/>
      <c r="P107" s="106"/>
      <c r="Q107" s="106"/>
      <c r="R107" s="106"/>
      <c r="S107" s="106"/>
      <c r="T107" s="106"/>
      <c r="U107" s="106"/>
      <c r="V107" s="106"/>
      <c r="W107" s="106"/>
      <c r="X107" s="117"/>
      <c r="Y107" s="117"/>
      <c r="Z107" s="117"/>
      <c r="AA107" s="118"/>
      <c r="AB107" s="118"/>
      <c r="AC107" s="118"/>
      <c r="AD107" s="119"/>
      <c r="AE107" s="120"/>
      <c r="AF107" s="120">
        <v>24</v>
      </c>
      <c r="AG107" s="120">
        <v>17.399999999999999</v>
      </c>
      <c r="AH107" s="120">
        <v>22</v>
      </c>
      <c r="AI107" s="120">
        <v>12.8</v>
      </c>
      <c r="AJ107" s="120">
        <v>2</v>
      </c>
      <c r="AK107" s="120">
        <v>23</v>
      </c>
      <c r="AL107" s="120">
        <v>16.600000000000001</v>
      </c>
      <c r="AM107" s="120">
        <v>21.8</v>
      </c>
      <c r="AN107" s="120">
        <v>22.6</v>
      </c>
      <c r="AO107" s="120">
        <v>31.2</v>
      </c>
      <c r="AP107" s="120">
        <v>22</v>
      </c>
      <c r="AQ107" s="120">
        <v>25.4</v>
      </c>
      <c r="AR107" s="120">
        <v>26.6</v>
      </c>
      <c r="AS107" s="120">
        <v>28.8</v>
      </c>
      <c r="AT107" s="120">
        <v>22.8</v>
      </c>
      <c r="AU107" s="120">
        <v>19.399999999999999</v>
      </c>
      <c r="AV107" s="120">
        <v>20.2</v>
      </c>
      <c r="AW107" s="120">
        <v>16.8</v>
      </c>
      <c r="AZ107" s="121"/>
      <c r="BA107" s="121"/>
      <c r="BB107" s="121"/>
      <c r="BC107" s="121"/>
      <c r="BD107" s="121">
        <v>19</v>
      </c>
      <c r="BE107" s="121">
        <v>6.4</v>
      </c>
      <c r="BF107" s="121">
        <v>15.4</v>
      </c>
      <c r="BG107" s="121">
        <v>25.4</v>
      </c>
      <c r="BH107" s="121">
        <v>18.2</v>
      </c>
      <c r="BI107" s="121">
        <v>25.8</v>
      </c>
      <c r="BJ107" s="121">
        <v>20.399999999999999</v>
      </c>
      <c r="BK107" s="121">
        <v>30</v>
      </c>
      <c r="BL107" s="121">
        <v>20.399999999999999</v>
      </c>
      <c r="BM107" s="121">
        <v>33.4</v>
      </c>
      <c r="BN107" s="121">
        <v>26.4</v>
      </c>
      <c r="BO107" s="121">
        <v>25.6</v>
      </c>
      <c r="BP107" s="121">
        <v>19.2</v>
      </c>
      <c r="BQ107" s="121">
        <v>18.8</v>
      </c>
      <c r="BR107" s="121">
        <v>24</v>
      </c>
      <c r="BT107" s="116" t="str">
        <f t="shared" si="22"/>
        <v>SON</v>
      </c>
      <c r="BU107" s="122">
        <v>23.6</v>
      </c>
      <c r="BV107" s="122">
        <v>22.8</v>
      </c>
      <c r="BW107" s="122">
        <f t="shared" si="23"/>
        <v>-0.80000000000000071</v>
      </c>
      <c r="BX107" s="123">
        <f t="shared" si="24"/>
        <v>1.0350877192982457</v>
      </c>
      <c r="BY107" s="115" t="str">
        <f t="shared" si="31"/>
        <v>OK</v>
      </c>
      <c r="CA107" s="124" t="e">
        <f t="shared" si="25"/>
        <v>#REF!</v>
      </c>
      <c r="CB107" s="122">
        <f t="shared" si="26"/>
        <v>22.8</v>
      </c>
      <c r="CC107" s="122" t="e">
        <f t="shared" si="27"/>
        <v>#REF!</v>
      </c>
      <c r="CD107" s="125" t="e">
        <f>SUMIF(ID_Process_P!$I$8:$I$1008,'● Inspection plan (master)'!$E107,ID_Process_P!#REF!)/1000</f>
        <v>#REF!</v>
      </c>
      <c r="CE107" s="125">
        <v>5.6</v>
      </c>
      <c r="CF107" s="126"/>
      <c r="CL107" s="124">
        <f t="shared" si="28"/>
        <v>0</v>
      </c>
      <c r="CM107" s="122">
        <f t="shared" si="29"/>
        <v>28.8</v>
      </c>
      <c r="CN107" s="122">
        <f t="shared" si="30"/>
        <v>28.8</v>
      </c>
      <c r="CO107" s="125"/>
      <c r="CP107" s="125">
        <v>0</v>
      </c>
      <c r="CQ107" s="126"/>
    </row>
    <row r="108" spans="2:95">
      <c r="B108" s="127" t="s">
        <v>577</v>
      </c>
      <c r="C108" s="128" t="str">
        <f t="shared" si="20"/>
        <v>LY9140-001BIVN</v>
      </c>
      <c r="D108" s="128" t="s">
        <v>577</v>
      </c>
      <c r="E108" s="128" t="s">
        <v>578</v>
      </c>
      <c r="F108" s="129" t="s">
        <v>37</v>
      </c>
      <c r="G108" s="130" t="str">
        <f t="shared" si="21"/>
        <v>LY9140-001BIVN</v>
      </c>
      <c r="H108" s="130" t="s">
        <v>141</v>
      </c>
      <c r="I108" s="129" t="s">
        <v>170</v>
      </c>
      <c r="J108" s="128" t="s">
        <v>87</v>
      </c>
      <c r="K108" s="128" t="s">
        <v>87</v>
      </c>
      <c r="L108" s="129" t="s">
        <v>539</v>
      </c>
      <c r="M108" s="129" t="s">
        <v>354</v>
      </c>
      <c r="N108" s="129">
        <v>200</v>
      </c>
      <c r="O108" s="106"/>
      <c r="P108" s="106"/>
      <c r="Q108" s="106"/>
      <c r="R108" s="106"/>
      <c r="S108" s="106"/>
      <c r="T108" s="106"/>
      <c r="U108" s="106"/>
      <c r="V108" s="106"/>
      <c r="W108" s="106"/>
      <c r="X108" s="117"/>
      <c r="Y108" s="117"/>
      <c r="Z108" s="117"/>
      <c r="AA108" s="118"/>
      <c r="AB108" s="118"/>
      <c r="AC108" s="118"/>
      <c r="AD108" s="119"/>
      <c r="AE108" s="120"/>
      <c r="AF108" s="120">
        <v>14.6</v>
      </c>
      <c r="AG108" s="120">
        <v>13</v>
      </c>
      <c r="AH108" s="120">
        <v>9.1999999999999993</v>
      </c>
      <c r="AI108" s="120">
        <v>3.4</v>
      </c>
      <c r="AJ108" s="120">
        <v>3.8</v>
      </c>
      <c r="AK108" s="120">
        <v>12.2</v>
      </c>
      <c r="AL108" s="120">
        <v>9.8000000000000007</v>
      </c>
      <c r="AM108" s="120">
        <v>11.4</v>
      </c>
      <c r="AN108" s="120">
        <v>21</v>
      </c>
      <c r="AO108" s="120">
        <v>11.8</v>
      </c>
      <c r="AP108" s="120">
        <v>6.6</v>
      </c>
      <c r="AQ108" s="120">
        <v>13</v>
      </c>
      <c r="AR108" s="120">
        <v>15.2</v>
      </c>
      <c r="AS108" s="120">
        <v>13</v>
      </c>
      <c r="AT108" s="120">
        <v>6.4</v>
      </c>
      <c r="AU108" s="120">
        <v>6.8</v>
      </c>
      <c r="AV108" s="120">
        <v>6.4</v>
      </c>
      <c r="AW108" s="120">
        <v>5</v>
      </c>
      <c r="AZ108" s="117"/>
      <c r="BA108" s="117"/>
      <c r="BB108" s="117"/>
      <c r="BC108" s="117"/>
      <c r="BD108" s="117">
        <v>6</v>
      </c>
      <c r="BE108" s="117">
        <v>2.1</v>
      </c>
      <c r="BF108" s="117">
        <v>12</v>
      </c>
      <c r="BG108" s="117">
        <v>15.2</v>
      </c>
      <c r="BH108" s="117">
        <v>9.1999999999999993</v>
      </c>
      <c r="BI108" s="117">
        <v>19.2</v>
      </c>
      <c r="BJ108" s="117">
        <v>10.6</v>
      </c>
      <c r="BK108" s="117">
        <v>9.8000000000000007</v>
      </c>
      <c r="BL108" s="117">
        <v>14.4</v>
      </c>
      <c r="BM108" s="117">
        <v>15</v>
      </c>
      <c r="BN108" s="117">
        <v>12</v>
      </c>
      <c r="BO108" s="117">
        <v>8.1999999999999993</v>
      </c>
      <c r="BP108" s="117">
        <v>6.8</v>
      </c>
      <c r="BQ108" s="117">
        <v>5.8</v>
      </c>
      <c r="BR108" s="117">
        <v>7.4</v>
      </c>
      <c r="BT108" s="130" t="str">
        <f t="shared" si="22"/>
        <v>SON</v>
      </c>
      <c r="BU108" s="131">
        <v>6.6</v>
      </c>
      <c r="BV108" s="131">
        <v>6.4</v>
      </c>
      <c r="BW108" s="131">
        <f t="shared" si="23"/>
        <v>-0.19999999999999929</v>
      </c>
      <c r="BX108" s="132">
        <f t="shared" si="24"/>
        <v>1.0312499999999998</v>
      </c>
      <c r="BY108" s="129" t="str">
        <f t="shared" si="31"/>
        <v>OK</v>
      </c>
      <c r="CA108" s="124" t="e">
        <f t="shared" si="25"/>
        <v>#REF!</v>
      </c>
      <c r="CB108" s="131">
        <f t="shared" si="26"/>
        <v>6.4</v>
      </c>
      <c r="CC108" s="131" t="e">
        <f t="shared" si="27"/>
        <v>#REF!</v>
      </c>
      <c r="CD108" s="133" t="e">
        <f>SUMIF(ID_Process_P!$I$8:$I$1008,'● Inspection plan (master)'!$E108,ID_Process_P!#REF!)/1000</f>
        <v>#REF!</v>
      </c>
      <c r="CE108" s="133">
        <v>1.8</v>
      </c>
      <c r="CF108" s="134"/>
      <c r="CL108" s="124">
        <f t="shared" si="28"/>
        <v>0</v>
      </c>
      <c r="CM108" s="131">
        <f t="shared" si="29"/>
        <v>13</v>
      </c>
      <c r="CN108" s="131">
        <f t="shared" si="30"/>
        <v>13</v>
      </c>
      <c r="CO108" s="133"/>
      <c r="CP108" s="133">
        <v>0</v>
      </c>
      <c r="CQ108" s="134"/>
    </row>
    <row r="109" spans="2:95">
      <c r="B109" s="113" t="s">
        <v>579</v>
      </c>
      <c r="C109" s="114" t="str">
        <f t="shared" si="20"/>
        <v>LEM-127BIVN</v>
      </c>
      <c r="D109" s="114" t="s">
        <v>579</v>
      </c>
      <c r="E109" s="114" t="s">
        <v>580</v>
      </c>
      <c r="F109" s="115" t="s">
        <v>37</v>
      </c>
      <c r="G109" s="116" t="str">
        <f t="shared" si="21"/>
        <v>LEM-127BIVN</v>
      </c>
      <c r="H109" s="116" t="s">
        <v>141</v>
      </c>
      <c r="I109" s="115" t="s">
        <v>173</v>
      </c>
      <c r="J109" s="114" t="s">
        <v>87</v>
      </c>
      <c r="K109" s="114" t="s">
        <v>87</v>
      </c>
      <c r="L109" s="115" t="s">
        <v>539</v>
      </c>
      <c r="M109" s="115" t="s">
        <v>354</v>
      </c>
      <c r="N109" s="115">
        <v>200</v>
      </c>
      <c r="O109" s="106"/>
      <c r="P109" s="106"/>
      <c r="Q109" s="106"/>
      <c r="R109" s="106"/>
      <c r="S109" s="106"/>
      <c r="T109" s="106"/>
      <c r="U109" s="106"/>
      <c r="V109" s="106"/>
      <c r="W109" s="106"/>
      <c r="X109" s="117"/>
      <c r="Y109" s="117"/>
      <c r="Z109" s="117"/>
      <c r="AA109" s="118"/>
      <c r="AB109" s="118"/>
      <c r="AC109" s="118"/>
      <c r="AD109" s="119"/>
      <c r="AE109" s="120"/>
      <c r="AF109" s="120">
        <v>34.200000000000003</v>
      </c>
      <c r="AG109" s="120">
        <v>20.6</v>
      </c>
      <c r="AH109" s="120">
        <v>18</v>
      </c>
      <c r="AI109" s="120">
        <v>7.6</v>
      </c>
      <c r="AJ109" s="120">
        <v>8.4</v>
      </c>
      <c r="AK109" s="120">
        <v>12.2</v>
      </c>
      <c r="AL109" s="120">
        <v>27</v>
      </c>
      <c r="AM109" s="120">
        <v>23.6</v>
      </c>
      <c r="AN109" s="120">
        <v>29</v>
      </c>
      <c r="AO109" s="120">
        <v>28.6</v>
      </c>
      <c r="AP109" s="120">
        <v>22.4</v>
      </c>
      <c r="AQ109" s="120">
        <v>22.2</v>
      </c>
      <c r="AR109" s="120">
        <v>36.200000000000003</v>
      </c>
      <c r="AS109" s="120">
        <v>28.6</v>
      </c>
      <c r="AT109" s="120">
        <v>22</v>
      </c>
      <c r="AU109" s="120">
        <v>18.600000000000001</v>
      </c>
      <c r="AV109" s="120">
        <v>17.600000000000001</v>
      </c>
      <c r="AW109" s="120">
        <v>15.4</v>
      </c>
      <c r="AZ109" s="121"/>
      <c r="BA109" s="121"/>
      <c r="BB109" s="121"/>
      <c r="BC109" s="121"/>
      <c r="BD109" s="121">
        <v>15.3</v>
      </c>
      <c r="BE109" s="121">
        <v>0</v>
      </c>
      <c r="BF109" s="121">
        <v>19.399999999999999</v>
      </c>
      <c r="BG109" s="121">
        <v>33.4</v>
      </c>
      <c r="BH109" s="121">
        <v>20.8</v>
      </c>
      <c r="BI109" s="121">
        <v>25.4</v>
      </c>
      <c r="BJ109" s="121">
        <v>18.399999999999999</v>
      </c>
      <c r="BK109" s="121">
        <v>35.701999999999998</v>
      </c>
      <c r="BL109" s="121">
        <v>21.2</v>
      </c>
      <c r="BM109" s="121">
        <v>37.405999999999999</v>
      </c>
      <c r="BN109" s="121">
        <v>24.2</v>
      </c>
      <c r="BO109" s="121">
        <v>27</v>
      </c>
      <c r="BP109" s="121">
        <v>19</v>
      </c>
      <c r="BQ109" s="121">
        <v>15.8</v>
      </c>
      <c r="BR109" s="121">
        <v>22</v>
      </c>
      <c r="BT109" s="116" t="str">
        <f t="shared" si="22"/>
        <v>SON</v>
      </c>
      <c r="BU109" s="122">
        <v>23.8</v>
      </c>
      <c r="BV109" s="122">
        <v>22</v>
      </c>
      <c r="BW109" s="122">
        <f t="shared" si="23"/>
        <v>-1.8000000000000007</v>
      </c>
      <c r="BX109" s="123">
        <f t="shared" si="24"/>
        <v>1.0818181818181818</v>
      </c>
      <c r="BY109" s="115" t="str">
        <f t="shared" si="31"/>
        <v>NG</v>
      </c>
      <c r="CA109" s="124" t="e">
        <f t="shared" si="25"/>
        <v>#REF!</v>
      </c>
      <c r="CB109" s="122">
        <f t="shared" si="26"/>
        <v>22</v>
      </c>
      <c r="CC109" s="122" t="e">
        <f t="shared" si="27"/>
        <v>#REF!</v>
      </c>
      <c r="CD109" s="125" t="e">
        <f>SUMIF(ID_Process_P!$I$8:$I$1008,'● Inspection plan (master)'!$E109,ID_Process_P!#REF!)/1000</f>
        <v>#REF!</v>
      </c>
      <c r="CE109" s="125">
        <v>5.2</v>
      </c>
      <c r="CF109" s="126"/>
      <c r="CL109" s="124">
        <f t="shared" si="28"/>
        <v>0</v>
      </c>
      <c r="CM109" s="122">
        <f t="shared" si="29"/>
        <v>28.6</v>
      </c>
      <c r="CN109" s="122">
        <f t="shared" si="30"/>
        <v>28.6</v>
      </c>
      <c r="CO109" s="125"/>
      <c r="CP109" s="125">
        <v>0</v>
      </c>
      <c r="CQ109" s="126"/>
    </row>
    <row r="110" spans="2:95">
      <c r="B110" s="127" t="s">
        <v>581</v>
      </c>
      <c r="C110" s="128" t="str">
        <f t="shared" si="20"/>
        <v>RL2-0803CVN2</v>
      </c>
      <c r="D110" s="128" t="s">
        <v>581</v>
      </c>
      <c r="E110" s="128" t="s">
        <v>582</v>
      </c>
      <c r="F110" s="129" t="s">
        <v>37</v>
      </c>
      <c r="G110" s="130" t="str">
        <f t="shared" si="21"/>
        <v>RL2-0803CVN2</v>
      </c>
      <c r="H110" s="130" t="s">
        <v>141</v>
      </c>
      <c r="I110" s="129" t="s">
        <v>174</v>
      </c>
      <c r="J110" s="128" t="s">
        <v>117</v>
      </c>
      <c r="K110" s="128" t="s">
        <v>68</v>
      </c>
      <c r="L110" s="129" t="s">
        <v>539</v>
      </c>
      <c r="M110" s="129" t="s">
        <v>540</v>
      </c>
      <c r="N110" s="129">
        <v>160</v>
      </c>
      <c r="O110" s="106"/>
      <c r="P110" s="106"/>
      <c r="Q110" s="106"/>
      <c r="R110" s="106"/>
      <c r="S110" s="106"/>
      <c r="T110" s="106"/>
      <c r="U110" s="106"/>
      <c r="V110" s="106"/>
      <c r="W110" s="106"/>
      <c r="X110" s="117"/>
      <c r="Y110" s="117"/>
      <c r="Z110" s="117"/>
      <c r="AA110" s="118"/>
      <c r="AB110" s="118"/>
      <c r="AC110" s="118"/>
      <c r="AD110" s="119"/>
      <c r="AE110" s="120"/>
      <c r="AF110" s="120">
        <v>0</v>
      </c>
      <c r="AG110" s="120">
        <v>0</v>
      </c>
      <c r="AH110" s="120">
        <v>0</v>
      </c>
      <c r="AI110" s="120">
        <v>0</v>
      </c>
      <c r="AJ110" s="120">
        <v>0</v>
      </c>
      <c r="AK110" s="120">
        <v>0</v>
      </c>
      <c r="AL110" s="120">
        <v>0</v>
      </c>
      <c r="AM110" s="120">
        <v>0</v>
      </c>
      <c r="AN110" s="120">
        <v>0</v>
      </c>
      <c r="AO110" s="120">
        <v>0</v>
      </c>
      <c r="AP110" s="120">
        <v>0</v>
      </c>
      <c r="AQ110" s="120">
        <v>0</v>
      </c>
      <c r="AR110" s="120">
        <v>0</v>
      </c>
      <c r="AS110" s="120">
        <v>0</v>
      </c>
      <c r="AT110" s="120">
        <v>0</v>
      </c>
      <c r="AU110" s="120">
        <v>0</v>
      </c>
      <c r="AV110" s="120">
        <v>0</v>
      </c>
      <c r="AW110" s="120">
        <v>0</v>
      </c>
      <c r="AZ110" s="117"/>
      <c r="BA110" s="117"/>
      <c r="BB110" s="117"/>
      <c r="BC110" s="117"/>
      <c r="BD110" s="117">
        <v>0</v>
      </c>
      <c r="BE110" s="117">
        <v>0</v>
      </c>
      <c r="BF110" s="117">
        <v>0</v>
      </c>
      <c r="BG110" s="117">
        <v>0</v>
      </c>
      <c r="BH110" s="117">
        <v>0</v>
      </c>
      <c r="BI110" s="117">
        <v>0</v>
      </c>
      <c r="BJ110" s="117">
        <v>0</v>
      </c>
      <c r="BK110" s="117">
        <v>0</v>
      </c>
      <c r="BL110" s="117">
        <v>0</v>
      </c>
      <c r="BM110" s="117">
        <v>0</v>
      </c>
      <c r="BN110" s="117">
        <v>0</v>
      </c>
      <c r="BO110" s="117">
        <v>0</v>
      </c>
      <c r="BP110" s="117">
        <v>0</v>
      </c>
      <c r="BQ110" s="117">
        <v>0</v>
      </c>
      <c r="BR110" s="117">
        <v>0</v>
      </c>
      <c r="BT110" s="130" t="str">
        <f t="shared" si="22"/>
        <v>SON</v>
      </c>
      <c r="BU110" s="131">
        <v>0</v>
      </c>
      <c r="BV110" s="131">
        <v>0</v>
      </c>
      <c r="BW110" s="131">
        <f t="shared" si="23"/>
        <v>0</v>
      </c>
      <c r="BX110" s="132" t="str">
        <f t="shared" si="24"/>
        <v xml:space="preserve"> </v>
      </c>
      <c r="BY110" s="129" t="str">
        <f t="shared" si="31"/>
        <v>OK</v>
      </c>
      <c r="CA110" s="124" t="e">
        <f t="shared" si="25"/>
        <v>#REF!</v>
      </c>
      <c r="CB110" s="131">
        <f t="shared" si="26"/>
        <v>0</v>
      </c>
      <c r="CC110" s="131" t="e">
        <f t="shared" si="27"/>
        <v>#REF!</v>
      </c>
      <c r="CD110" s="133" t="e">
        <f>SUMIF(ID_Process_P!$I$8:$I$1008,'● Inspection plan (master)'!$E110,ID_Process_P!#REF!)/1000</f>
        <v>#REF!</v>
      </c>
      <c r="CE110" s="133">
        <v>0.15</v>
      </c>
      <c r="CF110" s="134"/>
      <c r="CL110" s="124">
        <f t="shared" si="28"/>
        <v>0</v>
      </c>
      <c r="CM110" s="131">
        <f t="shared" si="29"/>
        <v>0</v>
      </c>
      <c r="CN110" s="131">
        <f t="shared" si="30"/>
        <v>0</v>
      </c>
      <c r="CO110" s="133"/>
      <c r="CP110" s="133">
        <v>0</v>
      </c>
      <c r="CQ110" s="134"/>
    </row>
    <row r="111" spans="2:95">
      <c r="B111" s="113" t="s">
        <v>583</v>
      </c>
      <c r="C111" s="114" t="str">
        <f t="shared" si="20"/>
        <v>RL2-1127CVN2</v>
      </c>
      <c r="D111" s="114" t="s">
        <v>583</v>
      </c>
      <c r="E111" s="114" t="s">
        <v>584</v>
      </c>
      <c r="F111" s="115" t="s">
        <v>37</v>
      </c>
      <c r="G111" s="116" t="str">
        <f t="shared" si="21"/>
        <v>RL2-1127CVN2</v>
      </c>
      <c r="H111" s="116" t="s">
        <v>141</v>
      </c>
      <c r="I111" s="115" t="s">
        <v>175</v>
      </c>
      <c r="J111" s="114" t="s">
        <v>105</v>
      </c>
      <c r="K111" s="114" t="s">
        <v>68</v>
      </c>
      <c r="L111" s="115" t="s">
        <v>539</v>
      </c>
      <c r="M111" s="115" t="s">
        <v>540</v>
      </c>
      <c r="N111" s="115">
        <v>160</v>
      </c>
      <c r="O111" s="106"/>
      <c r="P111" s="106"/>
      <c r="Q111" s="106"/>
      <c r="R111" s="106"/>
      <c r="S111" s="106"/>
      <c r="T111" s="106"/>
      <c r="U111" s="106"/>
      <c r="V111" s="106"/>
      <c r="W111" s="106"/>
      <c r="X111" s="117"/>
      <c r="Y111" s="117"/>
      <c r="Z111" s="117"/>
      <c r="AA111" s="118"/>
      <c r="AB111" s="118"/>
      <c r="AC111" s="118"/>
      <c r="AD111" s="119"/>
      <c r="AE111" s="120"/>
      <c r="AF111" s="120">
        <v>19.52</v>
      </c>
      <c r="AG111" s="120">
        <v>8.8000000000000007</v>
      </c>
      <c r="AH111" s="120">
        <v>25.6</v>
      </c>
      <c r="AI111" s="120">
        <v>33.72</v>
      </c>
      <c r="AJ111" s="120">
        <v>33.6</v>
      </c>
      <c r="AK111" s="120">
        <v>52.96</v>
      </c>
      <c r="AL111" s="120">
        <v>46.72</v>
      </c>
      <c r="AM111" s="120">
        <v>11.36</v>
      </c>
      <c r="AN111" s="120">
        <v>8.64</v>
      </c>
      <c r="AO111" s="120">
        <v>47.68</v>
      </c>
      <c r="AP111" s="120">
        <v>62.56</v>
      </c>
      <c r="AQ111" s="120">
        <v>92.32</v>
      </c>
      <c r="AR111" s="120">
        <v>76.959999999999994</v>
      </c>
      <c r="AS111" s="120">
        <v>75.2</v>
      </c>
      <c r="AT111" s="120">
        <v>41.314</v>
      </c>
      <c r="AU111" s="120">
        <v>22.72</v>
      </c>
      <c r="AV111" s="120">
        <v>18.559999999999999</v>
      </c>
      <c r="AW111" s="120">
        <v>8.8000000000000007</v>
      </c>
      <c r="AZ111" s="121"/>
      <c r="BA111" s="121"/>
      <c r="BB111" s="121"/>
      <c r="BC111" s="121"/>
      <c r="BD111" s="121">
        <v>27</v>
      </c>
      <c r="BE111" s="121">
        <v>36</v>
      </c>
      <c r="BF111" s="121">
        <v>56.16</v>
      </c>
      <c r="BG111" s="121">
        <v>42.24</v>
      </c>
      <c r="BH111" s="121">
        <v>0</v>
      </c>
      <c r="BI111" s="121">
        <v>16</v>
      </c>
      <c r="BJ111" s="121">
        <v>44</v>
      </c>
      <c r="BK111" s="121">
        <v>70.400000000000006</v>
      </c>
      <c r="BL111" s="121">
        <v>76.8</v>
      </c>
      <c r="BM111" s="121">
        <v>83.84</v>
      </c>
      <c r="BN111" s="121">
        <v>76.16</v>
      </c>
      <c r="BO111" s="121">
        <v>48</v>
      </c>
      <c r="BP111" s="121">
        <v>32</v>
      </c>
      <c r="BQ111" s="121">
        <v>21</v>
      </c>
      <c r="BR111" s="121">
        <v>14</v>
      </c>
      <c r="BT111" s="116" t="str">
        <f t="shared" si="22"/>
        <v>SON</v>
      </c>
      <c r="BU111" s="122">
        <v>49.154000000000003</v>
      </c>
      <c r="BV111" s="122">
        <v>41.314</v>
      </c>
      <c r="BW111" s="122">
        <f t="shared" si="23"/>
        <v>-7.8400000000000034</v>
      </c>
      <c r="BX111" s="123">
        <f t="shared" si="24"/>
        <v>1.1897661809556084</v>
      </c>
      <c r="BY111" s="115" t="str">
        <f t="shared" si="31"/>
        <v>NG</v>
      </c>
      <c r="CA111" s="124" t="e">
        <f t="shared" si="25"/>
        <v>#REF!</v>
      </c>
      <c r="CB111" s="122">
        <f t="shared" si="26"/>
        <v>41.314</v>
      </c>
      <c r="CC111" s="122" t="e">
        <f t="shared" si="27"/>
        <v>#REF!</v>
      </c>
      <c r="CD111" s="125" t="e">
        <f>SUMIF(ID_Process_P!$I$8:$I$1008,'● Inspection plan (master)'!$E111,ID_Process_P!#REF!)/1000</f>
        <v>#REF!</v>
      </c>
      <c r="CE111" s="125">
        <v>0.99399999999999999</v>
      </c>
      <c r="CF111" s="126" t="s">
        <v>465</v>
      </c>
      <c r="CL111" s="124">
        <f t="shared" si="28"/>
        <v>0</v>
      </c>
      <c r="CM111" s="122">
        <f t="shared" si="29"/>
        <v>75.2</v>
      </c>
      <c r="CN111" s="122">
        <f t="shared" si="30"/>
        <v>75.2</v>
      </c>
      <c r="CO111" s="125"/>
      <c r="CP111" s="125">
        <v>0</v>
      </c>
      <c r="CQ111" s="126" t="s">
        <v>465</v>
      </c>
    </row>
    <row r="112" spans="2:95">
      <c r="B112" s="127" t="s">
        <v>585</v>
      </c>
      <c r="C112" s="128" t="str">
        <f t="shared" si="20"/>
        <v>RL2-1127CVN2</v>
      </c>
      <c r="D112" s="128" t="s">
        <v>585</v>
      </c>
      <c r="E112" s="128" t="s">
        <v>586</v>
      </c>
      <c r="F112" s="129" t="s">
        <v>37</v>
      </c>
      <c r="G112" s="130" t="str">
        <f t="shared" si="21"/>
        <v>RL2-1127CVN2</v>
      </c>
      <c r="H112" s="130" t="s">
        <v>141</v>
      </c>
      <c r="I112" s="129" t="s">
        <v>175</v>
      </c>
      <c r="J112" s="128" t="s">
        <v>70</v>
      </c>
      <c r="K112" s="128" t="s">
        <v>68</v>
      </c>
      <c r="L112" s="129" t="s">
        <v>539</v>
      </c>
      <c r="M112" s="129" t="s">
        <v>540</v>
      </c>
      <c r="N112" s="129">
        <v>160</v>
      </c>
      <c r="O112" s="106"/>
      <c r="P112" s="106"/>
      <c r="Q112" s="106"/>
      <c r="R112" s="106"/>
      <c r="S112" s="106"/>
      <c r="T112" s="106"/>
      <c r="U112" s="106"/>
      <c r="V112" s="106"/>
      <c r="W112" s="106"/>
      <c r="X112" s="117"/>
      <c r="Y112" s="117"/>
      <c r="Z112" s="117"/>
      <c r="AA112" s="118"/>
      <c r="AB112" s="118"/>
      <c r="AC112" s="118"/>
      <c r="AD112" s="119"/>
      <c r="AE112" s="120"/>
      <c r="AF112" s="120">
        <v>7.52</v>
      </c>
      <c r="AG112" s="120">
        <v>0.64</v>
      </c>
      <c r="AH112" s="120">
        <v>3.84</v>
      </c>
      <c r="AI112" s="120">
        <v>0</v>
      </c>
      <c r="AJ112" s="120">
        <v>0.8</v>
      </c>
      <c r="AK112" s="120">
        <v>3.04</v>
      </c>
      <c r="AL112" s="120">
        <v>1.92</v>
      </c>
      <c r="AM112" s="120">
        <v>0.64</v>
      </c>
      <c r="AN112" s="120">
        <v>0</v>
      </c>
      <c r="AO112" s="120">
        <v>0</v>
      </c>
      <c r="AP112" s="120">
        <v>2.72</v>
      </c>
      <c r="AQ112" s="120">
        <v>0</v>
      </c>
      <c r="AR112" s="120">
        <v>0</v>
      </c>
      <c r="AS112" s="120">
        <v>0</v>
      </c>
      <c r="AT112" s="120">
        <v>0</v>
      </c>
      <c r="AU112" s="120">
        <v>0</v>
      </c>
      <c r="AV112" s="120">
        <v>0</v>
      </c>
      <c r="AW112" s="120">
        <v>0</v>
      </c>
      <c r="AZ112" s="117"/>
      <c r="BA112" s="117"/>
      <c r="BB112" s="117"/>
      <c r="BC112" s="117"/>
      <c r="BD112" s="117">
        <v>1.28</v>
      </c>
      <c r="BE112" s="117">
        <v>0.96</v>
      </c>
      <c r="BF112" s="117">
        <v>2.72</v>
      </c>
      <c r="BG112" s="117">
        <v>2.4</v>
      </c>
      <c r="BH112" s="117">
        <v>0</v>
      </c>
      <c r="BI112" s="117">
        <v>0</v>
      </c>
      <c r="BJ112" s="117">
        <v>0.32</v>
      </c>
      <c r="BK112" s="117">
        <v>0</v>
      </c>
      <c r="BL112" s="117">
        <v>0.32</v>
      </c>
      <c r="BM112" s="117">
        <v>0</v>
      </c>
      <c r="BN112" s="117">
        <v>0</v>
      </c>
      <c r="BO112" s="117">
        <v>0</v>
      </c>
      <c r="BP112" s="117">
        <v>0</v>
      </c>
      <c r="BQ112" s="117">
        <v>0</v>
      </c>
      <c r="BR112" s="117">
        <v>0</v>
      </c>
      <c r="BT112" s="130" t="str">
        <f t="shared" si="22"/>
        <v>SON</v>
      </c>
      <c r="BU112" s="131">
        <v>0</v>
      </c>
      <c r="BV112" s="131">
        <v>0</v>
      </c>
      <c r="BW112" s="131">
        <f t="shared" si="23"/>
        <v>0</v>
      </c>
      <c r="BX112" s="132" t="str">
        <f t="shared" si="24"/>
        <v xml:space="preserve"> </v>
      </c>
      <c r="BY112" s="129" t="str">
        <f t="shared" si="31"/>
        <v>OK</v>
      </c>
      <c r="CA112" s="124" t="e">
        <f t="shared" si="25"/>
        <v>#REF!</v>
      </c>
      <c r="CB112" s="131">
        <f t="shared" si="26"/>
        <v>0</v>
      </c>
      <c r="CC112" s="131" t="e">
        <f t="shared" si="27"/>
        <v>#REF!</v>
      </c>
      <c r="CD112" s="133" t="e">
        <f>SUMIF(ID_Process_P!$I$8:$I$1008,'● Inspection plan (master)'!$E112,ID_Process_P!#REF!)/1000</f>
        <v>#REF!</v>
      </c>
      <c r="CE112" s="133">
        <v>0.48</v>
      </c>
      <c r="CF112" s="134"/>
      <c r="CL112" s="124">
        <f t="shared" si="28"/>
        <v>0</v>
      </c>
      <c r="CM112" s="131">
        <f t="shared" si="29"/>
        <v>0</v>
      </c>
      <c r="CN112" s="131">
        <f t="shared" si="30"/>
        <v>0</v>
      </c>
      <c r="CO112" s="133"/>
      <c r="CP112" s="133">
        <v>0</v>
      </c>
      <c r="CQ112" s="134"/>
    </row>
    <row r="113" spans="2:95">
      <c r="B113" s="113" t="s">
        <v>587</v>
      </c>
      <c r="C113" s="114" t="str">
        <f t="shared" si="20"/>
        <v>RL2-2263CVN2</v>
      </c>
      <c r="D113" s="114" t="s">
        <v>587</v>
      </c>
      <c r="E113" s="114" t="s">
        <v>588</v>
      </c>
      <c r="F113" s="115" t="s">
        <v>37</v>
      </c>
      <c r="G113" s="116" t="str">
        <f t="shared" si="21"/>
        <v>RL2-2263CVN2</v>
      </c>
      <c r="H113" s="116" t="s">
        <v>141</v>
      </c>
      <c r="I113" s="115" t="s">
        <v>176</v>
      </c>
      <c r="J113" s="114" t="s">
        <v>117</v>
      </c>
      <c r="K113" s="114" t="s">
        <v>68</v>
      </c>
      <c r="L113" s="115" t="s">
        <v>539</v>
      </c>
      <c r="M113" s="115" t="s">
        <v>540</v>
      </c>
      <c r="N113" s="115">
        <v>160</v>
      </c>
      <c r="O113" s="106"/>
      <c r="P113" s="106"/>
      <c r="Q113" s="106"/>
      <c r="R113" s="106"/>
      <c r="S113" s="106"/>
      <c r="T113" s="106"/>
      <c r="U113" s="106"/>
      <c r="V113" s="106"/>
      <c r="W113" s="106"/>
      <c r="X113" s="117"/>
      <c r="Y113" s="117"/>
      <c r="Z113" s="117"/>
      <c r="AA113" s="118"/>
      <c r="AB113" s="118"/>
      <c r="AC113" s="118"/>
      <c r="AD113" s="119"/>
      <c r="AE113" s="120"/>
      <c r="AF113" s="120">
        <v>87.36</v>
      </c>
      <c r="AG113" s="120">
        <v>41.28</v>
      </c>
      <c r="AH113" s="120">
        <v>0</v>
      </c>
      <c r="AI113" s="120">
        <v>5.44</v>
      </c>
      <c r="AJ113" s="120">
        <v>50.88</v>
      </c>
      <c r="AK113" s="120">
        <v>62.24</v>
      </c>
      <c r="AL113" s="120">
        <v>101.76</v>
      </c>
      <c r="AM113" s="120">
        <v>59.2</v>
      </c>
      <c r="AN113" s="120">
        <v>13.12</v>
      </c>
      <c r="AO113" s="120">
        <v>0</v>
      </c>
      <c r="AP113" s="120">
        <v>11.711</v>
      </c>
      <c r="AQ113" s="120">
        <v>75.52</v>
      </c>
      <c r="AR113" s="120">
        <v>54.72</v>
      </c>
      <c r="AS113" s="120">
        <v>94.88</v>
      </c>
      <c r="AT113" s="120">
        <v>79.52</v>
      </c>
      <c r="AU113" s="120">
        <v>89.12</v>
      </c>
      <c r="AV113" s="120">
        <v>91.2</v>
      </c>
      <c r="AW113" s="120">
        <v>59.68</v>
      </c>
      <c r="AZ113" s="121"/>
      <c r="BA113" s="121"/>
      <c r="BB113" s="121"/>
      <c r="BC113" s="121"/>
      <c r="BD113" s="121">
        <v>43.2</v>
      </c>
      <c r="BE113" s="121">
        <v>42.4</v>
      </c>
      <c r="BF113" s="121">
        <v>57.6</v>
      </c>
      <c r="BG113" s="121">
        <v>90.4</v>
      </c>
      <c r="BH113" s="121">
        <v>36.799999999999997</v>
      </c>
      <c r="BI113" s="121">
        <v>0</v>
      </c>
      <c r="BJ113" s="121">
        <v>0</v>
      </c>
      <c r="BK113" s="121">
        <v>59.2</v>
      </c>
      <c r="BL113" s="121">
        <v>70.239999999999995</v>
      </c>
      <c r="BM113" s="121">
        <v>50.4</v>
      </c>
      <c r="BN113" s="121">
        <v>98.4</v>
      </c>
      <c r="BO113" s="121">
        <v>89.6</v>
      </c>
      <c r="BP113" s="121">
        <v>78.906000000000006</v>
      </c>
      <c r="BQ113" s="121">
        <v>89.46</v>
      </c>
      <c r="BR113" s="121">
        <v>94.254999999999995</v>
      </c>
      <c r="BT113" s="116" t="str">
        <f t="shared" si="22"/>
        <v>SON</v>
      </c>
      <c r="BU113" s="122">
        <v>84.8</v>
      </c>
      <c r="BV113" s="122">
        <v>79.52</v>
      </c>
      <c r="BW113" s="122">
        <f t="shared" si="23"/>
        <v>-5.2800000000000011</v>
      </c>
      <c r="BX113" s="123">
        <f t="shared" si="24"/>
        <v>1.0663983903420524</v>
      </c>
      <c r="BY113" s="115" t="str">
        <f t="shared" si="31"/>
        <v>NG</v>
      </c>
      <c r="CA113" s="124" t="e">
        <f t="shared" si="25"/>
        <v>#REF!</v>
      </c>
      <c r="CB113" s="122">
        <f t="shared" si="26"/>
        <v>79.52</v>
      </c>
      <c r="CC113" s="122" t="e">
        <f t="shared" si="27"/>
        <v>#REF!</v>
      </c>
      <c r="CD113" s="125" t="e">
        <f>SUMIF(ID_Process_P!$I$8:$I$1008,'● Inspection plan (master)'!$E113,ID_Process_P!#REF!)/1000</f>
        <v>#REF!</v>
      </c>
      <c r="CE113" s="125">
        <v>3.52</v>
      </c>
      <c r="CF113" s="126" t="s">
        <v>465</v>
      </c>
      <c r="CL113" s="124">
        <f t="shared" si="28"/>
        <v>0</v>
      </c>
      <c r="CM113" s="122">
        <f t="shared" si="29"/>
        <v>94.88</v>
      </c>
      <c r="CN113" s="122">
        <f t="shared" si="30"/>
        <v>94.88</v>
      </c>
      <c r="CO113" s="125"/>
      <c r="CP113" s="125">
        <v>0</v>
      </c>
      <c r="CQ113" s="126" t="s">
        <v>465</v>
      </c>
    </row>
    <row r="114" spans="2:95">
      <c r="B114" s="127" t="s">
        <v>589</v>
      </c>
      <c r="C114" s="128" t="str">
        <f t="shared" si="20"/>
        <v>RL2-0821CVN2</v>
      </c>
      <c r="D114" s="128" t="s">
        <v>589</v>
      </c>
      <c r="E114" s="128" t="s">
        <v>590</v>
      </c>
      <c r="F114" s="129" t="s">
        <v>37</v>
      </c>
      <c r="G114" s="130" t="str">
        <f t="shared" si="21"/>
        <v>RL2-0821CVN2</v>
      </c>
      <c r="H114" s="130" t="s">
        <v>141</v>
      </c>
      <c r="I114" s="129" t="s">
        <v>177</v>
      </c>
      <c r="J114" s="128" t="s">
        <v>106</v>
      </c>
      <c r="K114" s="128" t="s">
        <v>68</v>
      </c>
      <c r="L114" s="129" t="s">
        <v>539</v>
      </c>
      <c r="M114" s="129" t="s">
        <v>540</v>
      </c>
      <c r="N114" s="129">
        <v>160</v>
      </c>
      <c r="O114" s="106"/>
      <c r="P114" s="106"/>
      <c r="Q114" s="106"/>
      <c r="R114" s="106"/>
      <c r="S114" s="106"/>
      <c r="T114" s="106"/>
      <c r="U114" s="106"/>
      <c r="V114" s="106"/>
      <c r="W114" s="106"/>
      <c r="X114" s="117"/>
      <c r="Y114" s="117"/>
      <c r="Z114" s="117"/>
      <c r="AA114" s="118"/>
      <c r="AB114" s="118"/>
      <c r="AC114" s="118"/>
      <c r="AD114" s="119"/>
      <c r="AE114" s="120"/>
      <c r="AF114" s="120">
        <v>33.76</v>
      </c>
      <c r="AG114" s="120">
        <v>15.36</v>
      </c>
      <c r="AH114" s="120">
        <v>0</v>
      </c>
      <c r="AI114" s="120">
        <v>1.6</v>
      </c>
      <c r="AJ114" s="120">
        <v>26.24</v>
      </c>
      <c r="AK114" s="120">
        <v>59.68</v>
      </c>
      <c r="AL114" s="120">
        <v>86.08</v>
      </c>
      <c r="AM114" s="120">
        <v>22.72</v>
      </c>
      <c r="AN114" s="120">
        <v>6.72</v>
      </c>
      <c r="AO114" s="120">
        <v>1.44</v>
      </c>
      <c r="AP114" s="120">
        <v>6.431</v>
      </c>
      <c r="AQ114" s="120">
        <v>74.72</v>
      </c>
      <c r="AR114" s="120">
        <v>40.799999999999997</v>
      </c>
      <c r="AS114" s="120">
        <v>69.760000000000005</v>
      </c>
      <c r="AT114" s="120">
        <v>16.8</v>
      </c>
      <c r="AU114" s="120">
        <v>21.28</v>
      </c>
      <c r="AV114" s="120">
        <v>27.52</v>
      </c>
      <c r="AW114" s="120">
        <v>8.8000000000000007</v>
      </c>
      <c r="AZ114" s="117"/>
      <c r="BA114" s="117"/>
      <c r="BB114" s="117"/>
      <c r="BC114" s="117"/>
      <c r="BD114" s="117">
        <v>24.8</v>
      </c>
      <c r="BE114" s="117">
        <v>24.8</v>
      </c>
      <c r="BF114" s="117">
        <v>55.2</v>
      </c>
      <c r="BG114" s="117">
        <v>54.08</v>
      </c>
      <c r="BH114" s="117">
        <v>64</v>
      </c>
      <c r="BI114" s="117">
        <v>23.2</v>
      </c>
      <c r="BJ114" s="117">
        <v>0</v>
      </c>
      <c r="BK114" s="117">
        <v>0</v>
      </c>
      <c r="BL114" s="117">
        <v>62.4</v>
      </c>
      <c r="BM114" s="117">
        <v>48.8</v>
      </c>
      <c r="BN114" s="117">
        <v>60.96</v>
      </c>
      <c r="BO114" s="117">
        <v>36</v>
      </c>
      <c r="BP114" s="117">
        <v>16</v>
      </c>
      <c r="BQ114" s="117">
        <v>35.200000000000003</v>
      </c>
      <c r="BR114" s="117">
        <v>14.08</v>
      </c>
      <c r="BT114" s="130" t="str">
        <f t="shared" si="22"/>
        <v>SON</v>
      </c>
      <c r="BU114" s="131">
        <v>16.8</v>
      </c>
      <c r="BV114" s="131">
        <v>16.8</v>
      </c>
      <c r="BW114" s="131">
        <f t="shared" si="23"/>
        <v>0</v>
      </c>
      <c r="BX114" s="132">
        <f t="shared" si="24"/>
        <v>1</v>
      </c>
      <c r="BY114" s="129" t="str">
        <f t="shared" si="31"/>
        <v>OK</v>
      </c>
      <c r="CA114" s="124" t="e">
        <f t="shared" si="25"/>
        <v>#REF!</v>
      </c>
      <c r="CB114" s="131">
        <f t="shared" si="26"/>
        <v>16.8</v>
      </c>
      <c r="CC114" s="131" t="e">
        <f t="shared" si="27"/>
        <v>#REF!</v>
      </c>
      <c r="CD114" s="133" t="e">
        <f>SUMIF(ID_Process_P!$I$8:$I$1008,'● Inspection plan (master)'!$E114,ID_Process_P!#REF!)/1000</f>
        <v>#REF!</v>
      </c>
      <c r="CE114" s="133">
        <v>7.68</v>
      </c>
      <c r="CF114" s="134" t="s">
        <v>465</v>
      </c>
      <c r="CL114" s="124">
        <f t="shared" si="28"/>
        <v>0</v>
      </c>
      <c r="CM114" s="131">
        <f t="shared" si="29"/>
        <v>69.760000000000005</v>
      </c>
      <c r="CN114" s="131">
        <f t="shared" si="30"/>
        <v>69.760000000000005</v>
      </c>
      <c r="CO114" s="133"/>
      <c r="CP114" s="133">
        <v>0</v>
      </c>
      <c r="CQ114" s="134" t="s">
        <v>465</v>
      </c>
    </row>
    <row r="115" spans="2:95">
      <c r="B115" s="113" t="s">
        <v>591</v>
      </c>
      <c r="C115" s="114" t="str">
        <f t="shared" si="20"/>
        <v>RL2-0822CVN2</v>
      </c>
      <c r="D115" s="114" t="s">
        <v>591</v>
      </c>
      <c r="E115" s="114" t="s">
        <v>592</v>
      </c>
      <c r="F115" s="115" t="s">
        <v>37</v>
      </c>
      <c r="G115" s="116" t="str">
        <f t="shared" si="21"/>
        <v>RL2-0822CVN2</v>
      </c>
      <c r="H115" s="116" t="s">
        <v>141</v>
      </c>
      <c r="I115" s="115" t="s">
        <v>178</v>
      </c>
      <c r="J115" s="114" t="s">
        <v>106</v>
      </c>
      <c r="K115" s="114" t="s">
        <v>68</v>
      </c>
      <c r="L115" s="115" t="s">
        <v>539</v>
      </c>
      <c r="M115" s="115" t="s">
        <v>540</v>
      </c>
      <c r="N115" s="115">
        <v>160</v>
      </c>
      <c r="O115" s="106"/>
      <c r="P115" s="106"/>
      <c r="Q115" s="106"/>
      <c r="R115" s="106"/>
      <c r="S115" s="106"/>
      <c r="T115" s="106"/>
      <c r="U115" s="106"/>
      <c r="V115" s="106"/>
      <c r="W115" s="106"/>
      <c r="X115" s="117"/>
      <c r="Y115" s="117"/>
      <c r="Z115" s="117"/>
      <c r="AA115" s="118"/>
      <c r="AB115" s="118"/>
      <c r="AC115" s="118"/>
      <c r="AD115" s="119"/>
      <c r="AE115" s="120"/>
      <c r="AF115" s="120">
        <v>40.96</v>
      </c>
      <c r="AG115" s="120">
        <v>23.2</v>
      </c>
      <c r="AH115" s="120">
        <v>0</v>
      </c>
      <c r="AI115" s="120">
        <v>2.88</v>
      </c>
      <c r="AJ115" s="120">
        <v>26.4</v>
      </c>
      <c r="AK115" s="120">
        <v>64</v>
      </c>
      <c r="AL115" s="120">
        <v>71.2</v>
      </c>
      <c r="AM115" s="120">
        <v>37.92</v>
      </c>
      <c r="AN115" s="120">
        <v>33.6</v>
      </c>
      <c r="AO115" s="120">
        <v>0</v>
      </c>
      <c r="AP115" s="120">
        <v>7.0709999999999997</v>
      </c>
      <c r="AQ115" s="120">
        <v>72.16</v>
      </c>
      <c r="AR115" s="120">
        <v>28.32</v>
      </c>
      <c r="AS115" s="120">
        <v>70.08</v>
      </c>
      <c r="AT115" s="120">
        <v>28.16</v>
      </c>
      <c r="AU115" s="120">
        <v>9.92</v>
      </c>
      <c r="AV115" s="120">
        <v>27.52</v>
      </c>
      <c r="AW115" s="120">
        <v>8.8000000000000007</v>
      </c>
      <c r="AZ115" s="121"/>
      <c r="BA115" s="121"/>
      <c r="BB115" s="121"/>
      <c r="BC115" s="121"/>
      <c r="BD115" s="121">
        <v>24.8</v>
      </c>
      <c r="BE115" s="121">
        <v>24.8</v>
      </c>
      <c r="BF115" s="121">
        <v>54.4</v>
      </c>
      <c r="BG115" s="121">
        <v>54.4</v>
      </c>
      <c r="BH115" s="121">
        <v>63.68</v>
      </c>
      <c r="BI115" s="121">
        <v>35.200000000000003</v>
      </c>
      <c r="BJ115" s="121">
        <v>0</v>
      </c>
      <c r="BK115" s="121">
        <v>0</v>
      </c>
      <c r="BL115" s="121">
        <v>51.2</v>
      </c>
      <c r="BM115" s="121">
        <v>48.8</v>
      </c>
      <c r="BN115" s="121">
        <v>60.96</v>
      </c>
      <c r="BO115" s="121">
        <v>36</v>
      </c>
      <c r="BP115" s="121">
        <v>16</v>
      </c>
      <c r="BQ115" s="121">
        <v>35.200000000000003</v>
      </c>
      <c r="BR115" s="121">
        <v>14.08</v>
      </c>
      <c r="BT115" s="116" t="str">
        <f t="shared" si="22"/>
        <v>SON</v>
      </c>
      <c r="BU115" s="122">
        <v>28.16</v>
      </c>
      <c r="BV115" s="122">
        <v>28.16</v>
      </c>
      <c r="BW115" s="122">
        <f t="shared" si="23"/>
        <v>0</v>
      </c>
      <c r="BX115" s="123">
        <f t="shared" si="24"/>
        <v>1</v>
      </c>
      <c r="BY115" s="115" t="str">
        <f t="shared" si="31"/>
        <v>OK</v>
      </c>
      <c r="CA115" s="124" t="e">
        <f t="shared" si="25"/>
        <v>#REF!</v>
      </c>
      <c r="CB115" s="122">
        <f t="shared" si="26"/>
        <v>28.16</v>
      </c>
      <c r="CC115" s="122" t="e">
        <f t="shared" si="27"/>
        <v>#REF!</v>
      </c>
      <c r="CD115" s="125" t="e">
        <f>SUMIF(ID_Process_P!$I$8:$I$1008,'● Inspection plan (master)'!$E115,ID_Process_P!#REF!)/1000</f>
        <v>#REF!</v>
      </c>
      <c r="CE115" s="125">
        <v>19.04</v>
      </c>
      <c r="CF115" s="126" t="s">
        <v>465</v>
      </c>
      <c r="CL115" s="124">
        <f t="shared" si="28"/>
        <v>0</v>
      </c>
      <c r="CM115" s="122">
        <f t="shared" si="29"/>
        <v>70.08</v>
      </c>
      <c r="CN115" s="122">
        <f t="shared" si="30"/>
        <v>70.08</v>
      </c>
      <c r="CO115" s="125"/>
      <c r="CP115" s="125">
        <v>0</v>
      </c>
      <c r="CQ115" s="126" t="s">
        <v>465</v>
      </c>
    </row>
    <row r="116" spans="2:95">
      <c r="B116" s="127" t="s">
        <v>593</v>
      </c>
      <c r="C116" s="128" t="str">
        <f t="shared" si="20"/>
        <v>RC4-3116CBMP</v>
      </c>
      <c r="D116" s="128" t="s">
        <v>593</v>
      </c>
      <c r="E116" s="128" t="s">
        <v>594</v>
      </c>
      <c r="F116" s="129" t="s">
        <v>37</v>
      </c>
      <c r="G116" s="130" t="str">
        <f t="shared" si="21"/>
        <v>RC4-3116CBMP</v>
      </c>
      <c r="H116" s="130" t="s">
        <v>141</v>
      </c>
      <c r="I116" s="129" t="s">
        <v>179</v>
      </c>
      <c r="J116" s="128" t="s">
        <v>100</v>
      </c>
      <c r="K116" s="128" t="s">
        <v>100</v>
      </c>
      <c r="L116" s="129" t="s">
        <v>539</v>
      </c>
      <c r="M116" s="129" t="s">
        <v>540</v>
      </c>
      <c r="N116" s="129">
        <v>160</v>
      </c>
      <c r="O116" s="106"/>
      <c r="P116" s="106"/>
      <c r="Q116" s="106"/>
      <c r="R116" s="106"/>
      <c r="S116" s="106"/>
      <c r="T116" s="106"/>
      <c r="U116" s="106"/>
      <c r="V116" s="106"/>
      <c r="W116" s="106"/>
      <c r="X116" s="117"/>
      <c r="Y116" s="117"/>
      <c r="Z116" s="117"/>
      <c r="AA116" s="118"/>
      <c r="AB116" s="118"/>
      <c r="AC116" s="118"/>
      <c r="AD116" s="119"/>
      <c r="AE116" s="120"/>
      <c r="AF116" s="120">
        <v>72.8</v>
      </c>
      <c r="AG116" s="120">
        <v>61.92</v>
      </c>
      <c r="AH116" s="120">
        <v>48.64</v>
      </c>
      <c r="AI116" s="120">
        <v>69.12</v>
      </c>
      <c r="AJ116" s="120">
        <v>54.24</v>
      </c>
      <c r="AK116" s="120">
        <v>81.760000000000005</v>
      </c>
      <c r="AL116" s="120">
        <v>53.28</v>
      </c>
      <c r="AM116" s="120">
        <v>36.32</v>
      </c>
      <c r="AN116" s="120">
        <v>56.64</v>
      </c>
      <c r="AO116" s="120">
        <v>117.92</v>
      </c>
      <c r="AP116" s="120">
        <v>117.12</v>
      </c>
      <c r="AQ116" s="120">
        <v>20</v>
      </c>
      <c r="AR116" s="120">
        <v>6.72</v>
      </c>
      <c r="AS116" s="120">
        <v>26.72</v>
      </c>
      <c r="AT116" s="120">
        <v>62.24</v>
      </c>
      <c r="AU116" s="120">
        <v>64.48</v>
      </c>
      <c r="AV116" s="120">
        <v>49.28</v>
      </c>
      <c r="AW116" s="120">
        <v>44.48</v>
      </c>
      <c r="AZ116" s="117"/>
      <c r="BA116" s="117"/>
      <c r="BB116" s="117"/>
      <c r="BC116" s="117"/>
      <c r="BD116" s="117">
        <v>89.92</v>
      </c>
      <c r="BE116" s="117">
        <v>41.76</v>
      </c>
      <c r="BF116" s="117">
        <v>80.8</v>
      </c>
      <c r="BG116" s="117">
        <v>49.28</v>
      </c>
      <c r="BH116" s="117">
        <v>35.200000000000003</v>
      </c>
      <c r="BI116" s="117">
        <v>38.72</v>
      </c>
      <c r="BJ116" s="117">
        <v>122.56</v>
      </c>
      <c r="BK116" s="117">
        <v>122.72</v>
      </c>
      <c r="BL116" s="117">
        <v>40.96</v>
      </c>
      <c r="BM116" s="117">
        <v>0</v>
      </c>
      <c r="BN116" s="117">
        <v>27.84</v>
      </c>
      <c r="BO116" s="117">
        <v>33.76</v>
      </c>
      <c r="BP116" s="117">
        <v>72.959999999999994</v>
      </c>
      <c r="BQ116" s="117">
        <v>58.56</v>
      </c>
      <c r="BR116" s="117">
        <v>70.400000000000006</v>
      </c>
      <c r="BT116" s="130" t="str">
        <f t="shared" si="22"/>
        <v>SON</v>
      </c>
      <c r="BU116" s="131">
        <v>54</v>
      </c>
      <c r="BV116" s="131">
        <v>62.24</v>
      </c>
      <c r="BW116" s="131">
        <f t="shared" si="23"/>
        <v>8.240000000000002</v>
      </c>
      <c r="BX116" s="132">
        <f t="shared" si="24"/>
        <v>0.86760925449871462</v>
      </c>
      <c r="BY116" s="129" t="str">
        <f t="shared" si="31"/>
        <v>NG</v>
      </c>
      <c r="CA116" s="124" t="e">
        <f t="shared" si="25"/>
        <v>#REF!</v>
      </c>
      <c r="CB116" s="131">
        <f t="shared" si="26"/>
        <v>62.24</v>
      </c>
      <c r="CC116" s="131" t="e">
        <f t="shared" si="27"/>
        <v>#REF!</v>
      </c>
      <c r="CD116" s="133" t="e">
        <f>SUMIF(ID_Process_P!$I$8:$I$1008,'● Inspection plan (master)'!$E116,ID_Process_P!#REF!)/1000</f>
        <v>#REF!</v>
      </c>
      <c r="CE116" s="133">
        <v>11.36</v>
      </c>
      <c r="CF116" s="134"/>
      <c r="CL116" s="124">
        <f t="shared" si="28"/>
        <v>0</v>
      </c>
      <c r="CM116" s="131">
        <f t="shared" si="29"/>
        <v>26.72</v>
      </c>
      <c r="CN116" s="131">
        <f t="shared" si="30"/>
        <v>26.72</v>
      </c>
      <c r="CO116" s="133"/>
      <c r="CP116" s="133">
        <v>0</v>
      </c>
      <c r="CQ116" s="134"/>
    </row>
    <row r="117" spans="2:95">
      <c r="B117" s="113" t="s">
        <v>595</v>
      </c>
      <c r="C117" s="114" t="str">
        <f t="shared" si="20"/>
        <v>RL2-0650CBMP</v>
      </c>
      <c r="D117" s="114" t="s">
        <v>595</v>
      </c>
      <c r="E117" s="114" t="s">
        <v>596</v>
      </c>
      <c r="F117" s="115" t="s">
        <v>37</v>
      </c>
      <c r="G117" s="116" t="str">
        <f t="shared" si="21"/>
        <v>RL2-0650CBMP</v>
      </c>
      <c r="H117" s="116" t="s">
        <v>141</v>
      </c>
      <c r="I117" s="115" t="s">
        <v>180</v>
      </c>
      <c r="J117" s="114" t="s">
        <v>100</v>
      </c>
      <c r="K117" s="114" t="s">
        <v>100</v>
      </c>
      <c r="L117" s="115" t="s">
        <v>539</v>
      </c>
      <c r="M117" s="115" t="s">
        <v>540</v>
      </c>
      <c r="N117" s="115">
        <v>160</v>
      </c>
      <c r="O117" s="106"/>
      <c r="P117" s="106"/>
      <c r="Q117" s="106"/>
      <c r="R117" s="106"/>
      <c r="S117" s="106"/>
      <c r="T117" s="106"/>
      <c r="U117" s="106"/>
      <c r="V117" s="106"/>
      <c r="W117" s="106"/>
      <c r="X117" s="117"/>
      <c r="Y117" s="117"/>
      <c r="Z117" s="117"/>
      <c r="AA117" s="118"/>
      <c r="AB117" s="118"/>
      <c r="AC117" s="118"/>
      <c r="AD117" s="119"/>
      <c r="AE117" s="120"/>
      <c r="AF117" s="120">
        <v>309.12</v>
      </c>
      <c r="AG117" s="120">
        <v>204.64</v>
      </c>
      <c r="AH117" s="120">
        <v>141.6</v>
      </c>
      <c r="AI117" s="120">
        <v>343.04</v>
      </c>
      <c r="AJ117" s="120">
        <v>184.96</v>
      </c>
      <c r="AK117" s="120">
        <v>340</v>
      </c>
      <c r="AL117" s="120">
        <v>167.2</v>
      </c>
      <c r="AM117" s="120">
        <v>118.72</v>
      </c>
      <c r="AN117" s="120">
        <v>144</v>
      </c>
      <c r="AO117" s="120">
        <v>214.24</v>
      </c>
      <c r="AP117" s="120">
        <v>236.16</v>
      </c>
      <c r="AQ117" s="120">
        <v>36</v>
      </c>
      <c r="AR117" s="120">
        <v>21.92</v>
      </c>
      <c r="AS117" s="120">
        <v>80.959999999999994</v>
      </c>
      <c r="AT117" s="120">
        <v>96.96</v>
      </c>
      <c r="AU117" s="120">
        <v>126.72</v>
      </c>
      <c r="AV117" s="120">
        <v>111.52</v>
      </c>
      <c r="AW117" s="120">
        <v>100.96</v>
      </c>
      <c r="AZ117" s="121"/>
      <c r="BA117" s="121"/>
      <c r="BB117" s="121"/>
      <c r="BC117" s="121"/>
      <c r="BD117" s="121">
        <v>344</v>
      </c>
      <c r="BE117" s="121">
        <v>163.84</v>
      </c>
      <c r="BF117" s="121">
        <v>293.60000000000002</v>
      </c>
      <c r="BG117" s="121">
        <v>178.88</v>
      </c>
      <c r="BH117" s="121">
        <v>120.64</v>
      </c>
      <c r="BI117" s="121">
        <v>128</v>
      </c>
      <c r="BJ117" s="121">
        <v>211.04</v>
      </c>
      <c r="BK117" s="121">
        <v>261.44</v>
      </c>
      <c r="BL117" s="121">
        <v>99.04</v>
      </c>
      <c r="BM117" s="121">
        <v>4.8</v>
      </c>
      <c r="BN117" s="121">
        <v>77.92</v>
      </c>
      <c r="BO117" s="121">
        <v>74.58</v>
      </c>
      <c r="BP117" s="121">
        <v>114.88</v>
      </c>
      <c r="BQ117" s="121">
        <v>133.12</v>
      </c>
      <c r="BR117" s="121">
        <v>159.19999999999999</v>
      </c>
      <c r="BT117" s="116" t="str">
        <f t="shared" si="22"/>
        <v>SON</v>
      </c>
      <c r="BU117" s="122">
        <v>98.72</v>
      </c>
      <c r="BV117" s="122">
        <v>96.96</v>
      </c>
      <c r="BW117" s="122">
        <f t="shared" si="23"/>
        <v>-1.7600000000000051</v>
      </c>
      <c r="BX117" s="123">
        <f t="shared" si="24"/>
        <v>1.0181518151815183</v>
      </c>
      <c r="BY117" s="115" t="str">
        <f t="shared" si="31"/>
        <v>OK</v>
      </c>
      <c r="CA117" s="124" t="e">
        <f t="shared" si="25"/>
        <v>#REF!</v>
      </c>
      <c r="CB117" s="122">
        <f t="shared" si="26"/>
        <v>96.96</v>
      </c>
      <c r="CC117" s="122" t="e">
        <f t="shared" si="27"/>
        <v>#REF!</v>
      </c>
      <c r="CD117" s="125" t="e">
        <f>SUMIF(ID_Process_P!$I$8:$I$1008,'● Inspection plan (master)'!$E117,ID_Process_P!#REF!)/1000</f>
        <v>#REF!</v>
      </c>
      <c r="CE117" s="125">
        <v>44.46</v>
      </c>
      <c r="CF117" s="126"/>
      <c r="CL117" s="124">
        <f t="shared" si="28"/>
        <v>0</v>
      </c>
      <c r="CM117" s="122">
        <f t="shared" si="29"/>
        <v>80.959999999999994</v>
      </c>
      <c r="CN117" s="122">
        <f t="shared" si="30"/>
        <v>80.959999999999994</v>
      </c>
      <c r="CO117" s="125"/>
      <c r="CP117" s="125">
        <v>0</v>
      </c>
      <c r="CQ117" s="126"/>
    </row>
    <row r="118" spans="2:95">
      <c r="B118" s="127" t="s">
        <v>597</v>
      </c>
      <c r="C118" s="128" t="str">
        <f t="shared" si="20"/>
        <v>RL2-0898CBMP</v>
      </c>
      <c r="D118" s="128" t="s">
        <v>597</v>
      </c>
      <c r="E118" s="128" t="s">
        <v>598</v>
      </c>
      <c r="F118" s="129" t="s">
        <v>37</v>
      </c>
      <c r="G118" s="130" t="str">
        <f t="shared" si="21"/>
        <v>RL2-0898CBMP</v>
      </c>
      <c r="H118" s="130" t="s">
        <v>141</v>
      </c>
      <c r="I118" s="129" t="s">
        <v>181</v>
      </c>
      <c r="J118" s="128" t="s">
        <v>100</v>
      </c>
      <c r="K118" s="128" t="s">
        <v>100</v>
      </c>
      <c r="L118" s="129" t="s">
        <v>539</v>
      </c>
      <c r="M118" s="129" t="s">
        <v>540</v>
      </c>
      <c r="N118" s="129">
        <v>160</v>
      </c>
      <c r="O118" s="106"/>
      <c r="P118" s="106"/>
      <c r="Q118" s="106"/>
      <c r="R118" s="106"/>
      <c r="S118" s="106"/>
      <c r="T118" s="106"/>
      <c r="U118" s="106"/>
      <c r="V118" s="106"/>
      <c r="W118" s="106"/>
      <c r="X118" s="117"/>
      <c r="Y118" s="117"/>
      <c r="Z118" s="117"/>
      <c r="AA118" s="118"/>
      <c r="AB118" s="118"/>
      <c r="AC118" s="118"/>
      <c r="AD118" s="119"/>
      <c r="AE118" s="120"/>
      <c r="AF118" s="120">
        <v>1.44</v>
      </c>
      <c r="AG118" s="120">
        <v>3.246</v>
      </c>
      <c r="AH118" s="120">
        <v>0.8</v>
      </c>
      <c r="AI118" s="120">
        <v>0</v>
      </c>
      <c r="AJ118" s="120">
        <v>0</v>
      </c>
      <c r="AK118" s="120">
        <v>0</v>
      </c>
      <c r="AL118" s="120">
        <v>0</v>
      </c>
      <c r="AM118" s="120">
        <v>0</v>
      </c>
      <c r="AN118" s="120">
        <v>0</v>
      </c>
      <c r="AO118" s="120">
        <v>0</v>
      </c>
      <c r="AP118" s="120">
        <v>0</v>
      </c>
      <c r="AQ118" s="120">
        <v>0</v>
      </c>
      <c r="AR118" s="120">
        <v>0</v>
      </c>
      <c r="AS118" s="120">
        <v>0</v>
      </c>
      <c r="AT118" s="120">
        <v>0</v>
      </c>
      <c r="AU118" s="120">
        <v>0</v>
      </c>
      <c r="AV118" s="120">
        <v>0</v>
      </c>
      <c r="AW118" s="120">
        <v>0</v>
      </c>
      <c r="AZ118" s="117"/>
      <c r="BA118" s="117"/>
      <c r="BB118" s="117"/>
      <c r="BC118" s="117"/>
      <c r="BD118" s="117">
        <v>0</v>
      </c>
      <c r="BE118" s="117">
        <v>0</v>
      </c>
      <c r="BF118" s="117">
        <v>0</v>
      </c>
      <c r="BG118" s="117">
        <v>0</v>
      </c>
      <c r="BH118" s="117">
        <v>0</v>
      </c>
      <c r="BI118" s="117">
        <v>0</v>
      </c>
      <c r="BJ118" s="117">
        <v>0</v>
      </c>
      <c r="BK118" s="117">
        <v>0</v>
      </c>
      <c r="BL118" s="117">
        <v>0</v>
      </c>
      <c r="BM118" s="117">
        <v>0</v>
      </c>
      <c r="BN118" s="117">
        <v>0</v>
      </c>
      <c r="BO118" s="117">
        <v>0</v>
      </c>
      <c r="BP118" s="117">
        <v>0</v>
      </c>
      <c r="BQ118" s="117">
        <v>0</v>
      </c>
      <c r="BR118" s="117">
        <v>0</v>
      </c>
      <c r="BT118" s="130" t="str">
        <f t="shared" si="22"/>
        <v>SON</v>
      </c>
      <c r="BU118" s="131">
        <v>0</v>
      </c>
      <c r="BV118" s="131">
        <v>0</v>
      </c>
      <c r="BW118" s="131">
        <f t="shared" si="23"/>
        <v>0</v>
      </c>
      <c r="BX118" s="132" t="str">
        <f t="shared" si="24"/>
        <v xml:space="preserve"> </v>
      </c>
      <c r="BY118" s="129" t="str">
        <f t="shared" si="31"/>
        <v>OK</v>
      </c>
      <c r="CA118" s="124" t="e">
        <f t="shared" si="25"/>
        <v>#REF!</v>
      </c>
      <c r="CB118" s="131">
        <f t="shared" si="26"/>
        <v>0</v>
      </c>
      <c r="CC118" s="131" t="e">
        <f t="shared" si="27"/>
        <v>#REF!</v>
      </c>
      <c r="CD118" s="133" t="e">
        <f>SUMIF(ID_Process_P!$I$8:$I$1008,'● Inspection plan (master)'!$E118,ID_Process_P!#REF!)/1000</f>
        <v>#REF!</v>
      </c>
      <c r="CE118" s="133">
        <v>0</v>
      </c>
      <c r="CF118" s="134"/>
      <c r="CL118" s="124">
        <f t="shared" si="28"/>
        <v>0</v>
      </c>
      <c r="CM118" s="131">
        <f t="shared" si="29"/>
        <v>0</v>
      </c>
      <c r="CN118" s="131">
        <f t="shared" si="30"/>
        <v>0</v>
      </c>
      <c r="CO118" s="133"/>
      <c r="CP118" s="133">
        <v>0</v>
      </c>
      <c r="CQ118" s="134"/>
    </row>
    <row r="119" spans="2:95">
      <c r="B119" s="113" t="s">
        <v>599</v>
      </c>
      <c r="C119" s="114" t="str">
        <f t="shared" si="20"/>
        <v>RL2-0884CBMP</v>
      </c>
      <c r="D119" s="114" t="s">
        <v>599</v>
      </c>
      <c r="E119" s="114" t="s">
        <v>600</v>
      </c>
      <c r="F119" s="115" t="s">
        <v>37</v>
      </c>
      <c r="G119" s="116" t="str">
        <f t="shared" si="21"/>
        <v>RL2-0884CBMP</v>
      </c>
      <c r="H119" s="116" t="s">
        <v>141</v>
      </c>
      <c r="I119" s="115" t="s">
        <v>182</v>
      </c>
      <c r="J119" s="114" t="s">
        <v>100</v>
      </c>
      <c r="K119" s="114" t="s">
        <v>100</v>
      </c>
      <c r="L119" s="115" t="s">
        <v>539</v>
      </c>
      <c r="M119" s="115" t="s">
        <v>540</v>
      </c>
      <c r="N119" s="115">
        <v>140</v>
      </c>
      <c r="O119" s="106"/>
      <c r="P119" s="106"/>
      <c r="Q119" s="106"/>
      <c r="R119" s="106"/>
      <c r="S119" s="106"/>
      <c r="T119" s="106"/>
      <c r="U119" s="106"/>
      <c r="V119" s="106"/>
      <c r="W119" s="106"/>
      <c r="X119" s="117"/>
      <c r="Y119" s="117"/>
      <c r="Z119" s="117"/>
      <c r="AA119" s="118"/>
      <c r="AB119" s="118"/>
      <c r="AC119" s="118"/>
      <c r="AD119" s="119"/>
      <c r="AE119" s="120"/>
      <c r="AF119" s="120">
        <v>0.28000000000000003</v>
      </c>
      <c r="AG119" s="120">
        <v>7.42</v>
      </c>
      <c r="AH119" s="120">
        <v>4.34</v>
      </c>
      <c r="AI119" s="120">
        <v>3.5</v>
      </c>
      <c r="AJ119" s="120">
        <v>1.4</v>
      </c>
      <c r="AK119" s="120">
        <v>1.4</v>
      </c>
      <c r="AL119" s="120">
        <v>1.26</v>
      </c>
      <c r="AM119" s="120">
        <v>1.1200000000000001</v>
      </c>
      <c r="AN119" s="120">
        <v>1.68</v>
      </c>
      <c r="AO119" s="120">
        <v>3.5</v>
      </c>
      <c r="AP119" s="120">
        <v>1.96</v>
      </c>
      <c r="AQ119" s="120">
        <v>2.66</v>
      </c>
      <c r="AR119" s="120">
        <v>1.26</v>
      </c>
      <c r="AS119" s="120">
        <v>1.82</v>
      </c>
      <c r="AT119" s="120">
        <v>2.2400000000000002</v>
      </c>
      <c r="AU119" s="120">
        <v>2.38</v>
      </c>
      <c r="AV119" s="120">
        <v>1.82</v>
      </c>
      <c r="AW119" s="120">
        <v>1.1200000000000001</v>
      </c>
      <c r="AZ119" s="121"/>
      <c r="BA119" s="121"/>
      <c r="BB119" s="121"/>
      <c r="BC119" s="121"/>
      <c r="BD119" s="121">
        <v>3.78</v>
      </c>
      <c r="BE119" s="121">
        <v>0.98</v>
      </c>
      <c r="BF119" s="121">
        <v>2.52</v>
      </c>
      <c r="BG119" s="121">
        <v>1.4</v>
      </c>
      <c r="BH119" s="121">
        <v>1.1200000000000001</v>
      </c>
      <c r="BI119" s="121">
        <v>0.98</v>
      </c>
      <c r="BJ119" s="121">
        <v>2.8</v>
      </c>
      <c r="BK119" s="121">
        <v>3.64</v>
      </c>
      <c r="BL119" s="121">
        <v>0.98</v>
      </c>
      <c r="BM119" s="121">
        <v>1.26</v>
      </c>
      <c r="BN119" s="121">
        <v>2.38</v>
      </c>
      <c r="BO119" s="121">
        <v>2.1</v>
      </c>
      <c r="BP119" s="121">
        <v>2.1</v>
      </c>
      <c r="BQ119" s="121">
        <v>2.52</v>
      </c>
      <c r="BR119" s="121">
        <v>1.96</v>
      </c>
      <c r="BT119" s="116" t="str">
        <f t="shared" si="22"/>
        <v>SON</v>
      </c>
      <c r="BU119" s="122">
        <v>2.94</v>
      </c>
      <c r="BV119" s="122">
        <v>2.2400000000000002</v>
      </c>
      <c r="BW119" s="122">
        <f t="shared" si="23"/>
        <v>-0.69999999999999973</v>
      </c>
      <c r="BX119" s="123">
        <f t="shared" si="24"/>
        <v>1.3124999999999998</v>
      </c>
      <c r="BY119" s="115" t="str">
        <f t="shared" si="31"/>
        <v>NG</v>
      </c>
      <c r="CA119" s="124" t="e">
        <f t="shared" si="25"/>
        <v>#REF!</v>
      </c>
      <c r="CB119" s="122">
        <f t="shared" si="26"/>
        <v>2.2400000000000002</v>
      </c>
      <c r="CC119" s="122" t="e">
        <f t="shared" si="27"/>
        <v>#REF!</v>
      </c>
      <c r="CD119" s="125" t="e">
        <f>SUMIF(ID_Process_P!$I$8:$I$1008,'● Inspection plan (master)'!$E119,ID_Process_P!#REF!)/1000</f>
        <v>#REF!</v>
      </c>
      <c r="CE119" s="125">
        <v>1.1200000000000001</v>
      </c>
      <c r="CF119" s="126"/>
      <c r="CL119" s="124">
        <f t="shared" si="28"/>
        <v>0</v>
      </c>
      <c r="CM119" s="122">
        <f t="shared" si="29"/>
        <v>1.82</v>
      </c>
      <c r="CN119" s="122">
        <f t="shared" si="30"/>
        <v>1.82</v>
      </c>
      <c r="CO119" s="125"/>
      <c r="CP119" s="125">
        <v>0</v>
      </c>
      <c r="CQ119" s="126"/>
    </row>
    <row r="120" spans="2:95">
      <c r="B120" s="127" t="s">
        <v>601</v>
      </c>
      <c r="C120" s="128" t="str">
        <f t="shared" si="20"/>
        <v>RL2-1119CVN2</v>
      </c>
      <c r="D120" s="128" t="s">
        <v>601</v>
      </c>
      <c r="E120" s="128" t="s">
        <v>602</v>
      </c>
      <c r="F120" s="129" t="s">
        <v>37</v>
      </c>
      <c r="G120" s="130" t="str">
        <f t="shared" si="21"/>
        <v>RL2-1119CVN2</v>
      </c>
      <c r="H120" s="130" t="s">
        <v>141</v>
      </c>
      <c r="I120" s="129" t="s">
        <v>183</v>
      </c>
      <c r="J120" s="128" t="s">
        <v>70</v>
      </c>
      <c r="K120" s="128" t="s">
        <v>68</v>
      </c>
      <c r="L120" s="129" t="s">
        <v>539</v>
      </c>
      <c r="M120" s="129" t="s">
        <v>540</v>
      </c>
      <c r="N120" s="129">
        <v>270</v>
      </c>
      <c r="O120" s="106"/>
      <c r="P120" s="106"/>
      <c r="Q120" s="106"/>
      <c r="R120" s="106"/>
      <c r="S120" s="106"/>
      <c r="T120" s="106"/>
      <c r="U120" s="106"/>
      <c r="V120" s="106"/>
      <c r="W120" s="106"/>
      <c r="X120" s="117"/>
      <c r="Y120" s="117"/>
      <c r="Z120" s="117"/>
      <c r="AA120" s="118"/>
      <c r="AB120" s="118"/>
      <c r="AC120" s="118"/>
      <c r="AD120" s="119"/>
      <c r="AE120" s="120"/>
      <c r="AF120" s="120">
        <v>107.46</v>
      </c>
      <c r="AG120" s="120">
        <v>57.78</v>
      </c>
      <c r="AH120" s="120">
        <v>111.78</v>
      </c>
      <c r="AI120" s="120">
        <v>89.1</v>
      </c>
      <c r="AJ120" s="120">
        <v>76.680000000000007</v>
      </c>
      <c r="AK120" s="120">
        <v>111.78</v>
      </c>
      <c r="AL120" s="120">
        <v>147.69</v>
      </c>
      <c r="AM120" s="120">
        <v>27.81</v>
      </c>
      <c r="AN120" s="120">
        <v>53.73</v>
      </c>
      <c r="AO120" s="120">
        <v>149.85</v>
      </c>
      <c r="AP120" s="120">
        <v>217.35</v>
      </c>
      <c r="AQ120" s="120">
        <v>189.54</v>
      </c>
      <c r="AR120" s="120">
        <v>219.51</v>
      </c>
      <c r="AS120" s="120">
        <v>212.76</v>
      </c>
      <c r="AT120" s="120">
        <v>160.91999999999999</v>
      </c>
      <c r="AU120" s="120">
        <v>92.34</v>
      </c>
      <c r="AV120" s="120">
        <v>51.3</v>
      </c>
      <c r="AW120" s="120">
        <v>22.41</v>
      </c>
      <c r="AZ120" s="117"/>
      <c r="BA120" s="117"/>
      <c r="BB120" s="117"/>
      <c r="BC120" s="117"/>
      <c r="BD120" s="117">
        <v>104.05</v>
      </c>
      <c r="BE120" s="117">
        <v>73.44</v>
      </c>
      <c r="BF120" s="117">
        <v>73.98</v>
      </c>
      <c r="BG120" s="117">
        <v>147.96</v>
      </c>
      <c r="BH120" s="117">
        <v>59.67</v>
      </c>
      <c r="BI120" s="117">
        <v>41.04</v>
      </c>
      <c r="BJ120" s="117">
        <v>131.49</v>
      </c>
      <c r="BK120" s="117">
        <v>230.31</v>
      </c>
      <c r="BL120" s="117">
        <v>190.35</v>
      </c>
      <c r="BM120" s="117">
        <v>225.45</v>
      </c>
      <c r="BN120" s="117">
        <v>214.92</v>
      </c>
      <c r="BO120" s="117">
        <v>171.18</v>
      </c>
      <c r="BP120" s="117">
        <v>108.81</v>
      </c>
      <c r="BQ120" s="117">
        <v>58.05</v>
      </c>
      <c r="BR120" s="117">
        <v>29.16</v>
      </c>
      <c r="BT120" s="130" t="str">
        <f t="shared" si="22"/>
        <v>SON</v>
      </c>
      <c r="BU120" s="131">
        <v>167.94</v>
      </c>
      <c r="BV120" s="131">
        <v>160.91999999999999</v>
      </c>
      <c r="BW120" s="131">
        <f t="shared" si="23"/>
        <v>-7.0200000000000102</v>
      </c>
      <c r="BX120" s="132">
        <f t="shared" si="24"/>
        <v>1.0436241610738255</v>
      </c>
      <c r="BY120" s="129" t="str">
        <f t="shared" si="31"/>
        <v>OK</v>
      </c>
      <c r="CA120" s="124" t="e">
        <f t="shared" si="25"/>
        <v>#REF!</v>
      </c>
      <c r="CB120" s="131">
        <f t="shared" si="26"/>
        <v>160.91999999999999</v>
      </c>
      <c r="CC120" s="131" t="e">
        <f t="shared" si="27"/>
        <v>#REF!</v>
      </c>
      <c r="CD120" s="133" t="e">
        <f>SUMIF(ID_Process_P!$I$8:$I$1008,'● Inspection plan (master)'!$E120,ID_Process_P!#REF!)/1000</f>
        <v>#REF!</v>
      </c>
      <c r="CE120" s="133">
        <v>0.27</v>
      </c>
      <c r="CF120" s="134"/>
      <c r="CL120" s="124">
        <f t="shared" si="28"/>
        <v>0</v>
      </c>
      <c r="CM120" s="131">
        <f t="shared" si="29"/>
        <v>212.76</v>
      </c>
      <c r="CN120" s="131">
        <f t="shared" si="30"/>
        <v>212.76</v>
      </c>
      <c r="CO120" s="133"/>
      <c r="CP120" s="133">
        <v>0</v>
      </c>
      <c r="CQ120" s="134"/>
    </row>
    <row r="121" spans="2:95">
      <c r="B121" s="113" t="s">
        <v>603</v>
      </c>
      <c r="C121" s="114" t="str">
        <f t="shared" si="20"/>
        <v>RL2-1128CVN2</v>
      </c>
      <c r="D121" s="114" t="s">
        <v>603</v>
      </c>
      <c r="E121" s="114" t="s">
        <v>604</v>
      </c>
      <c r="F121" s="115" t="s">
        <v>37</v>
      </c>
      <c r="G121" s="116" t="str">
        <f t="shared" si="21"/>
        <v>RL2-1128CVN2</v>
      </c>
      <c r="H121" s="116" t="s">
        <v>141</v>
      </c>
      <c r="I121" s="115" t="s">
        <v>184</v>
      </c>
      <c r="J121" s="114" t="s">
        <v>106</v>
      </c>
      <c r="K121" s="114" t="s">
        <v>68</v>
      </c>
      <c r="L121" s="115" t="s">
        <v>539</v>
      </c>
      <c r="M121" s="115" t="s">
        <v>540</v>
      </c>
      <c r="N121" s="115">
        <v>360</v>
      </c>
      <c r="O121" s="106"/>
      <c r="P121" s="106"/>
      <c r="Q121" s="106"/>
      <c r="R121" s="106"/>
      <c r="S121" s="106"/>
      <c r="T121" s="106"/>
      <c r="U121" s="106"/>
      <c r="V121" s="106"/>
      <c r="W121" s="106"/>
      <c r="X121" s="117"/>
      <c r="Y121" s="117"/>
      <c r="Z121" s="117"/>
      <c r="AA121" s="118"/>
      <c r="AB121" s="118"/>
      <c r="AC121" s="118"/>
      <c r="AD121" s="119"/>
      <c r="AE121" s="120"/>
      <c r="AF121" s="120">
        <v>15.12</v>
      </c>
      <c r="AG121" s="120">
        <v>0</v>
      </c>
      <c r="AH121" s="120">
        <v>6.84</v>
      </c>
      <c r="AI121" s="120">
        <v>12.6</v>
      </c>
      <c r="AJ121" s="120">
        <v>15.12</v>
      </c>
      <c r="AK121" s="120">
        <v>17.64</v>
      </c>
      <c r="AL121" s="120">
        <v>15.12</v>
      </c>
      <c r="AM121" s="120">
        <v>14.04</v>
      </c>
      <c r="AN121" s="120">
        <v>2.52</v>
      </c>
      <c r="AO121" s="120">
        <v>7.92</v>
      </c>
      <c r="AP121" s="120">
        <v>28.44</v>
      </c>
      <c r="AQ121" s="120">
        <v>44.28</v>
      </c>
      <c r="AR121" s="120">
        <v>16.920000000000002</v>
      </c>
      <c r="AS121" s="120">
        <v>24.84</v>
      </c>
      <c r="AT121" s="120">
        <v>17.64</v>
      </c>
      <c r="AU121" s="120">
        <v>7.2</v>
      </c>
      <c r="AV121" s="120">
        <v>4.68</v>
      </c>
      <c r="AW121" s="120">
        <v>1.8</v>
      </c>
      <c r="AZ121" s="121"/>
      <c r="BA121" s="121"/>
      <c r="BB121" s="121"/>
      <c r="BC121" s="121"/>
      <c r="BD121" s="121">
        <v>11.88</v>
      </c>
      <c r="BE121" s="121">
        <v>15.84</v>
      </c>
      <c r="BF121" s="121">
        <v>14.4</v>
      </c>
      <c r="BG121" s="121">
        <v>11.88</v>
      </c>
      <c r="BH121" s="121">
        <v>21.24</v>
      </c>
      <c r="BI121" s="121">
        <v>2.52</v>
      </c>
      <c r="BJ121" s="121">
        <v>0</v>
      </c>
      <c r="BK121" s="121">
        <v>31.32</v>
      </c>
      <c r="BL121" s="121">
        <v>27.72</v>
      </c>
      <c r="BM121" s="121">
        <v>29.52</v>
      </c>
      <c r="BN121" s="121">
        <v>29.52</v>
      </c>
      <c r="BO121" s="121">
        <v>20.52</v>
      </c>
      <c r="BP121" s="121">
        <v>8.2799999999999994</v>
      </c>
      <c r="BQ121" s="121">
        <v>5.76</v>
      </c>
      <c r="BR121" s="121">
        <v>2.88</v>
      </c>
      <c r="BT121" s="116" t="str">
        <f t="shared" si="22"/>
        <v>SON</v>
      </c>
      <c r="BU121" s="122">
        <v>18.36</v>
      </c>
      <c r="BV121" s="122">
        <v>17.64</v>
      </c>
      <c r="BW121" s="122">
        <f t="shared" si="23"/>
        <v>-0.71999999999999886</v>
      </c>
      <c r="BX121" s="123">
        <f t="shared" si="24"/>
        <v>1.0408163265306121</v>
      </c>
      <c r="BY121" s="115" t="str">
        <f t="shared" si="31"/>
        <v>OK</v>
      </c>
      <c r="CA121" s="124" t="e">
        <f t="shared" si="25"/>
        <v>#REF!</v>
      </c>
      <c r="CB121" s="122">
        <f t="shared" si="26"/>
        <v>17.64</v>
      </c>
      <c r="CC121" s="122" t="e">
        <f t="shared" si="27"/>
        <v>#REF!</v>
      </c>
      <c r="CD121" s="125" t="e">
        <f>SUMIF(ID_Process_P!$I$8:$I$1008,'● Inspection plan (master)'!$E121,ID_Process_P!#REF!)/1000</f>
        <v>#REF!</v>
      </c>
      <c r="CE121" s="125">
        <v>-0.72</v>
      </c>
      <c r="CF121" s="126" t="s">
        <v>465</v>
      </c>
      <c r="CL121" s="124">
        <f t="shared" si="28"/>
        <v>0</v>
      </c>
      <c r="CM121" s="122">
        <f t="shared" si="29"/>
        <v>24.84</v>
      </c>
      <c r="CN121" s="122">
        <f t="shared" si="30"/>
        <v>24.84</v>
      </c>
      <c r="CO121" s="125"/>
      <c r="CP121" s="125">
        <v>0</v>
      </c>
      <c r="CQ121" s="126" t="s">
        <v>465</v>
      </c>
    </row>
    <row r="122" spans="2:95">
      <c r="B122" s="127" t="s">
        <v>605</v>
      </c>
      <c r="C122" s="128" t="str">
        <f t="shared" si="20"/>
        <v>RL2-1128CVN2</v>
      </c>
      <c r="D122" s="128" t="s">
        <v>605</v>
      </c>
      <c r="E122" s="128" t="s">
        <v>606</v>
      </c>
      <c r="F122" s="129" t="s">
        <v>37</v>
      </c>
      <c r="G122" s="130" t="str">
        <f t="shared" si="21"/>
        <v>RL2-1128CVN2</v>
      </c>
      <c r="H122" s="130" t="s">
        <v>141</v>
      </c>
      <c r="I122" s="129" t="s">
        <v>184</v>
      </c>
      <c r="J122" s="128" t="s">
        <v>70</v>
      </c>
      <c r="K122" s="128" t="s">
        <v>68</v>
      </c>
      <c r="L122" s="129" t="s">
        <v>539</v>
      </c>
      <c r="M122" s="129" t="s">
        <v>540</v>
      </c>
      <c r="N122" s="129">
        <v>360</v>
      </c>
      <c r="O122" s="106"/>
      <c r="P122" s="106"/>
      <c r="Q122" s="106"/>
      <c r="R122" s="106"/>
      <c r="S122" s="106"/>
      <c r="T122" s="106"/>
      <c r="U122" s="106"/>
      <c r="V122" s="106"/>
      <c r="W122" s="106"/>
      <c r="X122" s="117"/>
      <c r="Y122" s="117"/>
      <c r="Z122" s="117"/>
      <c r="AA122" s="118"/>
      <c r="AB122" s="118"/>
      <c r="AC122" s="118"/>
      <c r="AD122" s="119"/>
      <c r="AE122" s="120"/>
      <c r="AF122" s="120">
        <v>1.8</v>
      </c>
      <c r="AG122" s="120">
        <v>0</v>
      </c>
      <c r="AH122" s="120">
        <v>0.72</v>
      </c>
      <c r="AI122" s="120">
        <v>0</v>
      </c>
      <c r="AJ122" s="120">
        <v>1.08</v>
      </c>
      <c r="AK122" s="120">
        <v>0.72</v>
      </c>
      <c r="AL122" s="120">
        <v>4.68</v>
      </c>
      <c r="AM122" s="120">
        <v>5.4</v>
      </c>
      <c r="AN122" s="120">
        <v>6.84</v>
      </c>
      <c r="AO122" s="120">
        <v>5.4</v>
      </c>
      <c r="AP122" s="120">
        <v>1.8</v>
      </c>
      <c r="AQ122" s="120">
        <v>0</v>
      </c>
      <c r="AR122" s="120">
        <v>0</v>
      </c>
      <c r="AS122" s="120">
        <v>2E-3</v>
      </c>
      <c r="AT122" s="120">
        <v>0</v>
      </c>
      <c r="AU122" s="120">
        <v>0</v>
      </c>
      <c r="AV122" s="120">
        <v>0</v>
      </c>
      <c r="AW122" s="120">
        <v>0</v>
      </c>
      <c r="AZ122" s="117"/>
      <c r="BA122" s="117"/>
      <c r="BB122" s="117"/>
      <c r="BC122" s="117"/>
      <c r="BD122" s="117">
        <v>0</v>
      </c>
      <c r="BE122" s="117">
        <v>1.08</v>
      </c>
      <c r="BF122" s="117">
        <v>0.72</v>
      </c>
      <c r="BG122" s="117">
        <v>3.96</v>
      </c>
      <c r="BH122" s="117">
        <v>5.04</v>
      </c>
      <c r="BI122" s="117">
        <v>6.12</v>
      </c>
      <c r="BJ122" s="117">
        <v>4.32</v>
      </c>
      <c r="BK122" s="117">
        <v>1.08</v>
      </c>
      <c r="BL122" s="117">
        <v>2.88</v>
      </c>
      <c r="BM122" s="117">
        <v>0</v>
      </c>
      <c r="BN122" s="117">
        <v>2E-3</v>
      </c>
      <c r="BO122" s="117">
        <v>0</v>
      </c>
      <c r="BP122" s="117">
        <v>0</v>
      </c>
      <c r="BQ122" s="117">
        <v>0</v>
      </c>
      <c r="BR122" s="117">
        <v>0</v>
      </c>
      <c r="BT122" s="130" t="str">
        <f t="shared" si="22"/>
        <v>SON</v>
      </c>
      <c r="BU122" s="131">
        <v>0</v>
      </c>
      <c r="BV122" s="131">
        <v>0</v>
      </c>
      <c r="BW122" s="131">
        <f t="shared" si="23"/>
        <v>0</v>
      </c>
      <c r="BX122" s="132" t="str">
        <f t="shared" si="24"/>
        <v xml:space="preserve"> </v>
      </c>
      <c r="BY122" s="129" t="str">
        <f t="shared" si="31"/>
        <v>OK</v>
      </c>
      <c r="CA122" s="124" t="e">
        <f t="shared" si="25"/>
        <v>#REF!</v>
      </c>
      <c r="CB122" s="131">
        <f t="shared" si="26"/>
        <v>0</v>
      </c>
      <c r="CC122" s="131" t="e">
        <f t="shared" si="27"/>
        <v>#REF!</v>
      </c>
      <c r="CD122" s="133" t="e">
        <f>SUMIF(ID_Process_P!$I$8:$I$1008,'● Inspection plan (master)'!$E122,ID_Process_P!#REF!)/1000</f>
        <v>#REF!</v>
      </c>
      <c r="CE122" s="133">
        <v>0</v>
      </c>
      <c r="CF122" s="134"/>
      <c r="CL122" s="124">
        <f t="shared" si="28"/>
        <v>0</v>
      </c>
      <c r="CM122" s="131">
        <f t="shared" si="29"/>
        <v>2E-3</v>
      </c>
      <c r="CN122" s="131">
        <f t="shared" si="30"/>
        <v>2E-3</v>
      </c>
      <c r="CO122" s="133"/>
      <c r="CP122" s="133">
        <v>0</v>
      </c>
      <c r="CQ122" s="134"/>
    </row>
    <row r="123" spans="2:95">
      <c r="B123" s="113" t="s">
        <v>607</v>
      </c>
      <c r="C123" s="114" t="str">
        <f t="shared" si="20"/>
        <v>RL2-1129CVN2</v>
      </c>
      <c r="D123" s="114" t="s">
        <v>607</v>
      </c>
      <c r="E123" s="114" t="s">
        <v>608</v>
      </c>
      <c r="F123" s="115" t="s">
        <v>37</v>
      </c>
      <c r="G123" s="116" t="str">
        <f t="shared" si="21"/>
        <v>RL2-1129CVN2</v>
      </c>
      <c r="H123" s="116" t="s">
        <v>141</v>
      </c>
      <c r="I123" s="115" t="s">
        <v>185</v>
      </c>
      <c r="J123" s="114" t="s">
        <v>105</v>
      </c>
      <c r="K123" s="114" t="s">
        <v>68</v>
      </c>
      <c r="L123" s="115" t="s">
        <v>539</v>
      </c>
      <c r="M123" s="115" t="s">
        <v>540</v>
      </c>
      <c r="N123" s="115">
        <v>180</v>
      </c>
      <c r="O123" s="106"/>
      <c r="P123" s="106"/>
      <c r="Q123" s="106"/>
      <c r="R123" s="106"/>
      <c r="S123" s="106"/>
      <c r="T123" s="106"/>
      <c r="U123" s="106"/>
      <c r="V123" s="106"/>
      <c r="W123" s="106"/>
      <c r="X123" s="117"/>
      <c r="Y123" s="117"/>
      <c r="Z123" s="117"/>
      <c r="AA123" s="118"/>
      <c r="AB123" s="118"/>
      <c r="AC123" s="118"/>
      <c r="AD123" s="119"/>
      <c r="AE123" s="120"/>
      <c r="AF123" s="120">
        <v>12.24</v>
      </c>
      <c r="AG123" s="120">
        <v>3.96</v>
      </c>
      <c r="AH123" s="120">
        <v>16.2</v>
      </c>
      <c r="AI123" s="120">
        <v>21.06</v>
      </c>
      <c r="AJ123" s="120">
        <v>18.18</v>
      </c>
      <c r="AK123" s="120">
        <v>37.44</v>
      </c>
      <c r="AL123" s="120">
        <v>34.200000000000003</v>
      </c>
      <c r="AM123" s="120">
        <v>8.1</v>
      </c>
      <c r="AN123" s="120">
        <v>17.64</v>
      </c>
      <c r="AO123" s="120">
        <v>40.86</v>
      </c>
      <c r="AP123" s="120">
        <v>44.64</v>
      </c>
      <c r="AQ123" s="120">
        <v>55.44</v>
      </c>
      <c r="AR123" s="120">
        <v>58.32</v>
      </c>
      <c r="AS123" s="120">
        <v>37.08</v>
      </c>
      <c r="AT123" s="120">
        <v>25.74</v>
      </c>
      <c r="AU123" s="120">
        <v>11.88</v>
      </c>
      <c r="AV123" s="120">
        <v>8.2799999999999994</v>
      </c>
      <c r="AW123" s="120">
        <v>2.16</v>
      </c>
      <c r="AZ123" s="121"/>
      <c r="BA123" s="121"/>
      <c r="BB123" s="121"/>
      <c r="BC123" s="121"/>
      <c r="BD123" s="121">
        <v>21.6</v>
      </c>
      <c r="BE123" s="121">
        <v>21.6</v>
      </c>
      <c r="BF123" s="121">
        <v>32.4</v>
      </c>
      <c r="BG123" s="121">
        <v>32.4</v>
      </c>
      <c r="BH123" s="121">
        <v>9</v>
      </c>
      <c r="BI123" s="121">
        <v>9</v>
      </c>
      <c r="BJ123" s="121">
        <v>37.799999999999997</v>
      </c>
      <c r="BK123" s="121">
        <v>50.4</v>
      </c>
      <c r="BL123" s="121">
        <v>54</v>
      </c>
      <c r="BM123" s="121">
        <v>57.6</v>
      </c>
      <c r="BN123" s="121">
        <v>43.2</v>
      </c>
      <c r="BO123" s="121">
        <v>32.4</v>
      </c>
      <c r="BP123" s="121">
        <v>12.6</v>
      </c>
      <c r="BQ123" s="121">
        <v>10.8</v>
      </c>
      <c r="BR123" s="121">
        <v>3.6</v>
      </c>
      <c r="BT123" s="116" t="str">
        <f t="shared" si="22"/>
        <v>SON</v>
      </c>
      <c r="BU123" s="122">
        <v>30.42</v>
      </c>
      <c r="BV123" s="122">
        <v>25.74</v>
      </c>
      <c r="BW123" s="122">
        <f t="shared" si="23"/>
        <v>-4.6800000000000033</v>
      </c>
      <c r="BX123" s="123">
        <f t="shared" si="24"/>
        <v>1.1818181818181819</v>
      </c>
      <c r="BY123" s="115" t="str">
        <f t="shared" si="31"/>
        <v>NG</v>
      </c>
      <c r="CA123" s="124" t="e">
        <f t="shared" si="25"/>
        <v>#REF!</v>
      </c>
      <c r="CB123" s="122">
        <f t="shared" si="26"/>
        <v>25.74</v>
      </c>
      <c r="CC123" s="122" t="e">
        <f t="shared" si="27"/>
        <v>#REF!</v>
      </c>
      <c r="CD123" s="125" t="e">
        <f>SUMIF(ID_Process_P!$I$8:$I$1008,'● Inspection plan (master)'!$E123,ID_Process_P!#REF!)/1000</f>
        <v>#REF!</v>
      </c>
      <c r="CE123" s="125">
        <v>-7.92</v>
      </c>
      <c r="CF123" s="126" t="s">
        <v>465</v>
      </c>
      <c r="CL123" s="124">
        <f t="shared" si="28"/>
        <v>0</v>
      </c>
      <c r="CM123" s="122">
        <f t="shared" si="29"/>
        <v>37.08</v>
      </c>
      <c r="CN123" s="122">
        <f t="shared" si="30"/>
        <v>37.08</v>
      </c>
      <c r="CO123" s="125"/>
      <c r="CP123" s="125">
        <v>0</v>
      </c>
      <c r="CQ123" s="126" t="s">
        <v>465</v>
      </c>
    </row>
    <row r="124" spans="2:95">
      <c r="B124" s="127" t="s">
        <v>609</v>
      </c>
      <c r="C124" s="128" t="str">
        <f t="shared" si="20"/>
        <v>RL2-1110CVN2</v>
      </c>
      <c r="D124" s="128" t="s">
        <v>609</v>
      </c>
      <c r="E124" s="128" t="s">
        <v>610</v>
      </c>
      <c r="F124" s="129" t="s">
        <v>37</v>
      </c>
      <c r="G124" s="130" t="str">
        <f t="shared" si="21"/>
        <v>RL2-1110CVN2</v>
      </c>
      <c r="H124" s="130" t="s">
        <v>141</v>
      </c>
      <c r="I124" s="129" t="s">
        <v>186</v>
      </c>
      <c r="J124" s="128" t="s">
        <v>70</v>
      </c>
      <c r="K124" s="128" t="s">
        <v>68</v>
      </c>
      <c r="L124" s="129" t="s">
        <v>539</v>
      </c>
      <c r="M124" s="129" t="s">
        <v>540</v>
      </c>
      <c r="N124" s="129">
        <v>360</v>
      </c>
      <c r="O124" s="106"/>
      <c r="P124" s="106"/>
      <c r="Q124" s="106"/>
      <c r="R124" s="106"/>
      <c r="S124" s="106"/>
      <c r="T124" s="106"/>
      <c r="U124" s="106"/>
      <c r="V124" s="106"/>
      <c r="W124" s="106"/>
      <c r="X124" s="117"/>
      <c r="Y124" s="117"/>
      <c r="Z124" s="117"/>
      <c r="AA124" s="118"/>
      <c r="AB124" s="118"/>
      <c r="AC124" s="118"/>
      <c r="AD124" s="119"/>
      <c r="AE124" s="120"/>
      <c r="AF124" s="120">
        <v>41.76</v>
      </c>
      <c r="AG124" s="120">
        <v>29.52</v>
      </c>
      <c r="AH124" s="120">
        <v>41.4</v>
      </c>
      <c r="AI124" s="120">
        <v>30.96</v>
      </c>
      <c r="AJ124" s="120">
        <v>33.840000000000003</v>
      </c>
      <c r="AK124" s="120">
        <v>37.44</v>
      </c>
      <c r="AL124" s="120">
        <v>60.84</v>
      </c>
      <c r="AM124" s="120">
        <v>18.36</v>
      </c>
      <c r="AN124" s="120">
        <v>23.04</v>
      </c>
      <c r="AO124" s="120">
        <v>60.48</v>
      </c>
      <c r="AP124" s="120">
        <v>88.56</v>
      </c>
      <c r="AQ124" s="120">
        <v>83.58</v>
      </c>
      <c r="AR124" s="120">
        <v>81.72</v>
      </c>
      <c r="AS124" s="120">
        <v>79.2</v>
      </c>
      <c r="AT124" s="120">
        <v>65.52000000000001</v>
      </c>
      <c r="AU124" s="120">
        <v>37.08</v>
      </c>
      <c r="AV124" s="120">
        <v>20.52</v>
      </c>
      <c r="AW124" s="120">
        <v>9</v>
      </c>
      <c r="AZ124" s="117"/>
      <c r="BA124" s="117"/>
      <c r="BB124" s="117"/>
      <c r="BC124" s="117"/>
      <c r="BD124" s="117">
        <v>41.4</v>
      </c>
      <c r="BE124" s="117">
        <v>29.88</v>
      </c>
      <c r="BF124" s="117">
        <v>29.16</v>
      </c>
      <c r="BG124" s="117">
        <v>60.48</v>
      </c>
      <c r="BH124" s="117">
        <v>22.32</v>
      </c>
      <c r="BI124" s="117">
        <v>16.559999999999999</v>
      </c>
      <c r="BJ124" s="117">
        <v>51.84</v>
      </c>
      <c r="BK124" s="117">
        <v>92.52</v>
      </c>
      <c r="BL124" s="117">
        <v>77.099999999999994</v>
      </c>
      <c r="BM124" s="117">
        <v>90</v>
      </c>
      <c r="BN124" s="117">
        <v>86.4</v>
      </c>
      <c r="BO124" s="117">
        <v>68.040000000000006</v>
      </c>
      <c r="BP124" s="117">
        <v>43.56</v>
      </c>
      <c r="BQ124" s="117">
        <v>23.04</v>
      </c>
      <c r="BR124" s="117">
        <v>11.88</v>
      </c>
      <c r="BT124" s="130" t="str">
        <f t="shared" si="22"/>
        <v>SON</v>
      </c>
      <c r="BU124" s="131">
        <v>68.040000000000006</v>
      </c>
      <c r="BV124" s="131">
        <v>65.52000000000001</v>
      </c>
      <c r="BW124" s="131">
        <f t="shared" si="23"/>
        <v>-2.519999999999996</v>
      </c>
      <c r="BX124" s="132">
        <f t="shared" si="24"/>
        <v>1.0384615384615383</v>
      </c>
      <c r="BY124" s="129" t="str">
        <f t="shared" si="31"/>
        <v>OK</v>
      </c>
      <c r="CA124" s="124" t="e">
        <f t="shared" si="25"/>
        <v>#REF!</v>
      </c>
      <c r="CB124" s="131">
        <f t="shared" si="26"/>
        <v>65.52000000000001</v>
      </c>
      <c r="CC124" s="131" t="e">
        <f t="shared" si="27"/>
        <v>#REF!</v>
      </c>
      <c r="CD124" s="133" t="e">
        <f>SUMIF(ID_Process_P!$I$8:$I$1008,'● Inspection plan (master)'!$E124,ID_Process_P!#REF!)/1000</f>
        <v>#REF!</v>
      </c>
      <c r="CE124" s="133">
        <v>7.2759576141834261E-15</v>
      </c>
      <c r="CF124" s="134"/>
      <c r="CL124" s="124">
        <f t="shared" si="28"/>
        <v>0</v>
      </c>
      <c r="CM124" s="131">
        <f t="shared" si="29"/>
        <v>79.2</v>
      </c>
      <c r="CN124" s="131">
        <f t="shared" si="30"/>
        <v>79.2</v>
      </c>
      <c r="CO124" s="133"/>
      <c r="CP124" s="133">
        <v>0</v>
      </c>
      <c r="CQ124" s="134"/>
    </row>
    <row r="125" spans="2:95">
      <c r="B125" s="113" t="s">
        <v>611</v>
      </c>
      <c r="C125" s="114" t="str">
        <f t="shared" si="20"/>
        <v>D0006E-001BIVN</v>
      </c>
      <c r="D125" s="114" t="s">
        <v>611</v>
      </c>
      <c r="E125" s="114" t="s">
        <v>612</v>
      </c>
      <c r="F125" s="115" t="s">
        <v>37</v>
      </c>
      <c r="G125" s="116" t="str">
        <f t="shared" si="21"/>
        <v>D0006E-001BIVN</v>
      </c>
      <c r="H125" s="116" t="s">
        <v>141</v>
      </c>
      <c r="I125" s="115" t="s">
        <v>187</v>
      </c>
      <c r="J125" s="114" t="s">
        <v>87</v>
      </c>
      <c r="K125" s="114" t="s">
        <v>87</v>
      </c>
      <c r="L125" s="115" t="s">
        <v>539</v>
      </c>
      <c r="M125" s="115" t="s">
        <v>540</v>
      </c>
      <c r="N125" s="115">
        <v>240</v>
      </c>
      <c r="O125" s="106"/>
      <c r="P125" s="106"/>
      <c r="Q125" s="106"/>
      <c r="R125" s="106"/>
      <c r="S125" s="106"/>
      <c r="T125" s="106"/>
      <c r="U125" s="106"/>
      <c r="V125" s="106"/>
      <c r="W125" s="106"/>
      <c r="X125" s="117"/>
      <c r="Y125" s="117"/>
      <c r="Z125" s="117"/>
      <c r="AA125" s="118"/>
      <c r="AB125" s="118"/>
      <c r="AC125" s="118"/>
      <c r="AD125" s="119"/>
      <c r="AE125" s="120"/>
      <c r="AF125" s="120">
        <v>10.32</v>
      </c>
      <c r="AG125" s="120">
        <v>7.2</v>
      </c>
      <c r="AH125" s="120">
        <v>1.92</v>
      </c>
      <c r="AI125" s="120">
        <v>2.88</v>
      </c>
      <c r="AJ125" s="120">
        <v>6.96</v>
      </c>
      <c r="AK125" s="120">
        <v>5.04</v>
      </c>
      <c r="AL125" s="120">
        <v>10.08</v>
      </c>
      <c r="AM125" s="120">
        <v>12</v>
      </c>
      <c r="AN125" s="120">
        <v>13.44</v>
      </c>
      <c r="AO125" s="120">
        <v>11.04</v>
      </c>
      <c r="AP125" s="120">
        <v>9.84</v>
      </c>
      <c r="AQ125" s="120">
        <v>10.32</v>
      </c>
      <c r="AR125" s="120">
        <v>13.44</v>
      </c>
      <c r="AS125" s="120">
        <v>10.56</v>
      </c>
      <c r="AT125" s="120">
        <v>10.32</v>
      </c>
      <c r="AU125" s="120">
        <v>7.44</v>
      </c>
      <c r="AV125" s="120">
        <v>6.48</v>
      </c>
      <c r="AW125" s="120">
        <v>5.04</v>
      </c>
      <c r="AZ125" s="121"/>
      <c r="BA125" s="121"/>
      <c r="BB125" s="121"/>
      <c r="BC125" s="121"/>
      <c r="BD125" s="121">
        <v>4.32</v>
      </c>
      <c r="BE125" s="121">
        <v>6.24</v>
      </c>
      <c r="BF125" s="121">
        <v>2.4</v>
      </c>
      <c r="BG125" s="121">
        <v>15.12</v>
      </c>
      <c r="BH125" s="121">
        <v>10.56</v>
      </c>
      <c r="BI125" s="121">
        <v>7.92</v>
      </c>
      <c r="BJ125" s="121">
        <v>13.68</v>
      </c>
      <c r="BK125" s="121">
        <v>5.52</v>
      </c>
      <c r="BL125" s="121">
        <v>15.36</v>
      </c>
      <c r="BM125" s="121">
        <v>14.64</v>
      </c>
      <c r="BN125" s="121">
        <v>12.24</v>
      </c>
      <c r="BO125" s="121">
        <v>9.36</v>
      </c>
      <c r="BP125" s="121">
        <v>8.16</v>
      </c>
      <c r="BQ125" s="121">
        <v>6.48</v>
      </c>
      <c r="BR125" s="121">
        <v>7.2</v>
      </c>
      <c r="BT125" s="116" t="str">
        <f t="shared" si="22"/>
        <v>SON</v>
      </c>
      <c r="BU125" s="122">
        <v>10.56</v>
      </c>
      <c r="BV125" s="122">
        <v>10.32</v>
      </c>
      <c r="BW125" s="122">
        <f t="shared" si="23"/>
        <v>-0.24000000000000021</v>
      </c>
      <c r="BX125" s="123">
        <f t="shared" si="24"/>
        <v>1.0232558139534884</v>
      </c>
      <c r="BY125" s="115" t="str">
        <f t="shared" si="31"/>
        <v>OK</v>
      </c>
      <c r="CA125" s="124" t="e">
        <f t="shared" si="25"/>
        <v>#REF!</v>
      </c>
      <c r="CB125" s="122">
        <f t="shared" si="26"/>
        <v>10.32</v>
      </c>
      <c r="CC125" s="122" t="e">
        <f t="shared" si="27"/>
        <v>#REF!</v>
      </c>
      <c r="CD125" s="125" t="e">
        <f>SUMIF(ID_Process_P!$I$8:$I$1008,'● Inspection plan (master)'!$E125,ID_Process_P!#REF!)/1000</f>
        <v>#REF!</v>
      </c>
      <c r="CE125" s="125">
        <v>0.48</v>
      </c>
      <c r="CF125" s="126"/>
      <c r="CL125" s="124">
        <f t="shared" si="28"/>
        <v>0</v>
      </c>
      <c r="CM125" s="122">
        <f t="shared" si="29"/>
        <v>10.56</v>
      </c>
      <c r="CN125" s="122">
        <f t="shared" si="30"/>
        <v>10.56</v>
      </c>
      <c r="CO125" s="125"/>
      <c r="CP125" s="125">
        <v>0</v>
      </c>
      <c r="CQ125" s="126"/>
    </row>
    <row r="126" spans="2:95">
      <c r="B126" s="127" t="s">
        <v>613</v>
      </c>
      <c r="C126" s="128" t="str">
        <f t="shared" si="20"/>
        <v>D00064-001BIVN</v>
      </c>
      <c r="D126" s="128" t="s">
        <v>613</v>
      </c>
      <c r="E126" s="128" t="s">
        <v>614</v>
      </c>
      <c r="F126" s="129" t="s">
        <v>37</v>
      </c>
      <c r="G126" s="130" t="str">
        <f t="shared" si="21"/>
        <v>D00064-001BIVN</v>
      </c>
      <c r="H126" s="130" t="s">
        <v>141</v>
      </c>
      <c r="I126" s="129" t="s">
        <v>188</v>
      </c>
      <c r="J126" s="128" t="s">
        <v>87</v>
      </c>
      <c r="K126" s="128" t="s">
        <v>87</v>
      </c>
      <c r="L126" s="129" t="s">
        <v>539</v>
      </c>
      <c r="M126" s="129" t="s">
        <v>354</v>
      </c>
      <c r="N126" s="129">
        <v>160</v>
      </c>
      <c r="O126" s="106"/>
      <c r="P126" s="106"/>
      <c r="Q126" s="106"/>
      <c r="R126" s="106"/>
      <c r="S126" s="106"/>
      <c r="T126" s="106"/>
      <c r="U126" s="106"/>
      <c r="V126" s="106"/>
      <c r="W126" s="106"/>
      <c r="X126" s="117"/>
      <c r="Y126" s="117"/>
      <c r="Z126" s="117"/>
      <c r="AA126" s="118"/>
      <c r="AB126" s="118"/>
      <c r="AC126" s="118"/>
      <c r="AD126" s="119"/>
      <c r="AE126" s="120"/>
      <c r="AF126" s="120">
        <v>77.12</v>
      </c>
      <c r="AG126" s="120">
        <v>62.4</v>
      </c>
      <c r="AH126" s="120">
        <v>14.88</v>
      </c>
      <c r="AI126" s="120">
        <v>54.24</v>
      </c>
      <c r="AJ126" s="120">
        <v>25.12</v>
      </c>
      <c r="AK126" s="120">
        <v>47.68</v>
      </c>
      <c r="AL126" s="120">
        <v>43.52</v>
      </c>
      <c r="AM126" s="120">
        <v>83.2</v>
      </c>
      <c r="AN126" s="120">
        <v>116.16</v>
      </c>
      <c r="AO126" s="120">
        <v>88</v>
      </c>
      <c r="AP126" s="120">
        <v>45.6</v>
      </c>
      <c r="AQ126" s="120">
        <v>102.4</v>
      </c>
      <c r="AR126" s="120">
        <v>114.4</v>
      </c>
      <c r="AS126" s="120">
        <v>106.72</v>
      </c>
      <c r="AT126" s="120">
        <v>55.52</v>
      </c>
      <c r="AU126" s="120">
        <v>45.6</v>
      </c>
      <c r="AV126" s="120">
        <v>55.68</v>
      </c>
      <c r="AW126" s="120">
        <v>46.4</v>
      </c>
      <c r="AZ126" s="117"/>
      <c r="BA126" s="117"/>
      <c r="BB126" s="117"/>
      <c r="BC126" s="117"/>
      <c r="BD126" s="117">
        <v>38.08</v>
      </c>
      <c r="BE126" s="117">
        <v>36.159999999999997</v>
      </c>
      <c r="BF126" s="117">
        <v>46.4</v>
      </c>
      <c r="BG126" s="117">
        <v>63.04</v>
      </c>
      <c r="BH126" s="117">
        <v>78.08</v>
      </c>
      <c r="BI126" s="117">
        <v>96.8</v>
      </c>
      <c r="BJ126" s="117">
        <v>80.48</v>
      </c>
      <c r="BK126" s="117">
        <v>68.959999999999994</v>
      </c>
      <c r="BL126" s="117">
        <v>108.16</v>
      </c>
      <c r="BM126" s="117">
        <v>114.24</v>
      </c>
      <c r="BN126" s="117">
        <v>105.22</v>
      </c>
      <c r="BO126" s="117">
        <v>63.2</v>
      </c>
      <c r="BP126" s="117">
        <v>44.32</v>
      </c>
      <c r="BQ126" s="117">
        <v>51.04</v>
      </c>
      <c r="BR126" s="117">
        <v>66.400000000000006</v>
      </c>
      <c r="BT126" s="130" t="str">
        <f t="shared" si="22"/>
        <v>SON</v>
      </c>
      <c r="BU126" s="131">
        <v>55.68</v>
      </c>
      <c r="BV126" s="131">
        <v>55.52</v>
      </c>
      <c r="BW126" s="131">
        <f t="shared" si="23"/>
        <v>-0.15999999999999659</v>
      </c>
      <c r="BX126" s="132">
        <f t="shared" si="24"/>
        <v>1.0028818443804033</v>
      </c>
      <c r="BY126" s="129" t="str">
        <f t="shared" si="31"/>
        <v>OK</v>
      </c>
      <c r="CA126" s="124" t="e">
        <f t="shared" si="25"/>
        <v>#REF!</v>
      </c>
      <c r="CB126" s="131">
        <f t="shared" si="26"/>
        <v>55.52</v>
      </c>
      <c r="CC126" s="131" t="e">
        <f t="shared" si="27"/>
        <v>#REF!</v>
      </c>
      <c r="CD126" s="133" t="e">
        <f>SUMIF(ID_Process_P!$I$8:$I$1008,'● Inspection plan (master)'!$E126,ID_Process_P!#REF!)/1000</f>
        <v>#REF!</v>
      </c>
      <c r="CE126" s="133">
        <v>0</v>
      </c>
      <c r="CF126" s="134"/>
      <c r="CL126" s="124">
        <f t="shared" si="28"/>
        <v>0</v>
      </c>
      <c r="CM126" s="131">
        <f t="shared" si="29"/>
        <v>106.72</v>
      </c>
      <c r="CN126" s="131">
        <f t="shared" si="30"/>
        <v>106.72</v>
      </c>
      <c r="CO126" s="133"/>
      <c r="CP126" s="133">
        <v>0</v>
      </c>
      <c r="CQ126" s="134"/>
    </row>
    <row r="127" spans="2:95">
      <c r="B127" s="113" t="s">
        <v>615</v>
      </c>
      <c r="C127" s="114" t="str">
        <f t="shared" si="20"/>
        <v>D000YV-001BIVN</v>
      </c>
      <c r="D127" s="114" t="s">
        <v>615</v>
      </c>
      <c r="E127" s="114" t="s">
        <v>616</v>
      </c>
      <c r="F127" s="115" t="s">
        <v>37</v>
      </c>
      <c r="G127" s="116" t="str">
        <f t="shared" si="21"/>
        <v>D000YV-001BIVN</v>
      </c>
      <c r="H127" s="116" t="s">
        <v>141</v>
      </c>
      <c r="I127" s="115" t="s">
        <v>189</v>
      </c>
      <c r="J127" s="114" t="s">
        <v>87</v>
      </c>
      <c r="K127" s="114" t="s">
        <v>87</v>
      </c>
      <c r="L127" s="115" t="s">
        <v>539</v>
      </c>
      <c r="M127" s="115" t="s">
        <v>354</v>
      </c>
      <c r="N127" s="115">
        <v>200</v>
      </c>
      <c r="O127" s="106"/>
      <c r="P127" s="106"/>
      <c r="Q127" s="106"/>
      <c r="R127" s="106"/>
      <c r="S127" s="106"/>
      <c r="T127" s="106"/>
      <c r="U127" s="106"/>
      <c r="V127" s="106"/>
      <c r="W127" s="106"/>
      <c r="X127" s="117"/>
      <c r="Y127" s="117"/>
      <c r="Z127" s="117"/>
      <c r="AA127" s="118"/>
      <c r="AB127" s="118"/>
      <c r="AC127" s="118"/>
      <c r="AD127" s="119"/>
      <c r="AE127" s="120"/>
      <c r="AF127" s="120">
        <v>0</v>
      </c>
      <c r="AG127" s="120">
        <v>0</v>
      </c>
      <c r="AH127" s="120">
        <v>0</v>
      </c>
      <c r="AI127" s="120">
        <v>0.2</v>
      </c>
      <c r="AJ127" s="120">
        <v>0</v>
      </c>
      <c r="AK127" s="120">
        <v>0</v>
      </c>
      <c r="AL127" s="120">
        <v>0.2</v>
      </c>
      <c r="AM127" s="120">
        <v>0</v>
      </c>
      <c r="AN127" s="120">
        <v>0</v>
      </c>
      <c r="AO127" s="120">
        <v>0</v>
      </c>
      <c r="AP127" s="120">
        <v>0</v>
      </c>
      <c r="AQ127" s="120">
        <v>0</v>
      </c>
      <c r="AR127" s="120">
        <v>0.2</v>
      </c>
      <c r="AS127" s="120">
        <v>0</v>
      </c>
      <c r="AT127" s="120">
        <v>0</v>
      </c>
      <c r="AU127" s="120">
        <v>0</v>
      </c>
      <c r="AV127" s="120">
        <v>0</v>
      </c>
      <c r="AW127" s="120">
        <v>0</v>
      </c>
      <c r="AZ127" s="121"/>
      <c r="BA127" s="121"/>
      <c r="BB127" s="121"/>
      <c r="BC127" s="121"/>
      <c r="BD127" s="121">
        <v>0.2</v>
      </c>
      <c r="BE127" s="121">
        <v>0</v>
      </c>
      <c r="BF127" s="121">
        <v>0</v>
      </c>
      <c r="BG127" s="121">
        <v>0.2</v>
      </c>
      <c r="BH127" s="121">
        <v>0</v>
      </c>
      <c r="BI127" s="121">
        <v>0</v>
      </c>
      <c r="BJ127" s="121">
        <v>0</v>
      </c>
      <c r="BK127" s="121">
        <v>0</v>
      </c>
      <c r="BL127" s="121">
        <v>0</v>
      </c>
      <c r="BM127" s="121">
        <v>0</v>
      </c>
      <c r="BN127" s="121">
        <v>0</v>
      </c>
      <c r="BO127" s="121">
        <v>0</v>
      </c>
      <c r="BP127" s="121">
        <v>0.2</v>
      </c>
      <c r="BQ127" s="121">
        <v>0</v>
      </c>
      <c r="BR127" s="121">
        <v>0</v>
      </c>
      <c r="BT127" s="116" t="str">
        <f t="shared" si="22"/>
        <v>SON</v>
      </c>
      <c r="BU127" s="122">
        <v>0</v>
      </c>
      <c r="BV127" s="122">
        <v>0</v>
      </c>
      <c r="BW127" s="122">
        <f t="shared" si="23"/>
        <v>0</v>
      </c>
      <c r="BX127" s="123" t="str">
        <f t="shared" si="24"/>
        <v xml:space="preserve"> </v>
      </c>
      <c r="BY127" s="115" t="str">
        <f t="shared" si="31"/>
        <v>OK</v>
      </c>
      <c r="CA127" s="124" t="e">
        <f t="shared" si="25"/>
        <v>#REF!</v>
      </c>
      <c r="CB127" s="122">
        <f t="shared" si="26"/>
        <v>0</v>
      </c>
      <c r="CC127" s="122" t="e">
        <f t="shared" si="27"/>
        <v>#REF!</v>
      </c>
      <c r="CD127" s="125" t="e">
        <f>SUMIF(ID_Process_P!$I$8:$I$1008,'● Inspection plan (master)'!$E127,ID_Process_P!#REF!)/1000</f>
        <v>#REF!</v>
      </c>
      <c r="CE127" s="125">
        <v>0.2</v>
      </c>
      <c r="CF127" s="126"/>
      <c r="CL127" s="124">
        <f t="shared" si="28"/>
        <v>0</v>
      </c>
      <c r="CM127" s="122">
        <f t="shared" si="29"/>
        <v>0</v>
      </c>
      <c r="CN127" s="122">
        <f t="shared" si="30"/>
        <v>0</v>
      </c>
      <c r="CO127" s="125"/>
      <c r="CP127" s="125">
        <v>0</v>
      </c>
      <c r="CQ127" s="126"/>
    </row>
    <row r="128" spans="2:95">
      <c r="B128" s="127" t="s">
        <v>617</v>
      </c>
      <c r="C128" s="128" t="str">
        <f t="shared" si="20"/>
        <v>FC-3667-BVXSHK</v>
      </c>
      <c r="D128" s="128" t="s">
        <v>617</v>
      </c>
      <c r="E128" s="128" t="s">
        <v>618</v>
      </c>
      <c r="F128" s="129" t="s">
        <v>37</v>
      </c>
      <c r="G128" s="130" t="str">
        <f t="shared" si="21"/>
        <v>FC-3667-BVXSHK</v>
      </c>
      <c r="H128" s="130" t="s">
        <v>141</v>
      </c>
      <c r="I128" s="129" t="s">
        <v>193</v>
      </c>
      <c r="J128" s="128" t="s">
        <v>194</v>
      </c>
      <c r="K128" s="128" t="s">
        <v>192</v>
      </c>
      <c r="L128" s="129" t="s">
        <v>539</v>
      </c>
      <c r="M128" s="129" t="s">
        <v>540</v>
      </c>
      <c r="N128" s="129">
        <v>1000</v>
      </c>
      <c r="O128" s="106"/>
      <c r="P128" s="106"/>
      <c r="Q128" s="106"/>
      <c r="R128" s="106"/>
      <c r="S128" s="106"/>
      <c r="T128" s="106"/>
      <c r="U128" s="106"/>
      <c r="V128" s="106"/>
      <c r="W128" s="106"/>
      <c r="X128" s="117"/>
      <c r="Y128" s="117"/>
      <c r="Z128" s="117"/>
      <c r="AA128" s="118"/>
      <c r="AB128" s="118"/>
      <c r="AC128" s="118"/>
      <c r="AD128" s="119"/>
      <c r="AE128" s="120"/>
      <c r="AF128" s="120">
        <v>0</v>
      </c>
      <c r="AG128" s="120">
        <v>0</v>
      </c>
      <c r="AH128" s="120">
        <v>0</v>
      </c>
      <c r="AI128" s="120">
        <v>0</v>
      </c>
      <c r="AJ128" s="120">
        <v>0</v>
      </c>
      <c r="AK128" s="120">
        <v>0</v>
      </c>
      <c r="AL128" s="120">
        <v>0</v>
      </c>
      <c r="AM128" s="120">
        <v>0</v>
      </c>
      <c r="AN128" s="120">
        <v>0</v>
      </c>
      <c r="AO128" s="120">
        <v>0</v>
      </c>
      <c r="AP128" s="120">
        <v>0</v>
      </c>
      <c r="AQ128" s="120">
        <v>0</v>
      </c>
      <c r="AR128" s="120">
        <v>0</v>
      </c>
      <c r="AS128" s="120">
        <v>0</v>
      </c>
      <c r="AT128" s="120">
        <v>0</v>
      </c>
      <c r="AU128" s="120">
        <v>0</v>
      </c>
      <c r="AV128" s="120">
        <v>0</v>
      </c>
      <c r="AW128" s="120">
        <v>0</v>
      </c>
      <c r="AZ128" s="117"/>
      <c r="BA128" s="117"/>
      <c r="BB128" s="117"/>
      <c r="BC128" s="117"/>
      <c r="BD128" s="117">
        <v>0</v>
      </c>
      <c r="BE128" s="117">
        <v>0</v>
      </c>
      <c r="BF128" s="117">
        <v>0</v>
      </c>
      <c r="BG128" s="117">
        <v>0</v>
      </c>
      <c r="BH128" s="117">
        <v>0</v>
      </c>
      <c r="BI128" s="117">
        <v>0</v>
      </c>
      <c r="BJ128" s="117">
        <v>0</v>
      </c>
      <c r="BK128" s="117">
        <v>0</v>
      </c>
      <c r="BL128" s="117">
        <v>0</v>
      </c>
      <c r="BM128" s="117">
        <v>0</v>
      </c>
      <c r="BN128" s="117">
        <v>0</v>
      </c>
      <c r="BO128" s="117">
        <v>0</v>
      </c>
      <c r="BP128" s="117">
        <v>0</v>
      </c>
      <c r="BQ128" s="117">
        <v>0</v>
      </c>
      <c r="BR128" s="117">
        <v>0</v>
      </c>
      <c r="BT128" s="130" t="str">
        <f t="shared" si="22"/>
        <v>SON</v>
      </c>
      <c r="BU128" s="131">
        <v>0</v>
      </c>
      <c r="BV128" s="131">
        <v>0</v>
      </c>
      <c r="BW128" s="131">
        <f t="shared" si="23"/>
        <v>0</v>
      </c>
      <c r="BX128" s="132" t="str">
        <f t="shared" si="24"/>
        <v xml:space="preserve"> </v>
      </c>
      <c r="BY128" s="129" t="str">
        <f t="shared" si="31"/>
        <v>OK</v>
      </c>
      <c r="CA128" s="124" t="e">
        <f t="shared" si="25"/>
        <v>#REF!</v>
      </c>
      <c r="CB128" s="131">
        <f t="shared" si="26"/>
        <v>0</v>
      </c>
      <c r="CC128" s="131" t="e">
        <f t="shared" si="27"/>
        <v>#REF!</v>
      </c>
      <c r="CD128" s="133" t="e">
        <f>SUMIF(ID_Process_P!$I$8:$I$1008,'● Inspection plan (master)'!$E128,ID_Process_P!#REF!)/1000</f>
        <v>#REF!</v>
      </c>
      <c r="CE128" s="133">
        <v>0</v>
      </c>
      <c r="CF128" s="134"/>
      <c r="CL128" s="124">
        <f t="shared" si="28"/>
        <v>0</v>
      </c>
      <c r="CM128" s="131">
        <f t="shared" si="29"/>
        <v>0</v>
      </c>
      <c r="CN128" s="131">
        <f t="shared" si="30"/>
        <v>0</v>
      </c>
      <c r="CO128" s="133"/>
      <c r="CP128" s="133">
        <v>0</v>
      </c>
      <c r="CQ128" s="134"/>
    </row>
    <row r="129" spans="2:95">
      <c r="B129" s="113" t="s">
        <v>619</v>
      </c>
      <c r="C129" s="114" t="str">
        <f t="shared" si="20"/>
        <v>D000R3-001BIVN</v>
      </c>
      <c r="D129" s="114" t="s">
        <v>619</v>
      </c>
      <c r="E129" s="114" t="s">
        <v>620</v>
      </c>
      <c r="F129" s="115" t="s">
        <v>37</v>
      </c>
      <c r="G129" s="116" t="str">
        <f t="shared" si="21"/>
        <v>D000R3-001BIVN</v>
      </c>
      <c r="H129" s="116" t="s">
        <v>141</v>
      </c>
      <c r="I129" s="115" t="s">
        <v>195</v>
      </c>
      <c r="J129" s="114" t="s">
        <v>87</v>
      </c>
      <c r="K129" s="114" t="s">
        <v>87</v>
      </c>
      <c r="L129" s="115" t="s">
        <v>539</v>
      </c>
      <c r="M129" s="115" t="s">
        <v>540</v>
      </c>
      <c r="N129" s="115">
        <v>120</v>
      </c>
      <c r="O129" s="106"/>
      <c r="P129" s="106"/>
      <c r="Q129" s="106"/>
      <c r="R129" s="106"/>
      <c r="S129" s="106"/>
      <c r="T129" s="106"/>
      <c r="U129" s="106"/>
      <c r="V129" s="106"/>
      <c r="W129" s="106"/>
      <c r="X129" s="117"/>
      <c r="Y129" s="117"/>
      <c r="Z129" s="117"/>
      <c r="AA129" s="118"/>
      <c r="AB129" s="118"/>
      <c r="AC129" s="118"/>
      <c r="AD129" s="119"/>
      <c r="AE129" s="120"/>
      <c r="AF129" s="120">
        <v>9.9600000000000009</v>
      </c>
      <c r="AG129" s="120">
        <v>4.4400000000000004</v>
      </c>
      <c r="AH129" s="120">
        <v>4.5599999999999996</v>
      </c>
      <c r="AI129" s="120">
        <v>2.16</v>
      </c>
      <c r="AJ129" s="120">
        <v>2.64</v>
      </c>
      <c r="AK129" s="120">
        <v>9.84</v>
      </c>
      <c r="AL129" s="120">
        <v>6.12</v>
      </c>
      <c r="AM129" s="120">
        <v>11.04</v>
      </c>
      <c r="AN129" s="120">
        <v>12.72</v>
      </c>
      <c r="AO129" s="120">
        <v>14.28</v>
      </c>
      <c r="AP129" s="120">
        <v>3.84</v>
      </c>
      <c r="AQ129" s="120">
        <v>10.56</v>
      </c>
      <c r="AR129" s="120">
        <v>12.84</v>
      </c>
      <c r="AS129" s="120">
        <v>13.68</v>
      </c>
      <c r="AT129" s="120">
        <v>6.36</v>
      </c>
      <c r="AU129" s="120">
        <v>5.16</v>
      </c>
      <c r="AV129" s="120">
        <v>6.96</v>
      </c>
      <c r="AW129" s="120">
        <v>5.04</v>
      </c>
      <c r="AZ129" s="121"/>
      <c r="BA129" s="121"/>
      <c r="BB129" s="121"/>
      <c r="BC129" s="121"/>
      <c r="BD129" s="121">
        <v>5.4</v>
      </c>
      <c r="BE129" s="121">
        <v>4.68</v>
      </c>
      <c r="BF129" s="121">
        <v>4.32</v>
      </c>
      <c r="BG129" s="121">
        <v>10.8</v>
      </c>
      <c r="BH129" s="121">
        <v>10.44</v>
      </c>
      <c r="BI129" s="121">
        <v>9.6</v>
      </c>
      <c r="BJ129" s="121">
        <v>9.1859999999999999</v>
      </c>
      <c r="BK129" s="121">
        <v>7.92</v>
      </c>
      <c r="BL129" s="121">
        <v>13.8</v>
      </c>
      <c r="BM129" s="121">
        <v>14.28</v>
      </c>
      <c r="BN129" s="121">
        <v>13.68</v>
      </c>
      <c r="BO129" s="121">
        <v>6.24</v>
      </c>
      <c r="BP129" s="121">
        <v>5.52</v>
      </c>
      <c r="BQ129" s="121">
        <v>6.84</v>
      </c>
      <c r="BR129" s="121">
        <v>7.32</v>
      </c>
      <c r="BT129" s="116" t="str">
        <f t="shared" si="22"/>
        <v>SON</v>
      </c>
      <c r="BU129" s="122">
        <v>5.52</v>
      </c>
      <c r="BV129" s="122">
        <v>6.36</v>
      </c>
      <c r="BW129" s="122">
        <f t="shared" si="23"/>
        <v>0.84000000000000075</v>
      </c>
      <c r="BX129" s="123">
        <f t="shared" si="24"/>
        <v>0.86792452830188671</v>
      </c>
      <c r="BY129" s="115" t="str">
        <f t="shared" si="31"/>
        <v>NG</v>
      </c>
      <c r="CA129" s="124" t="e">
        <f t="shared" si="25"/>
        <v>#REF!</v>
      </c>
      <c r="CB129" s="122">
        <f t="shared" si="26"/>
        <v>6.36</v>
      </c>
      <c r="CC129" s="122" t="e">
        <f t="shared" si="27"/>
        <v>#REF!</v>
      </c>
      <c r="CD129" s="125" t="e">
        <f>SUMIF(ID_Process_P!$I$8:$I$1008,'● Inspection plan (master)'!$E129,ID_Process_P!#REF!)/1000</f>
        <v>#REF!</v>
      </c>
      <c r="CE129" s="125">
        <v>0.96</v>
      </c>
      <c r="CF129" s="126"/>
      <c r="CL129" s="124">
        <f t="shared" si="28"/>
        <v>0</v>
      </c>
      <c r="CM129" s="122">
        <f t="shared" si="29"/>
        <v>13.68</v>
      </c>
      <c r="CN129" s="122">
        <f t="shared" si="30"/>
        <v>13.68</v>
      </c>
      <c r="CO129" s="125"/>
      <c r="CP129" s="125">
        <v>0</v>
      </c>
      <c r="CQ129" s="126"/>
    </row>
    <row r="130" spans="2:95">
      <c r="B130" s="127" t="s">
        <v>621</v>
      </c>
      <c r="C130" s="128" t="str">
        <f t="shared" si="20"/>
        <v>D008UY-001BIVN</v>
      </c>
      <c r="D130" s="128" t="s">
        <v>621</v>
      </c>
      <c r="E130" s="128" t="s">
        <v>622</v>
      </c>
      <c r="F130" s="129" t="s">
        <v>37</v>
      </c>
      <c r="G130" s="130" t="str">
        <f t="shared" si="21"/>
        <v>D008UY-001BIVN</v>
      </c>
      <c r="H130" s="130" t="s">
        <v>141</v>
      </c>
      <c r="I130" s="129" t="s">
        <v>196</v>
      </c>
      <c r="J130" s="128" t="s">
        <v>87</v>
      </c>
      <c r="K130" s="128" t="s">
        <v>87</v>
      </c>
      <c r="L130" s="129" t="s">
        <v>539</v>
      </c>
      <c r="M130" s="129" t="s">
        <v>540</v>
      </c>
      <c r="N130" s="129">
        <v>120</v>
      </c>
      <c r="O130" s="106"/>
      <c r="P130" s="106"/>
      <c r="Q130" s="106"/>
      <c r="R130" s="106"/>
      <c r="S130" s="106"/>
      <c r="T130" s="106"/>
      <c r="U130" s="106"/>
      <c r="V130" s="106"/>
      <c r="W130" s="106"/>
      <c r="X130" s="117"/>
      <c r="Y130" s="117"/>
      <c r="Z130" s="117"/>
      <c r="AA130" s="118"/>
      <c r="AB130" s="118"/>
      <c r="AC130" s="118"/>
      <c r="AD130" s="119"/>
      <c r="AE130" s="120"/>
      <c r="AF130" s="120">
        <v>6.24</v>
      </c>
      <c r="AG130" s="120">
        <v>7.32</v>
      </c>
      <c r="AH130" s="120">
        <v>7.56</v>
      </c>
      <c r="AI130" s="120">
        <v>1.2</v>
      </c>
      <c r="AJ130" s="120">
        <v>6</v>
      </c>
      <c r="AK130" s="120">
        <v>1.56</v>
      </c>
      <c r="AL130" s="120">
        <v>8.52</v>
      </c>
      <c r="AM130" s="120">
        <v>9.1199999999999992</v>
      </c>
      <c r="AN130" s="120">
        <v>4.92</v>
      </c>
      <c r="AO130" s="120">
        <v>9.36</v>
      </c>
      <c r="AP130" s="120">
        <v>11.4</v>
      </c>
      <c r="AQ130" s="120">
        <v>10.08</v>
      </c>
      <c r="AR130" s="120">
        <v>10.8</v>
      </c>
      <c r="AS130" s="120">
        <v>7.08</v>
      </c>
      <c r="AT130" s="120">
        <v>10.8</v>
      </c>
      <c r="AU130" s="120">
        <v>6.96</v>
      </c>
      <c r="AV130" s="120">
        <v>8.0399999999999991</v>
      </c>
      <c r="AW130" s="120">
        <v>5.28</v>
      </c>
      <c r="AZ130" s="117"/>
      <c r="BA130" s="117"/>
      <c r="BB130" s="117"/>
      <c r="BC130" s="117"/>
      <c r="BD130" s="117">
        <v>4.92</v>
      </c>
      <c r="BE130" s="117">
        <v>2.88</v>
      </c>
      <c r="BF130" s="117">
        <v>3.84</v>
      </c>
      <c r="BG130" s="117">
        <v>9.9600000000000009</v>
      </c>
      <c r="BH130" s="117">
        <v>7.44</v>
      </c>
      <c r="BI130" s="117">
        <v>4.5599999999999996</v>
      </c>
      <c r="BJ130" s="117">
        <v>11.417999999999999</v>
      </c>
      <c r="BK130" s="117">
        <v>11.787000000000001</v>
      </c>
      <c r="BL130" s="117">
        <v>6.96</v>
      </c>
      <c r="BM130" s="117">
        <v>11.766</v>
      </c>
      <c r="BN130" s="117">
        <v>9.48</v>
      </c>
      <c r="BO130" s="117">
        <v>9.1199999999999992</v>
      </c>
      <c r="BP130" s="117">
        <v>6.84</v>
      </c>
      <c r="BQ130" s="117">
        <v>8.2799999999999994</v>
      </c>
      <c r="BR130" s="117">
        <v>7.56</v>
      </c>
      <c r="BT130" s="130" t="str">
        <f t="shared" si="22"/>
        <v>SON</v>
      </c>
      <c r="BU130" s="131">
        <v>10.199999999999999</v>
      </c>
      <c r="BV130" s="131">
        <v>10.8</v>
      </c>
      <c r="BW130" s="131">
        <f t="shared" si="23"/>
        <v>0.60000000000000142</v>
      </c>
      <c r="BX130" s="132">
        <f t="shared" si="24"/>
        <v>0.94444444444444431</v>
      </c>
      <c r="BY130" s="129" t="str">
        <f t="shared" si="31"/>
        <v>NG</v>
      </c>
      <c r="CA130" s="124" t="e">
        <f t="shared" si="25"/>
        <v>#REF!</v>
      </c>
      <c r="CB130" s="131">
        <f t="shared" si="26"/>
        <v>10.8</v>
      </c>
      <c r="CC130" s="131" t="e">
        <f t="shared" si="27"/>
        <v>#REF!</v>
      </c>
      <c r="CD130" s="133" t="e">
        <f>SUMIF(ID_Process_P!$I$8:$I$1008,'● Inspection plan (master)'!$E130,ID_Process_P!#REF!)/1000</f>
        <v>#REF!</v>
      </c>
      <c r="CE130" s="133">
        <v>2.4</v>
      </c>
      <c r="CF130" s="134"/>
      <c r="CL130" s="124">
        <f t="shared" si="28"/>
        <v>0</v>
      </c>
      <c r="CM130" s="131">
        <f t="shared" si="29"/>
        <v>7.08</v>
      </c>
      <c r="CN130" s="131">
        <f t="shared" si="30"/>
        <v>7.08</v>
      </c>
      <c r="CO130" s="133"/>
      <c r="CP130" s="133">
        <v>0</v>
      </c>
      <c r="CQ130" s="134"/>
    </row>
    <row r="131" spans="2:95">
      <c r="B131" s="113" t="s">
        <v>623</v>
      </c>
      <c r="C131" s="114" t="str">
        <f t="shared" si="20"/>
        <v>D0016H-001BIVN</v>
      </c>
      <c r="D131" s="114" t="s">
        <v>623</v>
      </c>
      <c r="E131" s="114" t="s">
        <v>624</v>
      </c>
      <c r="F131" s="115" t="s">
        <v>37</v>
      </c>
      <c r="G131" s="116" t="str">
        <f t="shared" si="21"/>
        <v>D0016H-001BIVN</v>
      </c>
      <c r="H131" s="116" t="s">
        <v>141</v>
      </c>
      <c r="I131" s="115" t="s">
        <v>197</v>
      </c>
      <c r="J131" s="114" t="s">
        <v>87</v>
      </c>
      <c r="K131" s="114" t="s">
        <v>87</v>
      </c>
      <c r="L131" s="115" t="s">
        <v>539</v>
      </c>
      <c r="M131" s="115" t="s">
        <v>540</v>
      </c>
      <c r="N131" s="115">
        <v>120</v>
      </c>
      <c r="O131" s="106"/>
      <c r="P131" s="106"/>
      <c r="Q131" s="106"/>
      <c r="R131" s="106"/>
      <c r="S131" s="106"/>
      <c r="T131" s="106"/>
      <c r="U131" s="106"/>
      <c r="V131" s="106"/>
      <c r="W131" s="106"/>
      <c r="X131" s="117"/>
      <c r="Y131" s="117"/>
      <c r="Z131" s="117"/>
      <c r="AA131" s="118"/>
      <c r="AB131" s="118"/>
      <c r="AC131" s="118"/>
      <c r="AD131" s="119"/>
      <c r="AE131" s="120"/>
      <c r="AF131" s="120">
        <v>2.16</v>
      </c>
      <c r="AG131" s="120">
        <v>1.08</v>
      </c>
      <c r="AH131" s="120">
        <v>0.96</v>
      </c>
      <c r="AI131" s="120">
        <v>0.36</v>
      </c>
      <c r="AJ131" s="120">
        <v>2.4</v>
      </c>
      <c r="AK131" s="120">
        <v>0</v>
      </c>
      <c r="AL131" s="120">
        <v>2.52</v>
      </c>
      <c r="AM131" s="120">
        <v>2.4</v>
      </c>
      <c r="AN131" s="120">
        <v>2.64</v>
      </c>
      <c r="AO131" s="120">
        <v>4.2</v>
      </c>
      <c r="AP131" s="120">
        <v>0.84</v>
      </c>
      <c r="AQ131" s="120">
        <v>3.36</v>
      </c>
      <c r="AR131" s="120">
        <v>3.6</v>
      </c>
      <c r="AS131" s="120">
        <v>4.2</v>
      </c>
      <c r="AT131" s="120">
        <v>1.8</v>
      </c>
      <c r="AU131" s="120">
        <v>1.32</v>
      </c>
      <c r="AV131" s="120">
        <v>1.8</v>
      </c>
      <c r="AW131" s="120">
        <v>1.08</v>
      </c>
      <c r="AZ131" s="121"/>
      <c r="BA131" s="121"/>
      <c r="BB131" s="121"/>
      <c r="BC131" s="121"/>
      <c r="BD131" s="121">
        <v>0.72</v>
      </c>
      <c r="BE131" s="121">
        <v>1.2</v>
      </c>
      <c r="BF131" s="121">
        <v>0.84</v>
      </c>
      <c r="BG131" s="121">
        <v>2.52</v>
      </c>
      <c r="BH131" s="121">
        <v>2.88</v>
      </c>
      <c r="BI131" s="121">
        <v>1.2</v>
      </c>
      <c r="BJ131" s="121">
        <v>3.7280000000000002</v>
      </c>
      <c r="BK131" s="121">
        <v>1.44</v>
      </c>
      <c r="BL131" s="121">
        <v>4.2</v>
      </c>
      <c r="BM131" s="121">
        <v>4.08</v>
      </c>
      <c r="BN131" s="121">
        <v>4.08</v>
      </c>
      <c r="BO131" s="121">
        <v>1.8</v>
      </c>
      <c r="BP131" s="121">
        <v>1.44</v>
      </c>
      <c r="BQ131" s="121">
        <v>1.92</v>
      </c>
      <c r="BR131" s="121">
        <v>1.56</v>
      </c>
      <c r="BT131" s="116" t="str">
        <f t="shared" si="22"/>
        <v>SON</v>
      </c>
      <c r="BU131" s="122">
        <v>2.04</v>
      </c>
      <c r="BV131" s="122">
        <v>1.8</v>
      </c>
      <c r="BW131" s="122">
        <f t="shared" si="23"/>
        <v>-0.24</v>
      </c>
      <c r="BX131" s="123">
        <f t="shared" si="24"/>
        <v>1.1333333333333333</v>
      </c>
      <c r="BY131" s="115" t="str">
        <f t="shared" si="31"/>
        <v>NG</v>
      </c>
      <c r="CA131" s="124" t="e">
        <f t="shared" si="25"/>
        <v>#REF!</v>
      </c>
      <c r="CB131" s="122">
        <f t="shared" si="26"/>
        <v>1.8</v>
      </c>
      <c r="CC131" s="122" t="e">
        <f t="shared" si="27"/>
        <v>#REF!</v>
      </c>
      <c r="CD131" s="125" t="e">
        <f>SUMIF(ID_Process_P!$I$8:$I$1008,'● Inspection plan (master)'!$E131,ID_Process_P!#REF!)/1000</f>
        <v>#REF!</v>
      </c>
      <c r="CE131" s="125">
        <v>0.24</v>
      </c>
      <c r="CF131" s="126"/>
      <c r="CL131" s="124">
        <f t="shared" si="28"/>
        <v>0</v>
      </c>
      <c r="CM131" s="122">
        <f t="shared" si="29"/>
        <v>4.2</v>
      </c>
      <c r="CN131" s="122">
        <f t="shared" si="30"/>
        <v>4.2</v>
      </c>
      <c r="CO131" s="125"/>
      <c r="CP131" s="125">
        <v>0</v>
      </c>
      <c r="CQ131" s="126"/>
    </row>
    <row r="132" spans="2:95">
      <c r="B132" s="127" t="s">
        <v>625</v>
      </c>
      <c r="C132" s="128" t="str">
        <f t="shared" si="20"/>
        <v>D0016D-001BIVN</v>
      </c>
      <c r="D132" s="128" t="s">
        <v>625</v>
      </c>
      <c r="E132" s="128" t="s">
        <v>626</v>
      </c>
      <c r="F132" s="129" t="s">
        <v>37</v>
      </c>
      <c r="G132" s="130" t="str">
        <f t="shared" si="21"/>
        <v>D0016D-001BIVN</v>
      </c>
      <c r="H132" s="130" t="s">
        <v>141</v>
      </c>
      <c r="I132" s="129" t="s">
        <v>198</v>
      </c>
      <c r="J132" s="128" t="s">
        <v>87</v>
      </c>
      <c r="K132" s="128" t="s">
        <v>87</v>
      </c>
      <c r="L132" s="129" t="s">
        <v>539</v>
      </c>
      <c r="M132" s="129" t="s">
        <v>540</v>
      </c>
      <c r="N132" s="129">
        <v>120</v>
      </c>
      <c r="O132" s="106"/>
      <c r="P132" s="106"/>
      <c r="Q132" s="106"/>
      <c r="R132" s="106"/>
      <c r="S132" s="106"/>
      <c r="T132" s="106"/>
      <c r="U132" s="106"/>
      <c r="V132" s="106"/>
      <c r="W132" s="106"/>
      <c r="X132" s="117"/>
      <c r="Y132" s="117"/>
      <c r="Z132" s="117"/>
      <c r="AA132" s="118"/>
      <c r="AB132" s="118"/>
      <c r="AC132" s="118"/>
      <c r="AD132" s="119"/>
      <c r="AE132" s="120"/>
      <c r="AF132" s="120">
        <v>7.92</v>
      </c>
      <c r="AG132" s="120">
        <v>5.04</v>
      </c>
      <c r="AH132" s="120">
        <v>0</v>
      </c>
      <c r="AI132" s="120">
        <v>1.2</v>
      </c>
      <c r="AJ132" s="120">
        <v>0.72</v>
      </c>
      <c r="AK132" s="120">
        <v>2.04</v>
      </c>
      <c r="AL132" s="120">
        <v>3.6</v>
      </c>
      <c r="AM132" s="120">
        <v>5.76</v>
      </c>
      <c r="AN132" s="120">
        <v>6</v>
      </c>
      <c r="AO132" s="120">
        <v>5.88</v>
      </c>
      <c r="AP132" s="120">
        <v>5.04</v>
      </c>
      <c r="AQ132" s="120">
        <v>4.68</v>
      </c>
      <c r="AR132" s="120">
        <v>7.92</v>
      </c>
      <c r="AS132" s="120">
        <v>6.12</v>
      </c>
      <c r="AT132" s="120">
        <v>3.36</v>
      </c>
      <c r="AU132" s="120">
        <v>2.4</v>
      </c>
      <c r="AV132" s="120">
        <v>3.6</v>
      </c>
      <c r="AW132" s="120">
        <v>2.16</v>
      </c>
      <c r="AZ132" s="117"/>
      <c r="BA132" s="117"/>
      <c r="BB132" s="117"/>
      <c r="BC132" s="117"/>
      <c r="BD132" s="117">
        <v>1.44</v>
      </c>
      <c r="BE132" s="117">
        <v>3.6</v>
      </c>
      <c r="BF132" s="117">
        <v>2.04</v>
      </c>
      <c r="BG132" s="117">
        <v>3.84</v>
      </c>
      <c r="BH132" s="117">
        <v>5.64</v>
      </c>
      <c r="BI132" s="117">
        <v>4.2</v>
      </c>
      <c r="BJ132" s="117">
        <v>6.1280000000000001</v>
      </c>
      <c r="BK132" s="117">
        <v>3.6</v>
      </c>
      <c r="BL132" s="117">
        <v>7.08</v>
      </c>
      <c r="BM132" s="117">
        <v>7.56</v>
      </c>
      <c r="BN132" s="117">
        <v>7.32</v>
      </c>
      <c r="BO132" s="117">
        <v>3.36</v>
      </c>
      <c r="BP132" s="117">
        <v>2.52</v>
      </c>
      <c r="BQ132" s="117">
        <v>3.6</v>
      </c>
      <c r="BR132" s="117">
        <v>3.24</v>
      </c>
      <c r="BT132" s="130" t="str">
        <f t="shared" si="22"/>
        <v>SON</v>
      </c>
      <c r="BU132" s="131">
        <v>3.36</v>
      </c>
      <c r="BV132" s="131">
        <v>3.36</v>
      </c>
      <c r="BW132" s="131">
        <f t="shared" si="23"/>
        <v>0</v>
      </c>
      <c r="BX132" s="132">
        <f t="shared" si="24"/>
        <v>1</v>
      </c>
      <c r="BY132" s="129" t="str">
        <f t="shared" si="31"/>
        <v>OK</v>
      </c>
      <c r="CA132" s="124" t="e">
        <f t="shared" si="25"/>
        <v>#REF!</v>
      </c>
      <c r="CB132" s="131">
        <f t="shared" si="26"/>
        <v>3.36</v>
      </c>
      <c r="CC132" s="131" t="e">
        <f t="shared" si="27"/>
        <v>#REF!</v>
      </c>
      <c r="CD132" s="133" t="e">
        <f>SUMIF(ID_Process_P!$I$8:$I$1008,'● Inspection plan (master)'!$E132,ID_Process_P!#REF!)/1000</f>
        <v>#REF!</v>
      </c>
      <c r="CE132" s="133">
        <v>0.48</v>
      </c>
      <c r="CF132" s="134"/>
      <c r="CL132" s="124">
        <f t="shared" si="28"/>
        <v>0</v>
      </c>
      <c r="CM132" s="131">
        <f t="shared" si="29"/>
        <v>6.12</v>
      </c>
      <c r="CN132" s="131">
        <f t="shared" si="30"/>
        <v>6.12</v>
      </c>
      <c r="CO132" s="133"/>
      <c r="CP132" s="133">
        <v>0</v>
      </c>
      <c r="CQ132" s="134"/>
    </row>
    <row r="133" spans="2:95">
      <c r="B133" s="113" t="s">
        <v>627</v>
      </c>
      <c r="C133" s="114" t="str">
        <f t="shared" si="20"/>
        <v>D0016M-001BIVN</v>
      </c>
      <c r="D133" s="114" t="s">
        <v>627</v>
      </c>
      <c r="E133" s="114" t="s">
        <v>628</v>
      </c>
      <c r="F133" s="115" t="s">
        <v>37</v>
      </c>
      <c r="G133" s="116" t="str">
        <f t="shared" si="21"/>
        <v>D0016M-001BIVN</v>
      </c>
      <c r="H133" s="116" t="s">
        <v>141</v>
      </c>
      <c r="I133" s="115" t="s">
        <v>199</v>
      </c>
      <c r="J133" s="114" t="s">
        <v>87</v>
      </c>
      <c r="K133" s="114" t="s">
        <v>87</v>
      </c>
      <c r="L133" s="115" t="s">
        <v>539</v>
      </c>
      <c r="M133" s="115" t="s">
        <v>540</v>
      </c>
      <c r="N133" s="115">
        <v>120</v>
      </c>
      <c r="O133" s="106"/>
      <c r="P133" s="106"/>
      <c r="Q133" s="106"/>
      <c r="R133" s="106"/>
      <c r="S133" s="106"/>
      <c r="T133" s="106"/>
      <c r="U133" s="106"/>
      <c r="V133" s="106"/>
      <c r="W133" s="106"/>
      <c r="X133" s="117"/>
      <c r="Y133" s="117"/>
      <c r="Z133" s="117"/>
      <c r="AA133" s="118"/>
      <c r="AB133" s="118"/>
      <c r="AC133" s="118"/>
      <c r="AD133" s="119"/>
      <c r="AE133" s="120"/>
      <c r="AF133" s="120">
        <v>3.48</v>
      </c>
      <c r="AG133" s="120">
        <v>1.2</v>
      </c>
      <c r="AH133" s="120">
        <v>0</v>
      </c>
      <c r="AI133" s="120">
        <v>0</v>
      </c>
      <c r="AJ133" s="120">
        <v>1.44</v>
      </c>
      <c r="AK133" s="120">
        <v>0.24</v>
      </c>
      <c r="AL133" s="120">
        <v>3.24</v>
      </c>
      <c r="AM133" s="120">
        <v>2.2799999999999998</v>
      </c>
      <c r="AN133" s="120">
        <v>2.52</v>
      </c>
      <c r="AO133" s="120">
        <v>4.92</v>
      </c>
      <c r="AP133" s="120">
        <v>0.48</v>
      </c>
      <c r="AQ133" s="120">
        <v>4.92</v>
      </c>
      <c r="AR133" s="120">
        <v>2.52</v>
      </c>
      <c r="AS133" s="120">
        <v>3.6</v>
      </c>
      <c r="AT133" s="120">
        <v>2.16</v>
      </c>
      <c r="AU133" s="120">
        <v>1.32</v>
      </c>
      <c r="AV133" s="120">
        <v>1.68</v>
      </c>
      <c r="AW133" s="120">
        <v>1.08</v>
      </c>
      <c r="AZ133" s="121"/>
      <c r="BA133" s="121"/>
      <c r="BB133" s="121"/>
      <c r="BC133" s="121"/>
      <c r="BD133" s="121">
        <v>0.48</v>
      </c>
      <c r="BE133" s="121">
        <v>1.68</v>
      </c>
      <c r="BF133" s="121">
        <v>0.96</v>
      </c>
      <c r="BG133" s="121">
        <v>2.64</v>
      </c>
      <c r="BH133" s="121">
        <v>3</v>
      </c>
      <c r="BI133" s="121">
        <v>1.56</v>
      </c>
      <c r="BJ133" s="121">
        <v>3.488</v>
      </c>
      <c r="BK133" s="121">
        <v>1.56</v>
      </c>
      <c r="BL133" s="121">
        <v>4.2</v>
      </c>
      <c r="BM133" s="121">
        <v>3.96</v>
      </c>
      <c r="BN133" s="121">
        <v>3.84</v>
      </c>
      <c r="BO133" s="121">
        <v>2.16</v>
      </c>
      <c r="BP133" s="121">
        <v>1.32</v>
      </c>
      <c r="BQ133" s="121">
        <v>1.68</v>
      </c>
      <c r="BR133" s="121">
        <v>1.68</v>
      </c>
      <c r="BT133" s="116" t="str">
        <f t="shared" si="22"/>
        <v>SON</v>
      </c>
      <c r="BU133" s="122">
        <v>1.32</v>
      </c>
      <c r="BV133" s="122">
        <v>2.16</v>
      </c>
      <c r="BW133" s="122">
        <f t="shared" si="23"/>
        <v>0.84000000000000008</v>
      </c>
      <c r="BX133" s="123">
        <f t="shared" si="24"/>
        <v>0.61111111111111105</v>
      </c>
      <c r="BY133" s="115" t="str">
        <f t="shared" si="31"/>
        <v>NG</v>
      </c>
      <c r="CA133" s="124" t="e">
        <f t="shared" si="25"/>
        <v>#REF!</v>
      </c>
      <c r="CB133" s="122">
        <f t="shared" si="26"/>
        <v>2.16</v>
      </c>
      <c r="CC133" s="122" t="e">
        <f t="shared" si="27"/>
        <v>#REF!</v>
      </c>
      <c r="CD133" s="125" t="e">
        <f>SUMIF(ID_Process_P!$I$8:$I$1008,'● Inspection plan (master)'!$E133,ID_Process_P!#REF!)/1000</f>
        <v>#REF!</v>
      </c>
      <c r="CE133" s="125">
        <v>0.12</v>
      </c>
      <c r="CF133" s="126"/>
      <c r="CL133" s="124">
        <f t="shared" si="28"/>
        <v>0</v>
      </c>
      <c r="CM133" s="122">
        <f t="shared" si="29"/>
        <v>3.6</v>
      </c>
      <c r="CN133" s="122">
        <f t="shared" si="30"/>
        <v>3.6</v>
      </c>
      <c r="CO133" s="125"/>
      <c r="CP133" s="125">
        <v>0</v>
      </c>
      <c r="CQ133" s="126"/>
    </row>
    <row r="134" spans="2:95">
      <c r="B134" s="127" t="s">
        <v>629</v>
      </c>
      <c r="C134" s="128" t="str">
        <f t="shared" si="20"/>
        <v>D008UM-001BIVN</v>
      </c>
      <c r="D134" s="128" t="s">
        <v>629</v>
      </c>
      <c r="E134" s="128" t="s">
        <v>630</v>
      </c>
      <c r="F134" s="129" t="s">
        <v>37</v>
      </c>
      <c r="G134" s="130" t="str">
        <f t="shared" si="21"/>
        <v>D008UM-001BIVN</v>
      </c>
      <c r="H134" s="130" t="s">
        <v>141</v>
      </c>
      <c r="I134" s="129" t="s">
        <v>200</v>
      </c>
      <c r="J134" s="128" t="s">
        <v>87</v>
      </c>
      <c r="K134" s="128" t="s">
        <v>87</v>
      </c>
      <c r="L134" s="129" t="s">
        <v>539</v>
      </c>
      <c r="M134" s="129" t="s">
        <v>540</v>
      </c>
      <c r="N134" s="129">
        <v>120</v>
      </c>
      <c r="O134" s="106"/>
      <c r="P134" s="106"/>
      <c r="Q134" s="106"/>
      <c r="R134" s="106"/>
      <c r="S134" s="106"/>
      <c r="T134" s="106"/>
      <c r="U134" s="106"/>
      <c r="V134" s="106"/>
      <c r="W134" s="106"/>
      <c r="X134" s="117"/>
      <c r="Y134" s="117"/>
      <c r="Z134" s="117"/>
      <c r="AA134" s="118"/>
      <c r="AB134" s="118"/>
      <c r="AC134" s="118"/>
      <c r="AD134" s="119"/>
      <c r="AE134" s="120"/>
      <c r="AF134" s="120">
        <v>6.36</v>
      </c>
      <c r="AG134" s="120">
        <v>5.16</v>
      </c>
      <c r="AH134" s="120">
        <v>8.64</v>
      </c>
      <c r="AI134" s="120">
        <v>1.08</v>
      </c>
      <c r="AJ134" s="120">
        <v>7.08</v>
      </c>
      <c r="AK134" s="120">
        <v>2.52</v>
      </c>
      <c r="AL134" s="120">
        <v>7.44</v>
      </c>
      <c r="AM134" s="120">
        <v>8.76</v>
      </c>
      <c r="AN134" s="120">
        <v>4.4400000000000004</v>
      </c>
      <c r="AO134" s="120">
        <v>11.88</v>
      </c>
      <c r="AP134" s="120">
        <v>10.92</v>
      </c>
      <c r="AQ134" s="120">
        <v>9.48</v>
      </c>
      <c r="AR134" s="120">
        <v>8.16</v>
      </c>
      <c r="AS134" s="120">
        <v>9.36</v>
      </c>
      <c r="AT134" s="120">
        <v>10.08</v>
      </c>
      <c r="AU134" s="120">
        <v>6.24</v>
      </c>
      <c r="AV134" s="120">
        <v>7.68</v>
      </c>
      <c r="AW134" s="120">
        <v>5.16</v>
      </c>
      <c r="AZ134" s="117"/>
      <c r="BA134" s="117"/>
      <c r="BB134" s="117"/>
      <c r="BC134" s="117"/>
      <c r="BD134" s="117">
        <v>4.92</v>
      </c>
      <c r="BE134" s="117">
        <v>2.52</v>
      </c>
      <c r="BF134" s="117">
        <v>4.2</v>
      </c>
      <c r="BG134" s="117">
        <v>9.1199999999999992</v>
      </c>
      <c r="BH134" s="117">
        <v>7.92</v>
      </c>
      <c r="BI134" s="117">
        <v>3.72</v>
      </c>
      <c r="BJ134" s="117">
        <v>11.898</v>
      </c>
      <c r="BK134" s="117">
        <v>11.907</v>
      </c>
      <c r="BL134" s="117">
        <v>6.12</v>
      </c>
      <c r="BM134" s="117">
        <v>12.366</v>
      </c>
      <c r="BN134" s="117">
        <v>9.6</v>
      </c>
      <c r="BO134" s="117">
        <v>8.8800000000000008</v>
      </c>
      <c r="BP134" s="117">
        <v>6.24</v>
      </c>
      <c r="BQ134" s="117">
        <v>7.8</v>
      </c>
      <c r="BR134" s="117">
        <v>7.44</v>
      </c>
      <c r="BT134" s="130" t="str">
        <f t="shared" si="22"/>
        <v>SON</v>
      </c>
      <c r="BU134" s="131">
        <v>10.199999999999999</v>
      </c>
      <c r="BV134" s="131">
        <v>10.08</v>
      </c>
      <c r="BW134" s="131">
        <f t="shared" si="23"/>
        <v>-0.11999999999999922</v>
      </c>
      <c r="BX134" s="132">
        <f t="shared" si="24"/>
        <v>1.0119047619047619</v>
      </c>
      <c r="BY134" s="129" t="str">
        <f t="shared" si="31"/>
        <v>OK</v>
      </c>
      <c r="CA134" s="124" t="e">
        <f t="shared" si="25"/>
        <v>#REF!</v>
      </c>
      <c r="CB134" s="131">
        <f t="shared" si="26"/>
        <v>10.08</v>
      </c>
      <c r="CC134" s="131" t="e">
        <f t="shared" si="27"/>
        <v>#REF!</v>
      </c>
      <c r="CD134" s="133" t="e">
        <f>SUMIF(ID_Process_P!$I$8:$I$1008,'● Inspection plan (master)'!$E134,ID_Process_P!#REF!)/1000</f>
        <v>#REF!</v>
      </c>
      <c r="CE134" s="133">
        <v>2.4</v>
      </c>
      <c r="CF134" s="134"/>
      <c r="CL134" s="124">
        <f t="shared" si="28"/>
        <v>0</v>
      </c>
      <c r="CM134" s="131">
        <f t="shared" si="29"/>
        <v>9.36</v>
      </c>
      <c r="CN134" s="131">
        <f t="shared" si="30"/>
        <v>9.36</v>
      </c>
      <c r="CO134" s="133"/>
      <c r="CP134" s="133">
        <v>0</v>
      </c>
      <c r="CQ134" s="134"/>
    </row>
    <row r="135" spans="2:95">
      <c r="B135" s="113" t="s">
        <v>631</v>
      </c>
      <c r="C135" s="114" t="str">
        <f t="shared" si="20"/>
        <v>D008W6-001BIVN</v>
      </c>
      <c r="D135" s="114" t="s">
        <v>631</v>
      </c>
      <c r="E135" s="114" t="s">
        <v>632</v>
      </c>
      <c r="F135" s="115" t="s">
        <v>37</v>
      </c>
      <c r="G135" s="116" t="str">
        <f t="shared" si="21"/>
        <v>D008W6-001BIVN</v>
      </c>
      <c r="H135" s="116" t="s">
        <v>141</v>
      </c>
      <c r="I135" s="115" t="s">
        <v>201</v>
      </c>
      <c r="J135" s="114" t="s">
        <v>87</v>
      </c>
      <c r="K135" s="114" t="s">
        <v>87</v>
      </c>
      <c r="L135" s="115" t="s">
        <v>539</v>
      </c>
      <c r="M135" s="115" t="s">
        <v>540</v>
      </c>
      <c r="N135" s="115">
        <v>120</v>
      </c>
      <c r="O135" s="106"/>
      <c r="P135" s="106"/>
      <c r="Q135" s="106"/>
      <c r="R135" s="106"/>
      <c r="S135" s="106"/>
      <c r="T135" s="106"/>
      <c r="U135" s="106"/>
      <c r="V135" s="106"/>
      <c r="W135" s="106"/>
      <c r="X135" s="117"/>
      <c r="Y135" s="117"/>
      <c r="Z135" s="117"/>
      <c r="AA135" s="118"/>
      <c r="AB135" s="118"/>
      <c r="AC135" s="118"/>
      <c r="AD135" s="119"/>
      <c r="AE135" s="120"/>
      <c r="AF135" s="120">
        <v>7.92</v>
      </c>
      <c r="AG135" s="120">
        <v>6.24</v>
      </c>
      <c r="AH135" s="120">
        <v>7.8</v>
      </c>
      <c r="AI135" s="120">
        <v>2.16</v>
      </c>
      <c r="AJ135" s="120">
        <v>5.28</v>
      </c>
      <c r="AK135" s="120">
        <v>3.72</v>
      </c>
      <c r="AL135" s="120">
        <v>7.56</v>
      </c>
      <c r="AM135" s="120">
        <v>8.8800000000000008</v>
      </c>
      <c r="AN135" s="120">
        <v>2.2799999999999998</v>
      </c>
      <c r="AO135" s="120">
        <v>11.52</v>
      </c>
      <c r="AP135" s="120">
        <v>9.7200000000000006</v>
      </c>
      <c r="AQ135" s="120">
        <v>9.9600000000000009</v>
      </c>
      <c r="AR135" s="120">
        <v>10.92</v>
      </c>
      <c r="AS135" s="120">
        <v>7.32</v>
      </c>
      <c r="AT135" s="120">
        <v>10.08</v>
      </c>
      <c r="AU135" s="120">
        <v>6.96</v>
      </c>
      <c r="AV135" s="120">
        <v>7.56</v>
      </c>
      <c r="AW135" s="120">
        <v>5.28</v>
      </c>
      <c r="AZ135" s="121"/>
      <c r="BA135" s="121"/>
      <c r="BB135" s="121"/>
      <c r="BC135" s="121"/>
      <c r="BD135" s="121">
        <v>4.92</v>
      </c>
      <c r="BE135" s="121">
        <v>3</v>
      </c>
      <c r="BF135" s="121">
        <v>3.36</v>
      </c>
      <c r="BG135" s="121">
        <v>10.199999999999999</v>
      </c>
      <c r="BH135" s="121">
        <v>6.96</v>
      </c>
      <c r="BI135" s="121">
        <v>3.96</v>
      </c>
      <c r="BJ135" s="121">
        <v>11.298</v>
      </c>
      <c r="BK135" s="121">
        <v>11.787000000000001</v>
      </c>
      <c r="BL135" s="121">
        <v>6.96</v>
      </c>
      <c r="BM135" s="121">
        <v>11.766</v>
      </c>
      <c r="BN135" s="121">
        <v>9.36</v>
      </c>
      <c r="BO135" s="121">
        <v>9</v>
      </c>
      <c r="BP135" s="121">
        <v>6.96</v>
      </c>
      <c r="BQ135" s="121">
        <v>7.68</v>
      </c>
      <c r="BR135" s="121">
        <v>7.56</v>
      </c>
      <c r="BT135" s="116" t="str">
        <f t="shared" si="22"/>
        <v>SON</v>
      </c>
      <c r="BU135" s="122">
        <v>10.32</v>
      </c>
      <c r="BV135" s="122">
        <v>10.08</v>
      </c>
      <c r="BW135" s="122">
        <f t="shared" si="23"/>
        <v>-0.24000000000000021</v>
      </c>
      <c r="BX135" s="123">
        <f t="shared" si="24"/>
        <v>1.0238095238095237</v>
      </c>
      <c r="BY135" s="115" t="str">
        <f t="shared" si="31"/>
        <v>OK</v>
      </c>
      <c r="CA135" s="124" t="e">
        <f t="shared" si="25"/>
        <v>#REF!</v>
      </c>
      <c r="CB135" s="122">
        <f t="shared" si="26"/>
        <v>10.08</v>
      </c>
      <c r="CC135" s="122" t="e">
        <f t="shared" si="27"/>
        <v>#REF!</v>
      </c>
      <c r="CD135" s="125" t="e">
        <f>SUMIF(ID_Process_P!$I$8:$I$1008,'● Inspection plan (master)'!$E135,ID_Process_P!#REF!)/1000</f>
        <v>#REF!</v>
      </c>
      <c r="CE135" s="125">
        <v>2.4</v>
      </c>
      <c r="CF135" s="126"/>
      <c r="CL135" s="124">
        <f t="shared" si="28"/>
        <v>0</v>
      </c>
      <c r="CM135" s="122">
        <f t="shared" si="29"/>
        <v>7.32</v>
      </c>
      <c r="CN135" s="122">
        <f t="shared" si="30"/>
        <v>7.32</v>
      </c>
      <c r="CO135" s="125"/>
      <c r="CP135" s="125">
        <v>0</v>
      </c>
      <c r="CQ135" s="126"/>
    </row>
    <row r="136" spans="2:95">
      <c r="B136" s="127" t="s">
        <v>633</v>
      </c>
      <c r="C136" s="128" t="str">
        <f t="shared" si="20"/>
        <v>D0015C-001BIVN</v>
      </c>
      <c r="D136" s="128" t="s">
        <v>633</v>
      </c>
      <c r="E136" s="128" t="s">
        <v>634</v>
      </c>
      <c r="F136" s="129" t="s">
        <v>37</v>
      </c>
      <c r="G136" s="130" t="str">
        <f t="shared" si="21"/>
        <v>D0015C-001BIVN</v>
      </c>
      <c r="H136" s="130" t="s">
        <v>141</v>
      </c>
      <c r="I136" s="129" t="s">
        <v>202</v>
      </c>
      <c r="J136" s="128" t="s">
        <v>87</v>
      </c>
      <c r="K136" s="128" t="s">
        <v>87</v>
      </c>
      <c r="L136" s="129" t="s">
        <v>539</v>
      </c>
      <c r="M136" s="129" t="s">
        <v>540</v>
      </c>
      <c r="N136" s="129">
        <v>120</v>
      </c>
      <c r="O136" s="106"/>
      <c r="P136" s="106"/>
      <c r="Q136" s="106"/>
      <c r="R136" s="106"/>
      <c r="S136" s="106"/>
      <c r="T136" s="106"/>
      <c r="U136" s="106"/>
      <c r="V136" s="106"/>
      <c r="W136" s="106"/>
      <c r="X136" s="117"/>
      <c r="Y136" s="117"/>
      <c r="Z136" s="117"/>
      <c r="AA136" s="118"/>
      <c r="AB136" s="118"/>
      <c r="AC136" s="118"/>
      <c r="AD136" s="119"/>
      <c r="AE136" s="120"/>
      <c r="AF136" s="120">
        <v>8.0399999999999991</v>
      </c>
      <c r="AG136" s="120">
        <v>7.92</v>
      </c>
      <c r="AH136" s="120">
        <v>1.8</v>
      </c>
      <c r="AI136" s="120">
        <v>1.68</v>
      </c>
      <c r="AJ136" s="120">
        <v>3.48</v>
      </c>
      <c r="AK136" s="120">
        <v>5.64</v>
      </c>
      <c r="AL136" s="120">
        <v>10.56</v>
      </c>
      <c r="AM136" s="120">
        <v>12</v>
      </c>
      <c r="AN136" s="120">
        <v>9.6</v>
      </c>
      <c r="AO136" s="120">
        <v>15.24</v>
      </c>
      <c r="AP136" s="120">
        <v>6.24</v>
      </c>
      <c r="AQ136" s="120">
        <v>8.16</v>
      </c>
      <c r="AR136" s="120">
        <v>13.8</v>
      </c>
      <c r="AS136" s="120">
        <v>15.84</v>
      </c>
      <c r="AT136" s="120">
        <v>4.08</v>
      </c>
      <c r="AU136" s="120">
        <v>5.16</v>
      </c>
      <c r="AV136" s="120">
        <v>6.96</v>
      </c>
      <c r="AW136" s="120">
        <v>5.04</v>
      </c>
      <c r="AZ136" s="117"/>
      <c r="BA136" s="117"/>
      <c r="BB136" s="117"/>
      <c r="BC136" s="117"/>
      <c r="BD136" s="117">
        <v>5.76</v>
      </c>
      <c r="BE136" s="117">
        <v>4.5599999999999996</v>
      </c>
      <c r="BF136" s="117">
        <v>4.4400000000000004</v>
      </c>
      <c r="BG136" s="117">
        <v>10.8</v>
      </c>
      <c r="BH136" s="117">
        <v>10.44</v>
      </c>
      <c r="BI136" s="117">
        <v>9.48</v>
      </c>
      <c r="BJ136" s="117">
        <v>9.3059999999999992</v>
      </c>
      <c r="BK136" s="117">
        <v>7.92</v>
      </c>
      <c r="BL136" s="117">
        <v>13.8</v>
      </c>
      <c r="BM136" s="117">
        <v>14.28</v>
      </c>
      <c r="BN136" s="117">
        <v>13.8</v>
      </c>
      <c r="BO136" s="117">
        <v>6.12</v>
      </c>
      <c r="BP136" s="117">
        <v>5.52</v>
      </c>
      <c r="BQ136" s="117">
        <v>6.84</v>
      </c>
      <c r="BR136" s="117">
        <v>7.32</v>
      </c>
      <c r="BT136" s="130" t="str">
        <f t="shared" si="22"/>
        <v>SON</v>
      </c>
      <c r="BU136" s="131">
        <v>2.76</v>
      </c>
      <c r="BV136" s="131">
        <v>4.08</v>
      </c>
      <c r="BW136" s="131">
        <f t="shared" si="23"/>
        <v>1.3200000000000003</v>
      </c>
      <c r="BX136" s="132">
        <f t="shared" si="24"/>
        <v>0.67647058823529405</v>
      </c>
      <c r="BY136" s="129" t="str">
        <f t="shared" si="31"/>
        <v>NG</v>
      </c>
      <c r="CA136" s="124" t="e">
        <f t="shared" si="25"/>
        <v>#REF!</v>
      </c>
      <c r="CB136" s="131">
        <f t="shared" si="26"/>
        <v>4.08</v>
      </c>
      <c r="CC136" s="131" t="e">
        <f t="shared" si="27"/>
        <v>#REF!</v>
      </c>
      <c r="CD136" s="133" t="e">
        <f>SUMIF(ID_Process_P!$I$8:$I$1008,'● Inspection plan (master)'!$E136,ID_Process_P!#REF!)/1000</f>
        <v>#REF!</v>
      </c>
      <c r="CE136" s="133">
        <v>0.96</v>
      </c>
      <c r="CF136" s="134"/>
      <c r="CL136" s="124">
        <f t="shared" si="28"/>
        <v>0</v>
      </c>
      <c r="CM136" s="131">
        <f t="shared" si="29"/>
        <v>15.84</v>
      </c>
      <c r="CN136" s="131">
        <f t="shared" si="30"/>
        <v>15.84</v>
      </c>
      <c r="CO136" s="133"/>
      <c r="CP136" s="133">
        <v>0</v>
      </c>
      <c r="CQ136" s="134"/>
    </row>
    <row r="137" spans="2:95">
      <c r="B137" s="113" t="s">
        <v>635</v>
      </c>
      <c r="C137" s="114" t="str">
        <f t="shared" ref="C137:C202" si="32">I137&amp;K137</f>
        <v>D002SS-001BIVN</v>
      </c>
      <c r="D137" s="114" t="s">
        <v>635</v>
      </c>
      <c r="E137" s="114" t="s">
        <v>636</v>
      </c>
      <c r="F137" s="115" t="s">
        <v>37</v>
      </c>
      <c r="G137" s="116" t="str">
        <f t="shared" ref="G137:G202" si="33">I137&amp;K137</f>
        <v>D002SS-001BIVN</v>
      </c>
      <c r="H137" s="116" t="s">
        <v>141</v>
      </c>
      <c r="I137" s="115" t="s">
        <v>203</v>
      </c>
      <c r="J137" s="114" t="s">
        <v>87</v>
      </c>
      <c r="K137" s="114" t="s">
        <v>87</v>
      </c>
      <c r="L137" s="115" t="s">
        <v>539</v>
      </c>
      <c r="M137" s="115" t="s">
        <v>540</v>
      </c>
      <c r="N137" s="115">
        <v>300</v>
      </c>
      <c r="O137" s="106"/>
      <c r="P137" s="106"/>
      <c r="Q137" s="106"/>
      <c r="R137" s="106"/>
      <c r="S137" s="106"/>
      <c r="T137" s="106"/>
      <c r="U137" s="106"/>
      <c r="V137" s="106"/>
      <c r="W137" s="106"/>
      <c r="X137" s="117"/>
      <c r="Y137" s="117"/>
      <c r="Z137" s="117"/>
      <c r="AA137" s="118"/>
      <c r="AB137" s="118"/>
      <c r="AC137" s="118"/>
      <c r="AD137" s="119"/>
      <c r="AE137" s="120"/>
      <c r="AF137" s="120">
        <v>7.8</v>
      </c>
      <c r="AG137" s="120">
        <v>9</v>
      </c>
      <c r="AH137" s="120">
        <v>2.4</v>
      </c>
      <c r="AI137" s="120">
        <v>3.9</v>
      </c>
      <c r="AJ137" s="120">
        <v>5.4</v>
      </c>
      <c r="AK137" s="120">
        <v>7.8</v>
      </c>
      <c r="AL137" s="120">
        <v>6.9</v>
      </c>
      <c r="AM137" s="120">
        <v>11.1</v>
      </c>
      <c r="AN137" s="120">
        <v>12.9</v>
      </c>
      <c r="AO137" s="120">
        <v>13.8</v>
      </c>
      <c r="AP137" s="120">
        <v>11.1</v>
      </c>
      <c r="AQ137" s="120">
        <v>9.3000000000000007</v>
      </c>
      <c r="AR137" s="120">
        <v>12.6</v>
      </c>
      <c r="AS137" s="120">
        <v>12.6</v>
      </c>
      <c r="AT137" s="120">
        <v>6.6</v>
      </c>
      <c r="AU137" s="120">
        <v>6.3</v>
      </c>
      <c r="AV137" s="120">
        <v>6.6</v>
      </c>
      <c r="AW137" s="120">
        <v>5.0999999999999996</v>
      </c>
      <c r="AZ137" s="121"/>
      <c r="BA137" s="121"/>
      <c r="BB137" s="121"/>
      <c r="BC137" s="121"/>
      <c r="BD137" s="121">
        <v>3.9</v>
      </c>
      <c r="BE137" s="121">
        <v>9</v>
      </c>
      <c r="BF137" s="121">
        <v>3</v>
      </c>
      <c r="BG137" s="121">
        <v>13.2</v>
      </c>
      <c r="BH137" s="121">
        <v>8.6999999999999993</v>
      </c>
      <c r="BI137" s="121">
        <v>8.4</v>
      </c>
      <c r="BJ137" s="121">
        <v>13.2</v>
      </c>
      <c r="BK137" s="121">
        <v>6.3</v>
      </c>
      <c r="BL137" s="121">
        <v>18</v>
      </c>
      <c r="BM137" s="121">
        <v>14.1</v>
      </c>
      <c r="BN137" s="121">
        <v>12.9</v>
      </c>
      <c r="BO137" s="121">
        <v>8.1</v>
      </c>
      <c r="BP137" s="121">
        <v>6</v>
      </c>
      <c r="BQ137" s="121">
        <v>6.3</v>
      </c>
      <c r="BR137" s="121">
        <v>7.5</v>
      </c>
      <c r="BT137" s="116" t="str">
        <f t="shared" ref="BT137:BT202" si="34">$H137</f>
        <v>SON</v>
      </c>
      <c r="BU137" s="122">
        <v>6.6</v>
      </c>
      <c r="BV137" s="122">
        <v>6.6</v>
      </c>
      <c r="BW137" s="122">
        <f t="shared" si="23"/>
        <v>0</v>
      </c>
      <c r="BX137" s="123">
        <f t="shared" si="24"/>
        <v>1</v>
      </c>
      <c r="BY137" s="115" t="str">
        <f t="shared" si="31"/>
        <v>OK</v>
      </c>
      <c r="CA137" s="124" t="e">
        <f t="shared" ref="CA137:CA202" si="35">CC137-CB137</f>
        <v>#REF!</v>
      </c>
      <c r="CB137" s="122">
        <f t="shared" ref="CB137:CB202" si="36">SUMIF($AE$6:$AW$6,CB$6,$AE137:$AW137)</f>
        <v>6.6</v>
      </c>
      <c r="CC137" s="122" t="e">
        <f t="shared" ref="CC137:CC200" si="37">IF(IF(CF137="M",CB137,IF(CE137&lt;0,CB137-CE137,CB137))&lt;CD137,CD137,IF(CF137="M",CB137,IF(CE137&lt;0,CB137-CE137,CB137)))</f>
        <v>#REF!</v>
      </c>
      <c r="CD137" s="125" t="e">
        <f>SUMIF(ID_Process_P!$I$8:$I$1008,'● Inspection plan (master)'!$E137,ID_Process_P!#REF!)/1000</f>
        <v>#REF!</v>
      </c>
      <c r="CE137" s="125">
        <v>0.3</v>
      </c>
      <c r="CF137" s="126"/>
      <c r="CL137" s="124">
        <f t="shared" ref="CL137:CL202" si="38">CN137-CM137</f>
        <v>0</v>
      </c>
      <c r="CM137" s="122">
        <f t="shared" ref="CM137:CM202" si="39">SUMIF($AE$6:$AW$6,CM$6,$AE137:$AW137)</f>
        <v>12.6</v>
      </c>
      <c r="CN137" s="122">
        <f t="shared" ref="CN137:CN200" si="40">IF(IF(CQ137="M",CM137,IF(CP137&lt;0,CM137-CP137,CM137))&lt;CO137,CO137,IF(CQ137="M",CM137,IF(CP137&lt;0,CM137-CP137,CM137)))</f>
        <v>12.6</v>
      </c>
      <c r="CO137" s="125"/>
      <c r="CP137" s="125">
        <v>0</v>
      </c>
      <c r="CQ137" s="126"/>
    </row>
    <row r="138" spans="2:95">
      <c r="B138" s="127" t="s">
        <v>637</v>
      </c>
      <c r="C138" s="128" t="str">
        <f t="shared" si="32"/>
        <v>D00XBD-001BIVN</v>
      </c>
      <c r="D138" s="128" t="s">
        <v>637</v>
      </c>
      <c r="E138" s="128" t="s">
        <v>638</v>
      </c>
      <c r="F138" s="129" t="s">
        <v>37</v>
      </c>
      <c r="G138" s="130" t="str">
        <f t="shared" si="33"/>
        <v>D00XBD-001BIVN</v>
      </c>
      <c r="H138" s="130" t="s">
        <v>141</v>
      </c>
      <c r="I138" s="129" t="s">
        <v>204</v>
      </c>
      <c r="J138" s="128" t="s">
        <v>87</v>
      </c>
      <c r="K138" s="128" t="s">
        <v>87</v>
      </c>
      <c r="L138" s="129" t="s">
        <v>539</v>
      </c>
      <c r="M138" s="129" t="s">
        <v>354</v>
      </c>
      <c r="N138" s="129">
        <v>160</v>
      </c>
      <c r="O138" s="106"/>
      <c r="P138" s="106"/>
      <c r="Q138" s="106"/>
      <c r="R138" s="106"/>
      <c r="S138" s="106"/>
      <c r="T138" s="106"/>
      <c r="U138" s="106"/>
      <c r="V138" s="106"/>
      <c r="W138" s="106"/>
      <c r="X138" s="117"/>
      <c r="Y138" s="117"/>
      <c r="Z138" s="117"/>
      <c r="AA138" s="118"/>
      <c r="AB138" s="118"/>
      <c r="AC138" s="118"/>
      <c r="AD138" s="119"/>
      <c r="AE138" s="120"/>
      <c r="AF138" s="120">
        <v>0</v>
      </c>
      <c r="AG138" s="120">
        <v>0</v>
      </c>
      <c r="AH138" s="120">
        <v>0.16</v>
      </c>
      <c r="AI138" s="120">
        <v>0</v>
      </c>
      <c r="AJ138" s="120">
        <v>0</v>
      </c>
      <c r="AK138" s="120">
        <v>0</v>
      </c>
      <c r="AL138" s="120">
        <v>0</v>
      </c>
      <c r="AM138" s="120">
        <v>0</v>
      </c>
      <c r="AN138" s="120">
        <v>0</v>
      </c>
      <c r="AO138" s="120">
        <v>0</v>
      </c>
      <c r="AP138" s="120">
        <v>0</v>
      </c>
      <c r="AQ138" s="120">
        <v>0</v>
      </c>
      <c r="AR138" s="120">
        <v>0</v>
      </c>
      <c r="AS138" s="120">
        <v>0</v>
      </c>
      <c r="AT138" s="120">
        <v>0</v>
      </c>
      <c r="AU138" s="120">
        <v>0</v>
      </c>
      <c r="AV138" s="120">
        <v>0.16</v>
      </c>
      <c r="AW138" s="120">
        <v>0</v>
      </c>
      <c r="AZ138" s="117"/>
      <c r="BA138" s="117"/>
      <c r="BB138" s="117"/>
      <c r="BC138" s="117"/>
      <c r="BD138" s="117">
        <v>0</v>
      </c>
      <c r="BE138" s="117">
        <v>0</v>
      </c>
      <c r="BF138" s="117">
        <v>0</v>
      </c>
      <c r="BG138" s="117">
        <v>0</v>
      </c>
      <c r="BH138" s="117">
        <v>0</v>
      </c>
      <c r="BI138" s="117">
        <v>0</v>
      </c>
      <c r="BJ138" s="117">
        <v>0</v>
      </c>
      <c r="BK138" s="117">
        <v>0</v>
      </c>
      <c r="BL138" s="117">
        <v>0</v>
      </c>
      <c r="BM138" s="117">
        <v>0</v>
      </c>
      <c r="BN138" s="117">
        <v>0</v>
      </c>
      <c r="BO138" s="117">
        <v>0</v>
      </c>
      <c r="BP138" s="117">
        <v>0</v>
      </c>
      <c r="BQ138" s="117">
        <v>0</v>
      </c>
      <c r="BR138" s="117">
        <v>0.16</v>
      </c>
      <c r="BT138" s="130" t="str">
        <f t="shared" si="34"/>
        <v>SON</v>
      </c>
      <c r="BU138" s="131">
        <v>0</v>
      </c>
      <c r="BV138" s="131">
        <v>0</v>
      </c>
      <c r="BW138" s="131">
        <f t="shared" ref="BW138:BW205" si="41">BV138-BU138</f>
        <v>0</v>
      </c>
      <c r="BX138" s="132" t="str">
        <f t="shared" ref="BX138:BX205" si="42">IFERROR(BU138/BV138," ")</f>
        <v xml:space="preserve"> </v>
      </c>
      <c r="BY138" s="129" t="str">
        <f t="shared" ref="BY138:BY201" si="43">IF(AND(BU138=0,BV138=0),"OK",IF(OR(BX138&lt;95%,BX138&gt;105%),"NG","OK"))</f>
        <v>OK</v>
      </c>
      <c r="CA138" s="124" t="e">
        <f t="shared" si="35"/>
        <v>#REF!</v>
      </c>
      <c r="CB138" s="131">
        <f t="shared" si="36"/>
        <v>0</v>
      </c>
      <c r="CC138" s="131" t="e">
        <f t="shared" si="37"/>
        <v>#REF!</v>
      </c>
      <c r="CD138" s="133" t="e">
        <f>SUMIF(ID_Process_P!$I$8:$I$1008,'● Inspection plan (master)'!$E138,ID_Process_P!#REF!)/1000</f>
        <v>#REF!</v>
      </c>
      <c r="CE138" s="133">
        <v>0</v>
      </c>
      <c r="CF138" s="134"/>
      <c r="CL138" s="124">
        <f t="shared" si="38"/>
        <v>0</v>
      </c>
      <c r="CM138" s="131">
        <f t="shared" si="39"/>
        <v>0</v>
      </c>
      <c r="CN138" s="131">
        <f t="shared" si="40"/>
        <v>0</v>
      </c>
      <c r="CO138" s="133"/>
      <c r="CP138" s="133">
        <v>0</v>
      </c>
      <c r="CQ138" s="134"/>
    </row>
    <row r="139" spans="2:95">
      <c r="B139" s="113" t="s">
        <v>639</v>
      </c>
      <c r="C139" s="114" t="str">
        <f t="shared" si="32"/>
        <v>D00XCW-001BIVN</v>
      </c>
      <c r="D139" s="114" t="s">
        <v>639</v>
      </c>
      <c r="E139" s="114" t="s">
        <v>640</v>
      </c>
      <c r="F139" s="115" t="s">
        <v>37</v>
      </c>
      <c r="G139" s="116" t="str">
        <f t="shared" si="33"/>
        <v>D00XCW-001BIVN</v>
      </c>
      <c r="H139" s="116" t="s">
        <v>141</v>
      </c>
      <c r="I139" s="115" t="s">
        <v>205</v>
      </c>
      <c r="J139" s="114" t="s">
        <v>87</v>
      </c>
      <c r="K139" s="114" t="s">
        <v>87</v>
      </c>
      <c r="L139" s="115" t="s">
        <v>539</v>
      </c>
      <c r="M139" s="115" t="s">
        <v>354</v>
      </c>
      <c r="N139" s="115">
        <v>120</v>
      </c>
      <c r="O139" s="106"/>
      <c r="P139" s="106"/>
      <c r="Q139" s="106"/>
      <c r="R139" s="106"/>
      <c r="S139" s="106"/>
      <c r="T139" s="106"/>
      <c r="U139" s="106"/>
      <c r="V139" s="106"/>
      <c r="W139" s="106"/>
      <c r="X139" s="117"/>
      <c r="Y139" s="117"/>
      <c r="Z139" s="117"/>
      <c r="AA139" s="118"/>
      <c r="AB139" s="118"/>
      <c r="AC139" s="118"/>
      <c r="AD139" s="119"/>
      <c r="AE139" s="120"/>
      <c r="AF139" s="120">
        <v>0</v>
      </c>
      <c r="AG139" s="120">
        <v>0</v>
      </c>
      <c r="AH139" s="120">
        <v>0</v>
      </c>
      <c r="AI139" s="120">
        <v>0</v>
      </c>
      <c r="AJ139" s="120">
        <v>0</v>
      </c>
      <c r="AK139" s="120">
        <v>0</v>
      </c>
      <c r="AL139" s="120">
        <v>0</v>
      </c>
      <c r="AM139" s="120">
        <v>0.12</v>
      </c>
      <c r="AN139" s="120">
        <v>0.12</v>
      </c>
      <c r="AO139" s="120">
        <v>0</v>
      </c>
      <c r="AP139" s="120">
        <v>0</v>
      </c>
      <c r="AQ139" s="120">
        <v>0</v>
      </c>
      <c r="AR139" s="120">
        <v>0</v>
      </c>
      <c r="AS139" s="120">
        <v>0</v>
      </c>
      <c r="AT139" s="120">
        <v>0</v>
      </c>
      <c r="AU139" s="120">
        <v>0</v>
      </c>
      <c r="AV139" s="120">
        <v>0</v>
      </c>
      <c r="AW139" s="120">
        <v>0</v>
      </c>
      <c r="AZ139" s="121"/>
      <c r="BA139" s="121"/>
      <c r="BB139" s="121"/>
      <c r="BC139" s="121"/>
      <c r="BD139" s="121">
        <v>0</v>
      </c>
      <c r="BE139" s="121">
        <v>0</v>
      </c>
      <c r="BF139" s="121">
        <v>0</v>
      </c>
      <c r="BG139" s="121">
        <v>0</v>
      </c>
      <c r="BH139" s="121">
        <v>0.12</v>
      </c>
      <c r="BI139" s="121">
        <v>0</v>
      </c>
      <c r="BJ139" s="121">
        <v>0</v>
      </c>
      <c r="BK139" s="121">
        <v>0</v>
      </c>
      <c r="BL139" s="121">
        <v>0</v>
      </c>
      <c r="BM139" s="121">
        <v>0</v>
      </c>
      <c r="BN139" s="121">
        <v>0</v>
      </c>
      <c r="BO139" s="121">
        <v>0</v>
      </c>
      <c r="BP139" s="121">
        <v>0</v>
      </c>
      <c r="BQ139" s="121">
        <v>0</v>
      </c>
      <c r="BR139" s="121">
        <v>0</v>
      </c>
      <c r="BT139" s="116" t="str">
        <f t="shared" si="34"/>
        <v>SON</v>
      </c>
      <c r="BU139" s="122">
        <v>0</v>
      </c>
      <c r="BV139" s="122">
        <v>0</v>
      </c>
      <c r="BW139" s="122">
        <f t="shared" si="41"/>
        <v>0</v>
      </c>
      <c r="BX139" s="123" t="str">
        <f t="shared" si="42"/>
        <v xml:space="preserve"> </v>
      </c>
      <c r="BY139" s="115" t="str">
        <f t="shared" si="43"/>
        <v>OK</v>
      </c>
      <c r="CA139" s="124" t="e">
        <f t="shared" si="35"/>
        <v>#REF!</v>
      </c>
      <c r="CB139" s="122">
        <f t="shared" si="36"/>
        <v>0</v>
      </c>
      <c r="CC139" s="122" t="e">
        <f t="shared" si="37"/>
        <v>#REF!</v>
      </c>
      <c r="CD139" s="125" t="e">
        <f>SUMIF(ID_Process_P!$I$8:$I$1008,'● Inspection plan (master)'!$E139,ID_Process_P!#REF!)/1000</f>
        <v>#REF!</v>
      </c>
      <c r="CE139" s="125">
        <v>0.12</v>
      </c>
      <c r="CF139" s="126"/>
      <c r="CL139" s="124">
        <f t="shared" si="38"/>
        <v>0</v>
      </c>
      <c r="CM139" s="122">
        <f t="shared" si="39"/>
        <v>0</v>
      </c>
      <c r="CN139" s="122">
        <f t="shared" si="40"/>
        <v>0</v>
      </c>
      <c r="CO139" s="125"/>
      <c r="CP139" s="125">
        <v>0</v>
      </c>
      <c r="CQ139" s="126"/>
    </row>
    <row r="140" spans="2:95">
      <c r="B140" s="127" t="s">
        <v>641</v>
      </c>
      <c r="C140" s="128" t="str">
        <f t="shared" si="32"/>
        <v>303RA06010KDTHK</v>
      </c>
      <c r="D140" s="128" t="s">
        <v>641</v>
      </c>
      <c r="E140" s="128" t="s">
        <v>642</v>
      </c>
      <c r="F140" s="129" t="s">
        <v>37</v>
      </c>
      <c r="G140" s="130" t="str">
        <f t="shared" si="33"/>
        <v>303RA06010KDTHK</v>
      </c>
      <c r="H140" s="130" t="s">
        <v>141</v>
      </c>
      <c r="I140" s="129" t="s">
        <v>206</v>
      </c>
      <c r="J140" s="128" t="s">
        <v>113</v>
      </c>
      <c r="K140" s="128" t="s">
        <v>113</v>
      </c>
      <c r="L140" s="129" t="s">
        <v>539</v>
      </c>
      <c r="M140" s="129" t="s">
        <v>540</v>
      </c>
      <c r="N140" s="129">
        <v>270</v>
      </c>
      <c r="O140" s="106"/>
      <c r="P140" s="106"/>
      <c r="Q140" s="106"/>
      <c r="R140" s="106"/>
      <c r="S140" s="106"/>
      <c r="T140" s="106"/>
      <c r="U140" s="106"/>
      <c r="V140" s="106"/>
      <c r="W140" s="106"/>
      <c r="X140" s="117"/>
      <c r="Y140" s="117"/>
      <c r="Z140" s="117"/>
      <c r="AA140" s="118"/>
      <c r="AB140" s="118"/>
      <c r="AC140" s="118"/>
      <c r="AD140" s="119"/>
      <c r="AE140" s="120"/>
      <c r="AF140" s="120">
        <v>0</v>
      </c>
      <c r="AG140" s="120">
        <v>0</v>
      </c>
      <c r="AH140" s="120">
        <v>0</v>
      </c>
      <c r="AI140" s="120">
        <v>0</v>
      </c>
      <c r="AJ140" s="120">
        <v>0</v>
      </c>
      <c r="AK140" s="120">
        <v>0</v>
      </c>
      <c r="AL140" s="120">
        <v>0</v>
      </c>
      <c r="AM140" s="120">
        <v>0</v>
      </c>
      <c r="AN140" s="120">
        <v>0</v>
      </c>
      <c r="AO140" s="120">
        <v>0</v>
      </c>
      <c r="AP140" s="120">
        <v>0</v>
      </c>
      <c r="AQ140" s="120">
        <v>0</v>
      </c>
      <c r="AR140" s="120">
        <v>0</v>
      </c>
      <c r="AS140" s="120">
        <v>0</v>
      </c>
      <c r="AT140" s="120">
        <v>0</v>
      </c>
      <c r="AU140" s="120">
        <v>0</v>
      </c>
      <c r="AV140" s="120">
        <v>0</v>
      </c>
      <c r="AW140" s="120">
        <v>0</v>
      </c>
      <c r="AZ140" s="117"/>
      <c r="BA140" s="117"/>
      <c r="BB140" s="117"/>
      <c r="BC140" s="117"/>
      <c r="BD140" s="117">
        <v>0</v>
      </c>
      <c r="BE140" s="117">
        <v>0</v>
      </c>
      <c r="BF140" s="117">
        <v>0</v>
      </c>
      <c r="BG140" s="117">
        <v>0</v>
      </c>
      <c r="BH140" s="117">
        <v>0</v>
      </c>
      <c r="BI140" s="117">
        <v>0</v>
      </c>
      <c r="BJ140" s="117">
        <v>0</v>
      </c>
      <c r="BK140" s="117">
        <v>0</v>
      </c>
      <c r="BL140" s="117">
        <v>0</v>
      </c>
      <c r="BM140" s="117">
        <v>0</v>
      </c>
      <c r="BN140" s="117">
        <v>0</v>
      </c>
      <c r="BO140" s="117">
        <v>0</v>
      </c>
      <c r="BP140" s="117">
        <v>0</v>
      </c>
      <c r="BQ140" s="117">
        <v>0</v>
      </c>
      <c r="BR140" s="117">
        <v>0</v>
      </c>
      <c r="BT140" s="130" t="str">
        <f t="shared" si="34"/>
        <v>SON</v>
      </c>
      <c r="BU140" s="131">
        <v>0</v>
      </c>
      <c r="BV140" s="131">
        <v>0</v>
      </c>
      <c r="BW140" s="131">
        <f t="shared" si="41"/>
        <v>0</v>
      </c>
      <c r="BX140" s="132" t="str">
        <f t="shared" si="42"/>
        <v xml:space="preserve"> </v>
      </c>
      <c r="BY140" s="129" t="str">
        <f t="shared" si="43"/>
        <v>OK</v>
      </c>
      <c r="CA140" s="124" t="e">
        <f t="shared" si="35"/>
        <v>#REF!</v>
      </c>
      <c r="CB140" s="131">
        <f t="shared" si="36"/>
        <v>0</v>
      </c>
      <c r="CC140" s="131" t="e">
        <f t="shared" si="37"/>
        <v>#REF!</v>
      </c>
      <c r="CD140" s="133" t="e">
        <f>SUMIF(ID_Process_P!$I$8:$I$1008,'● Inspection plan (master)'!$E140,ID_Process_P!#REF!)/1000</f>
        <v>#REF!</v>
      </c>
      <c r="CE140" s="133">
        <v>0</v>
      </c>
      <c r="CF140" s="134"/>
      <c r="CL140" s="124">
        <f t="shared" si="38"/>
        <v>0</v>
      </c>
      <c r="CM140" s="131">
        <f t="shared" si="39"/>
        <v>0</v>
      </c>
      <c r="CN140" s="131">
        <f t="shared" si="40"/>
        <v>0</v>
      </c>
      <c r="CO140" s="133"/>
      <c r="CP140" s="133">
        <v>0</v>
      </c>
      <c r="CQ140" s="134"/>
    </row>
    <row r="141" spans="2:95">
      <c r="B141" s="113" t="s">
        <v>643</v>
      </c>
      <c r="C141" s="114" t="str">
        <f t="shared" si="32"/>
        <v>303RA06010KDTVN</v>
      </c>
      <c r="D141" s="114" t="s">
        <v>643</v>
      </c>
      <c r="E141" s="114" t="s">
        <v>644</v>
      </c>
      <c r="F141" s="115" t="s">
        <v>37</v>
      </c>
      <c r="G141" s="116" t="str">
        <f t="shared" si="33"/>
        <v>303RA06010KDTVN</v>
      </c>
      <c r="H141" s="116" t="s">
        <v>141</v>
      </c>
      <c r="I141" s="115" t="s">
        <v>206</v>
      </c>
      <c r="J141" s="114" t="s">
        <v>111</v>
      </c>
      <c r="K141" s="114" t="s">
        <v>111</v>
      </c>
      <c r="L141" s="115" t="s">
        <v>539</v>
      </c>
      <c r="M141" s="115" t="s">
        <v>540</v>
      </c>
      <c r="N141" s="115">
        <v>270</v>
      </c>
      <c r="O141" s="106"/>
      <c r="P141" s="106"/>
      <c r="Q141" s="106"/>
      <c r="R141" s="106"/>
      <c r="S141" s="106"/>
      <c r="T141" s="106"/>
      <c r="U141" s="106"/>
      <c r="V141" s="106"/>
      <c r="W141" s="106"/>
      <c r="X141" s="117"/>
      <c r="Y141" s="117"/>
      <c r="Z141" s="117"/>
      <c r="AA141" s="118"/>
      <c r="AB141" s="118"/>
      <c r="AC141" s="118"/>
      <c r="AD141" s="119"/>
      <c r="AE141" s="120"/>
      <c r="AF141" s="120">
        <v>2.16</v>
      </c>
      <c r="AG141" s="120">
        <v>1.08</v>
      </c>
      <c r="AH141" s="120">
        <v>1.44</v>
      </c>
      <c r="AI141" s="120">
        <v>0</v>
      </c>
      <c r="AJ141" s="120">
        <v>2.52</v>
      </c>
      <c r="AK141" s="120">
        <v>2.52</v>
      </c>
      <c r="AL141" s="120">
        <v>2.88</v>
      </c>
      <c r="AM141" s="120">
        <v>1.44</v>
      </c>
      <c r="AN141" s="120">
        <v>1.8</v>
      </c>
      <c r="AO141" s="120">
        <v>4.32</v>
      </c>
      <c r="AP141" s="120">
        <v>0</v>
      </c>
      <c r="AQ141" s="120">
        <v>2.52</v>
      </c>
      <c r="AR141" s="120">
        <v>1.44</v>
      </c>
      <c r="AS141" s="120">
        <v>5.4</v>
      </c>
      <c r="AT141" s="120">
        <v>0.81</v>
      </c>
      <c r="AU141" s="120">
        <v>1.89</v>
      </c>
      <c r="AV141" s="120">
        <v>1.89</v>
      </c>
      <c r="AW141" s="120">
        <v>0.81</v>
      </c>
      <c r="AZ141" s="121"/>
      <c r="BA141" s="121"/>
      <c r="BB141" s="121"/>
      <c r="BC141" s="121"/>
      <c r="BD141" s="121">
        <v>1.08</v>
      </c>
      <c r="BE141" s="121">
        <v>1.8</v>
      </c>
      <c r="BF141" s="121">
        <v>2.88</v>
      </c>
      <c r="BG141" s="121">
        <v>2.52</v>
      </c>
      <c r="BH141" s="121">
        <v>1.44</v>
      </c>
      <c r="BI141" s="121">
        <v>1.8</v>
      </c>
      <c r="BJ141" s="121">
        <v>2.52</v>
      </c>
      <c r="BK141" s="121">
        <v>1.44</v>
      </c>
      <c r="BL141" s="121">
        <v>2.16</v>
      </c>
      <c r="BM141" s="121">
        <v>2.88</v>
      </c>
      <c r="BN141" s="121">
        <v>3.96</v>
      </c>
      <c r="BO141" s="121">
        <v>1.8</v>
      </c>
      <c r="BP141" s="121">
        <v>1.44</v>
      </c>
      <c r="BQ141" s="121">
        <v>2.16</v>
      </c>
      <c r="BR141" s="121">
        <v>1.44</v>
      </c>
      <c r="BT141" s="116" t="str">
        <f t="shared" si="34"/>
        <v>SON</v>
      </c>
      <c r="BU141" s="122">
        <v>0</v>
      </c>
      <c r="BV141" s="122">
        <v>0.81</v>
      </c>
      <c r="BW141" s="122">
        <f t="shared" si="41"/>
        <v>0.81</v>
      </c>
      <c r="BX141" s="123">
        <f t="shared" si="42"/>
        <v>0</v>
      </c>
      <c r="BY141" s="115" t="str">
        <f t="shared" si="43"/>
        <v>NG</v>
      </c>
      <c r="CA141" s="124" t="e">
        <f t="shared" si="35"/>
        <v>#REF!</v>
      </c>
      <c r="CB141" s="122">
        <f t="shared" si="36"/>
        <v>0.81</v>
      </c>
      <c r="CC141" s="122" t="e">
        <f t="shared" si="37"/>
        <v>#REF!</v>
      </c>
      <c r="CD141" s="125" t="e">
        <f>SUMIF(ID_Process_P!$I$8:$I$1008,'● Inspection plan (master)'!$E141,ID_Process_P!#REF!)/1000</f>
        <v>#REF!</v>
      </c>
      <c r="CE141" s="125">
        <v>0.45</v>
      </c>
      <c r="CF141" s="126"/>
      <c r="CL141" s="124">
        <f t="shared" si="38"/>
        <v>0</v>
      </c>
      <c r="CM141" s="122">
        <f t="shared" si="39"/>
        <v>5.4</v>
      </c>
      <c r="CN141" s="122">
        <f t="shared" si="40"/>
        <v>5.4</v>
      </c>
      <c r="CO141" s="125"/>
      <c r="CP141" s="125">
        <v>0</v>
      </c>
      <c r="CQ141" s="126"/>
    </row>
    <row r="142" spans="2:95">
      <c r="B142" s="127" t="s">
        <v>645</v>
      </c>
      <c r="C142" s="128" t="str">
        <f t="shared" si="32"/>
        <v>D005SV-001BIVN</v>
      </c>
      <c r="D142" s="128" t="s">
        <v>645</v>
      </c>
      <c r="E142" s="128" t="s">
        <v>646</v>
      </c>
      <c r="F142" s="129" t="s">
        <v>37</v>
      </c>
      <c r="G142" s="130" t="str">
        <f t="shared" si="33"/>
        <v>D005SV-001BIVN</v>
      </c>
      <c r="H142" s="130" t="s">
        <v>141</v>
      </c>
      <c r="I142" s="129" t="s">
        <v>207</v>
      </c>
      <c r="J142" s="128" t="s">
        <v>87</v>
      </c>
      <c r="K142" s="128" t="s">
        <v>87</v>
      </c>
      <c r="L142" s="129" t="s">
        <v>539</v>
      </c>
      <c r="M142" s="129" t="s">
        <v>354</v>
      </c>
      <c r="N142" s="129">
        <v>96</v>
      </c>
      <c r="O142" s="106"/>
      <c r="P142" s="106"/>
      <c r="Q142" s="106"/>
      <c r="R142" s="106"/>
      <c r="S142" s="106"/>
      <c r="T142" s="106"/>
      <c r="U142" s="106"/>
      <c r="V142" s="106"/>
      <c r="W142" s="106"/>
      <c r="X142" s="117"/>
      <c r="Y142" s="117"/>
      <c r="Z142" s="117"/>
      <c r="AA142" s="118"/>
      <c r="AB142" s="118"/>
      <c r="AC142" s="118"/>
      <c r="AD142" s="119"/>
      <c r="AE142" s="120"/>
      <c r="AF142" s="120">
        <v>85.44</v>
      </c>
      <c r="AG142" s="120">
        <v>54.527999999999999</v>
      </c>
      <c r="AH142" s="120">
        <v>20.064</v>
      </c>
      <c r="AI142" s="120">
        <v>29.76</v>
      </c>
      <c r="AJ142" s="120">
        <v>29.472000000000001</v>
      </c>
      <c r="AK142" s="120">
        <v>41.567999999999998</v>
      </c>
      <c r="AL142" s="120">
        <v>56.832000000000001</v>
      </c>
      <c r="AM142" s="120">
        <v>85.92</v>
      </c>
      <c r="AN142" s="120">
        <v>114.432</v>
      </c>
      <c r="AO142" s="120">
        <v>113.08799999999999</v>
      </c>
      <c r="AP142" s="120">
        <v>48.48</v>
      </c>
      <c r="AQ142" s="120">
        <v>75.552000000000007</v>
      </c>
      <c r="AR142" s="120">
        <v>125.184</v>
      </c>
      <c r="AS142" s="120">
        <v>119.904</v>
      </c>
      <c r="AT142" s="120">
        <v>43.295999999999999</v>
      </c>
      <c r="AU142" s="120">
        <v>45.6</v>
      </c>
      <c r="AV142" s="120">
        <v>56.256</v>
      </c>
      <c r="AW142" s="120">
        <v>47.712000000000003</v>
      </c>
      <c r="AZ142" s="117"/>
      <c r="BA142" s="117"/>
      <c r="BB142" s="117"/>
      <c r="BC142" s="117"/>
      <c r="BD142" s="117">
        <v>40.031999999999996</v>
      </c>
      <c r="BE142" s="117">
        <v>35.235999999999997</v>
      </c>
      <c r="BF142" s="117">
        <v>47.616</v>
      </c>
      <c r="BG142" s="117">
        <v>61.344000000000001</v>
      </c>
      <c r="BH142" s="117">
        <v>78.72</v>
      </c>
      <c r="BI142" s="117">
        <v>96.864000000000004</v>
      </c>
      <c r="BJ142" s="117">
        <v>79.872</v>
      </c>
      <c r="BK142" s="117">
        <v>70.463999999999999</v>
      </c>
      <c r="BL142" s="117">
        <v>107.136</v>
      </c>
      <c r="BM142" s="117">
        <v>113.952</v>
      </c>
      <c r="BN142" s="117">
        <v>105.696</v>
      </c>
      <c r="BO142" s="117">
        <v>62.591999999999999</v>
      </c>
      <c r="BP142" s="117">
        <v>44.256</v>
      </c>
      <c r="BQ142" s="117">
        <v>51.072000000000003</v>
      </c>
      <c r="BR142" s="117">
        <v>68.256</v>
      </c>
      <c r="BT142" s="130" t="str">
        <f t="shared" si="34"/>
        <v>SON</v>
      </c>
      <c r="BU142" s="131">
        <v>47.04</v>
      </c>
      <c r="BV142" s="131">
        <v>43.295999999999999</v>
      </c>
      <c r="BW142" s="131">
        <f t="shared" si="41"/>
        <v>-3.7439999999999998</v>
      </c>
      <c r="BX142" s="132">
        <f t="shared" si="42"/>
        <v>1.0864745011086474</v>
      </c>
      <c r="BY142" s="129" t="str">
        <f t="shared" si="43"/>
        <v>NG</v>
      </c>
      <c r="CA142" s="124" t="e">
        <f t="shared" si="35"/>
        <v>#REF!</v>
      </c>
      <c r="CB142" s="131">
        <f t="shared" si="36"/>
        <v>43.295999999999999</v>
      </c>
      <c r="CC142" s="131" t="e">
        <f t="shared" si="37"/>
        <v>#REF!</v>
      </c>
      <c r="CD142" s="133" t="e">
        <f>SUMIF(ID_Process_P!$I$8:$I$1008,'● Inspection plan (master)'!$E142,ID_Process_P!#REF!)/1000</f>
        <v>#REF!</v>
      </c>
      <c r="CE142" s="133">
        <v>0</v>
      </c>
      <c r="CF142" s="134"/>
      <c r="CL142" s="124">
        <f t="shared" si="38"/>
        <v>0</v>
      </c>
      <c r="CM142" s="131">
        <f t="shared" si="39"/>
        <v>119.904</v>
      </c>
      <c r="CN142" s="131">
        <f t="shared" si="40"/>
        <v>119.904</v>
      </c>
      <c r="CO142" s="133"/>
      <c r="CP142" s="133">
        <v>0</v>
      </c>
      <c r="CQ142" s="134"/>
    </row>
    <row r="143" spans="2:95">
      <c r="B143" s="113" t="s">
        <v>647</v>
      </c>
      <c r="C143" s="114" t="str">
        <f t="shared" si="32"/>
        <v>RL2-1637CVN2</v>
      </c>
      <c r="D143" s="114" t="s">
        <v>647</v>
      </c>
      <c r="E143" s="114" t="s">
        <v>648</v>
      </c>
      <c r="F143" s="115" t="s">
        <v>37</v>
      </c>
      <c r="G143" s="116" t="str">
        <f t="shared" si="33"/>
        <v>RL2-1637CVN2</v>
      </c>
      <c r="H143" s="116" t="s">
        <v>141</v>
      </c>
      <c r="I143" s="115" t="s">
        <v>208</v>
      </c>
      <c r="J143" s="114" t="s">
        <v>106</v>
      </c>
      <c r="K143" s="114" t="s">
        <v>68</v>
      </c>
      <c r="L143" s="115" t="s">
        <v>539</v>
      </c>
      <c r="M143" s="115" t="s">
        <v>540</v>
      </c>
      <c r="N143" s="115">
        <v>400</v>
      </c>
      <c r="O143" s="106"/>
      <c r="P143" s="106"/>
      <c r="Q143" s="106"/>
      <c r="R143" s="106"/>
      <c r="S143" s="106"/>
      <c r="T143" s="106"/>
      <c r="U143" s="106"/>
      <c r="V143" s="106"/>
      <c r="W143" s="106"/>
      <c r="X143" s="117"/>
      <c r="Y143" s="117"/>
      <c r="Z143" s="117"/>
      <c r="AA143" s="118"/>
      <c r="AB143" s="118"/>
      <c r="AC143" s="118"/>
      <c r="AD143" s="119"/>
      <c r="AE143" s="120"/>
      <c r="AF143" s="120">
        <v>6.8</v>
      </c>
      <c r="AG143" s="120">
        <v>10.8</v>
      </c>
      <c r="AH143" s="120">
        <v>0</v>
      </c>
      <c r="AI143" s="120">
        <v>3.2</v>
      </c>
      <c r="AJ143" s="120">
        <v>3.2</v>
      </c>
      <c r="AK143" s="120">
        <v>8.4</v>
      </c>
      <c r="AL143" s="120">
        <v>6.8</v>
      </c>
      <c r="AM143" s="120">
        <v>3.6</v>
      </c>
      <c r="AN143" s="120">
        <v>5.2</v>
      </c>
      <c r="AO143" s="120">
        <v>1.6</v>
      </c>
      <c r="AP143" s="120">
        <v>0</v>
      </c>
      <c r="AQ143" s="120">
        <v>3.6</v>
      </c>
      <c r="AR143" s="120">
        <v>11.2</v>
      </c>
      <c r="AS143" s="120">
        <v>14.4</v>
      </c>
      <c r="AT143" s="120">
        <v>12.4</v>
      </c>
      <c r="AU143" s="120">
        <v>2.8</v>
      </c>
      <c r="AV143" s="120">
        <v>6</v>
      </c>
      <c r="AW143" s="120">
        <v>4</v>
      </c>
      <c r="AZ143" s="121"/>
      <c r="BA143" s="121"/>
      <c r="BB143" s="121"/>
      <c r="BC143" s="121"/>
      <c r="BD143" s="121">
        <v>3.6</v>
      </c>
      <c r="BE143" s="121">
        <v>4</v>
      </c>
      <c r="BF143" s="121">
        <v>3.2</v>
      </c>
      <c r="BG143" s="121">
        <v>6.8</v>
      </c>
      <c r="BH143" s="121">
        <v>7.2</v>
      </c>
      <c r="BI143" s="121">
        <v>4.8</v>
      </c>
      <c r="BJ143" s="121">
        <v>0</v>
      </c>
      <c r="BK143" s="121">
        <v>0</v>
      </c>
      <c r="BL143" s="121">
        <v>4.4000000000000004</v>
      </c>
      <c r="BM143" s="121">
        <v>8.8000000000000007</v>
      </c>
      <c r="BN143" s="121">
        <v>15.2</v>
      </c>
      <c r="BO143" s="121">
        <v>14.4</v>
      </c>
      <c r="BP143" s="121">
        <v>3.6</v>
      </c>
      <c r="BQ143" s="121">
        <v>6</v>
      </c>
      <c r="BR143" s="121">
        <v>6.4</v>
      </c>
      <c r="BT143" s="116" t="str">
        <f t="shared" si="34"/>
        <v>SON</v>
      </c>
      <c r="BU143" s="122">
        <v>12.4</v>
      </c>
      <c r="BV143" s="122">
        <v>12.4</v>
      </c>
      <c r="BW143" s="122">
        <f t="shared" si="41"/>
        <v>0</v>
      </c>
      <c r="BX143" s="123">
        <f t="shared" si="42"/>
        <v>1</v>
      </c>
      <c r="BY143" s="115" t="str">
        <f t="shared" si="43"/>
        <v>OK</v>
      </c>
      <c r="CA143" s="124" t="e">
        <f t="shared" si="35"/>
        <v>#REF!</v>
      </c>
      <c r="CB143" s="122">
        <f t="shared" si="36"/>
        <v>12.4</v>
      </c>
      <c r="CC143" s="122" t="e">
        <f t="shared" si="37"/>
        <v>#REF!</v>
      </c>
      <c r="CD143" s="125" t="e">
        <f>SUMIF(ID_Process_P!$I$8:$I$1008,'● Inspection plan (master)'!$E143,ID_Process_P!#REF!)/1000</f>
        <v>#REF!</v>
      </c>
      <c r="CE143" s="125">
        <v>1.6</v>
      </c>
      <c r="CF143" s="126" t="s">
        <v>465</v>
      </c>
      <c r="CL143" s="124">
        <f t="shared" si="38"/>
        <v>0</v>
      </c>
      <c r="CM143" s="122">
        <f t="shared" si="39"/>
        <v>14.4</v>
      </c>
      <c r="CN143" s="122">
        <f t="shared" si="40"/>
        <v>14.4</v>
      </c>
      <c r="CO143" s="125"/>
      <c r="CP143" s="125">
        <v>0</v>
      </c>
      <c r="CQ143" s="126" t="s">
        <v>465</v>
      </c>
    </row>
    <row r="144" spans="2:95">
      <c r="B144" s="127" t="s">
        <v>649</v>
      </c>
      <c r="C144" s="128" t="str">
        <f t="shared" si="32"/>
        <v>RL2-2582CVN2</v>
      </c>
      <c r="D144" s="128" t="s">
        <v>649</v>
      </c>
      <c r="E144" s="128" t="s">
        <v>650</v>
      </c>
      <c r="F144" s="129" t="s">
        <v>37</v>
      </c>
      <c r="G144" s="130" t="str">
        <f t="shared" si="33"/>
        <v>RL2-2582CVN2</v>
      </c>
      <c r="H144" s="130" t="s">
        <v>141</v>
      </c>
      <c r="I144" s="129" t="s">
        <v>209</v>
      </c>
      <c r="J144" s="128" t="s">
        <v>70</v>
      </c>
      <c r="K144" s="128" t="s">
        <v>68</v>
      </c>
      <c r="L144" s="129" t="s">
        <v>539</v>
      </c>
      <c r="M144" s="129" t="s">
        <v>354</v>
      </c>
      <c r="N144" s="129">
        <v>400</v>
      </c>
      <c r="O144" s="106"/>
      <c r="P144" s="106"/>
      <c r="Q144" s="106"/>
      <c r="R144" s="106"/>
      <c r="S144" s="106"/>
      <c r="T144" s="106"/>
      <c r="U144" s="106"/>
      <c r="V144" s="106"/>
      <c r="W144" s="106"/>
      <c r="X144" s="117"/>
      <c r="Y144" s="117"/>
      <c r="Z144" s="117"/>
      <c r="AA144" s="118"/>
      <c r="AB144" s="118"/>
      <c r="AC144" s="118"/>
      <c r="AD144" s="119"/>
      <c r="AE144" s="120"/>
      <c r="AF144" s="120">
        <v>77.2</v>
      </c>
      <c r="AG144" s="120">
        <v>32.4</v>
      </c>
      <c r="AH144" s="120">
        <v>55.6</v>
      </c>
      <c r="AI144" s="120">
        <v>60</v>
      </c>
      <c r="AJ144" s="120">
        <v>31.2</v>
      </c>
      <c r="AK144" s="120">
        <v>50.4</v>
      </c>
      <c r="AL144" s="120">
        <v>45.6</v>
      </c>
      <c r="AM144" s="120">
        <v>49.2</v>
      </c>
      <c r="AN144" s="120">
        <v>44</v>
      </c>
      <c r="AO144" s="120">
        <v>10</v>
      </c>
      <c r="AP144" s="120">
        <v>28.8</v>
      </c>
      <c r="AQ144" s="120">
        <v>26</v>
      </c>
      <c r="AR144" s="120">
        <v>13.6</v>
      </c>
      <c r="AS144" s="120">
        <v>10</v>
      </c>
      <c r="AT144" s="120">
        <v>10.8</v>
      </c>
      <c r="AU144" s="120">
        <v>9.6</v>
      </c>
      <c r="AV144" s="120">
        <v>11.2</v>
      </c>
      <c r="AW144" s="120">
        <v>10.4</v>
      </c>
      <c r="AZ144" s="117"/>
      <c r="BA144" s="117"/>
      <c r="BB144" s="117"/>
      <c r="BC144" s="117"/>
      <c r="BD144" s="117">
        <v>63.6</v>
      </c>
      <c r="BE144" s="117">
        <v>31.2</v>
      </c>
      <c r="BF144" s="117">
        <v>49.2</v>
      </c>
      <c r="BG144" s="117">
        <v>51.2</v>
      </c>
      <c r="BH144" s="117">
        <v>51.6</v>
      </c>
      <c r="BI144" s="117">
        <v>32</v>
      </c>
      <c r="BJ144" s="117">
        <v>29.2</v>
      </c>
      <c r="BK144" s="117">
        <v>25.6</v>
      </c>
      <c r="BL144" s="117">
        <v>30</v>
      </c>
      <c r="BM144" s="117">
        <v>13.6</v>
      </c>
      <c r="BN144" s="117">
        <v>12.4</v>
      </c>
      <c r="BO144" s="117">
        <v>10.4</v>
      </c>
      <c r="BP144" s="117">
        <v>9.6</v>
      </c>
      <c r="BQ144" s="117">
        <v>10.8</v>
      </c>
      <c r="BR144" s="117">
        <v>13.6</v>
      </c>
      <c r="BT144" s="130" t="str">
        <f t="shared" si="34"/>
        <v>SON</v>
      </c>
      <c r="BU144" s="131">
        <v>11.2</v>
      </c>
      <c r="BV144" s="131">
        <v>10.8</v>
      </c>
      <c r="BW144" s="131">
        <f t="shared" si="41"/>
        <v>-0.39999999999999858</v>
      </c>
      <c r="BX144" s="132">
        <f t="shared" si="42"/>
        <v>1.037037037037037</v>
      </c>
      <c r="BY144" s="129" t="str">
        <f t="shared" si="43"/>
        <v>OK</v>
      </c>
      <c r="CA144" s="124" t="e">
        <f t="shared" si="35"/>
        <v>#REF!</v>
      </c>
      <c r="CB144" s="131">
        <f t="shared" si="36"/>
        <v>10.8</v>
      </c>
      <c r="CC144" s="131" t="e">
        <f t="shared" si="37"/>
        <v>#REF!</v>
      </c>
      <c r="CD144" s="133" t="e">
        <f>SUMIF(ID_Process_P!$I$8:$I$1008,'● Inspection plan (master)'!$E144,ID_Process_P!#REF!)/1000</f>
        <v>#REF!</v>
      </c>
      <c r="CE144" s="133">
        <v>0.4</v>
      </c>
      <c r="CF144" s="134"/>
      <c r="CL144" s="124">
        <f t="shared" si="38"/>
        <v>0</v>
      </c>
      <c r="CM144" s="131">
        <f t="shared" si="39"/>
        <v>10</v>
      </c>
      <c r="CN144" s="131">
        <f t="shared" si="40"/>
        <v>10</v>
      </c>
      <c r="CO144" s="133"/>
      <c r="CP144" s="133">
        <v>0</v>
      </c>
      <c r="CQ144" s="134"/>
    </row>
    <row r="145" spans="2:95">
      <c r="B145" s="113" t="s">
        <v>651</v>
      </c>
      <c r="C145" s="114" t="str">
        <f t="shared" si="32"/>
        <v>RL2-1643CVN2</v>
      </c>
      <c r="D145" s="114" t="s">
        <v>651</v>
      </c>
      <c r="E145" s="114" t="s">
        <v>652</v>
      </c>
      <c r="F145" s="115" t="s">
        <v>37</v>
      </c>
      <c r="G145" s="116" t="str">
        <f t="shared" si="33"/>
        <v>RL2-1643CVN2</v>
      </c>
      <c r="H145" s="116" t="s">
        <v>141</v>
      </c>
      <c r="I145" s="115" t="s">
        <v>210</v>
      </c>
      <c r="J145" s="114" t="s">
        <v>70</v>
      </c>
      <c r="K145" s="114" t="s">
        <v>68</v>
      </c>
      <c r="L145" s="115" t="s">
        <v>539</v>
      </c>
      <c r="M145" s="115" t="s">
        <v>354</v>
      </c>
      <c r="N145" s="115">
        <v>320</v>
      </c>
      <c r="O145" s="106"/>
      <c r="P145" s="106"/>
      <c r="Q145" s="106"/>
      <c r="R145" s="106"/>
      <c r="S145" s="106"/>
      <c r="T145" s="106"/>
      <c r="U145" s="106"/>
      <c r="V145" s="106"/>
      <c r="W145" s="106"/>
      <c r="X145" s="117"/>
      <c r="Y145" s="117"/>
      <c r="Z145" s="117"/>
      <c r="AA145" s="118"/>
      <c r="AB145" s="118"/>
      <c r="AC145" s="118"/>
      <c r="AD145" s="119"/>
      <c r="AE145" s="120"/>
      <c r="AF145" s="120">
        <v>86.08</v>
      </c>
      <c r="AG145" s="120">
        <v>26.24</v>
      </c>
      <c r="AH145" s="120">
        <v>24.48</v>
      </c>
      <c r="AI145" s="120">
        <v>20.8</v>
      </c>
      <c r="AJ145" s="120">
        <v>13.44</v>
      </c>
      <c r="AK145" s="120">
        <v>24.64</v>
      </c>
      <c r="AL145" s="120">
        <v>35.200000000000003</v>
      </c>
      <c r="AM145" s="120">
        <v>4.8</v>
      </c>
      <c r="AN145" s="120">
        <v>2.88</v>
      </c>
      <c r="AO145" s="120">
        <v>0</v>
      </c>
      <c r="AP145" s="120">
        <v>15.68</v>
      </c>
      <c r="AQ145" s="120">
        <v>36.479999999999997</v>
      </c>
      <c r="AR145" s="120">
        <v>48</v>
      </c>
      <c r="AS145" s="120">
        <v>82.24</v>
      </c>
      <c r="AT145" s="120">
        <v>73.28</v>
      </c>
      <c r="AU145" s="120">
        <v>23.36</v>
      </c>
      <c r="AV145" s="120">
        <v>21.44</v>
      </c>
      <c r="AW145" s="120">
        <v>19.52</v>
      </c>
      <c r="AZ145" s="121"/>
      <c r="BA145" s="121"/>
      <c r="BB145" s="121"/>
      <c r="BC145" s="121"/>
      <c r="BD145" s="121">
        <v>20.8</v>
      </c>
      <c r="BE145" s="121">
        <v>16.96</v>
      </c>
      <c r="BF145" s="121">
        <v>18.88</v>
      </c>
      <c r="BG145" s="121">
        <v>32.96</v>
      </c>
      <c r="BH145" s="121">
        <v>6.72</v>
      </c>
      <c r="BI145" s="121">
        <v>0.32</v>
      </c>
      <c r="BJ145" s="121">
        <v>1.28</v>
      </c>
      <c r="BK145" s="121">
        <v>16.96</v>
      </c>
      <c r="BL145" s="121">
        <v>30.72</v>
      </c>
      <c r="BM145" s="121">
        <v>43.2</v>
      </c>
      <c r="BN145" s="121">
        <v>80.959999999999994</v>
      </c>
      <c r="BO145" s="121">
        <v>88</v>
      </c>
      <c r="BP145" s="121">
        <v>27.52</v>
      </c>
      <c r="BQ145" s="121">
        <v>20.16</v>
      </c>
      <c r="BR145" s="121">
        <v>25.6</v>
      </c>
      <c r="BT145" s="116" t="str">
        <f t="shared" si="34"/>
        <v>SON</v>
      </c>
      <c r="BU145" s="122">
        <v>74.56</v>
      </c>
      <c r="BV145" s="122">
        <v>73.28</v>
      </c>
      <c r="BW145" s="122">
        <f t="shared" si="41"/>
        <v>-1.2800000000000011</v>
      </c>
      <c r="BX145" s="123">
        <f t="shared" si="42"/>
        <v>1.017467248908297</v>
      </c>
      <c r="BY145" s="115" t="str">
        <f t="shared" si="43"/>
        <v>OK</v>
      </c>
      <c r="CA145" s="124" t="e">
        <f t="shared" si="35"/>
        <v>#REF!</v>
      </c>
      <c r="CB145" s="122">
        <f t="shared" si="36"/>
        <v>73.28</v>
      </c>
      <c r="CC145" s="122" t="e">
        <f t="shared" si="37"/>
        <v>#REF!</v>
      </c>
      <c r="CD145" s="125" t="e">
        <f>SUMIF(ID_Process_P!$I$8:$I$1008,'● Inspection plan (master)'!$E145,ID_Process_P!#REF!)/1000</f>
        <v>#REF!</v>
      </c>
      <c r="CE145" s="125">
        <v>0.64</v>
      </c>
      <c r="CF145" s="126"/>
      <c r="CL145" s="124">
        <f t="shared" si="38"/>
        <v>0</v>
      </c>
      <c r="CM145" s="122">
        <f t="shared" si="39"/>
        <v>82.24</v>
      </c>
      <c r="CN145" s="122">
        <f t="shared" si="40"/>
        <v>82.24</v>
      </c>
      <c r="CO145" s="125"/>
      <c r="CP145" s="125">
        <v>0</v>
      </c>
      <c r="CQ145" s="126"/>
    </row>
    <row r="146" spans="2:95">
      <c r="B146" s="127" t="s">
        <v>653</v>
      </c>
      <c r="C146" s="128" t="str">
        <f t="shared" si="32"/>
        <v>RL2-1644CVN2</v>
      </c>
      <c r="D146" s="128" t="s">
        <v>653</v>
      </c>
      <c r="E146" s="128" t="s">
        <v>654</v>
      </c>
      <c r="F146" s="129" t="s">
        <v>37</v>
      </c>
      <c r="G146" s="130" t="str">
        <f t="shared" si="33"/>
        <v>RL2-1644CVN2</v>
      </c>
      <c r="H146" s="130" t="s">
        <v>141</v>
      </c>
      <c r="I146" s="129" t="s">
        <v>211</v>
      </c>
      <c r="J146" s="128" t="s">
        <v>70</v>
      </c>
      <c r="K146" s="128" t="s">
        <v>68</v>
      </c>
      <c r="L146" s="129" t="s">
        <v>539</v>
      </c>
      <c r="M146" s="129" t="s">
        <v>354</v>
      </c>
      <c r="N146" s="129">
        <v>400</v>
      </c>
      <c r="O146" s="106"/>
      <c r="P146" s="106"/>
      <c r="Q146" s="106"/>
      <c r="R146" s="106"/>
      <c r="S146" s="106"/>
      <c r="T146" s="106"/>
      <c r="U146" s="106"/>
      <c r="V146" s="106"/>
      <c r="W146" s="106"/>
      <c r="X146" s="117"/>
      <c r="Y146" s="117"/>
      <c r="Z146" s="117"/>
      <c r="AA146" s="118"/>
      <c r="AB146" s="118"/>
      <c r="AC146" s="118"/>
      <c r="AD146" s="119"/>
      <c r="AE146" s="120"/>
      <c r="AF146" s="120">
        <v>0</v>
      </c>
      <c r="AG146" s="120">
        <v>0</v>
      </c>
      <c r="AH146" s="120">
        <v>0</v>
      </c>
      <c r="AI146" s="120">
        <v>0</v>
      </c>
      <c r="AJ146" s="120">
        <v>0</v>
      </c>
      <c r="AK146" s="120">
        <v>0</v>
      </c>
      <c r="AL146" s="120">
        <v>0</v>
      </c>
      <c r="AM146" s="120">
        <v>0</v>
      </c>
      <c r="AN146" s="120">
        <v>0</v>
      </c>
      <c r="AO146" s="120">
        <v>0</v>
      </c>
      <c r="AP146" s="120">
        <v>0</v>
      </c>
      <c r="AQ146" s="120">
        <v>0</v>
      </c>
      <c r="AR146" s="120">
        <v>0</v>
      </c>
      <c r="AS146" s="120">
        <v>0</v>
      </c>
      <c r="AT146" s="120">
        <v>0</v>
      </c>
      <c r="AU146" s="120">
        <v>0</v>
      </c>
      <c r="AV146" s="120">
        <v>0</v>
      </c>
      <c r="AW146" s="120">
        <v>0</v>
      </c>
      <c r="AZ146" s="117"/>
      <c r="BA146" s="117"/>
      <c r="BB146" s="117"/>
      <c r="BC146" s="117"/>
      <c r="BD146" s="117">
        <v>0</v>
      </c>
      <c r="BE146" s="117">
        <v>0</v>
      </c>
      <c r="BF146" s="117">
        <v>0</v>
      </c>
      <c r="BG146" s="117">
        <v>0</v>
      </c>
      <c r="BH146" s="117">
        <v>0</v>
      </c>
      <c r="BI146" s="117">
        <v>0</v>
      </c>
      <c r="BJ146" s="117">
        <v>0</v>
      </c>
      <c r="BK146" s="117">
        <v>0</v>
      </c>
      <c r="BL146" s="117">
        <v>0</v>
      </c>
      <c r="BM146" s="117">
        <v>0</v>
      </c>
      <c r="BN146" s="117">
        <v>0</v>
      </c>
      <c r="BO146" s="117">
        <v>0</v>
      </c>
      <c r="BP146" s="117">
        <v>0</v>
      </c>
      <c r="BQ146" s="117">
        <v>0</v>
      </c>
      <c r="BR146" s="117">
        <v>0</v>
      </c>
      <c r="BT146" s="130" t="str">
        <f t="shared" si="34"/>
        <v>SON</v>
      </c>
      <c r="BU146" s="131">
        <v>0</v>
      </c>
      <c r="BV146" s="131">
        <v>0</v>
      </c>
      <c r="BW146" s="131">
        <f t="shared" si="41"/>
        <v>0</v>
      </c>
      <c r="BX146" s="132" t="str">
        <f t="shared" si="42"/>
        <v xml:space="preserve"> </v>
      </c>
      <c r="BY146" s="129" t="str">
        <f t="shared" si="43"/>
        <v>OK</v>
      </c>
      <c r="CA146" s="124" t="e">
        <f t="shared" si="35"/>
        <v>#REF!</v>
      </c>
      <c r="CB146" s="131">
        <f t="shared" si="36"/>
        <v>0</v>
      </c>
      <c r="CC146" s="131" t="e">
        <f t="shared" si="37"/>
        <v>#REF!</v>
      </c>
      <c r="CD146" s="133" t="e">
        <f>SUMIF(ID_Process_P!$I$8:$I$1008,'● Inspection plan (master)'!$E146,ID_Process_P!#REF!)/1000</f>
        <v>#REF!</v>
      </c>
      <c r="CE146" s="133">
        <v>0</v>
      </c>
      <c r="CF146" s="134"/>
      <c r="CL146" s="124">
        <f t="shared" si="38"/>
        <v>0</v>
      </c>
      <c r="CM146" s="131">
        <f t="shared" si="39"/>
        <v>0</v>
      </c>
      <c r="CN146" s="131">
        <f t="shared" si="40"/>
        <v>0</v>
      </c>
      <c r="CO146" s="133"/>
      <c r="CP146" s="133">
        <v>0</v>
      </c>
      <c r="CQ146" s="134"/>
    </row>
    <row r="147" spans="2:95">
      <c r="B147" s="113" t="s">
        <v>655</v>
      </c>
      <c r="C147" s="114" t="str">
        <f t="shared" si="32"/>
        <v>RL2-1651CVN2</v>
      </c>
      <c r="D147" s="114" t="s">
        <v>655</v>
      </c>
      <c r="E147" s="114" t="s">
        <v>656</v>
      </c>
      <c r="F147" s="115" t="s">
        <v>37</v>
      </c>
      <c r="G147" s="116" t="str">
        <f t="shared" si="33"/>
        <v>RL2-1651CVN2</v>
      </c>
      <c r="H147" s="116" t="s">
        <v>141</v>
      </c>
      <c r="I147" s="115" t="s">
        <v>212</v>
      </c>
      <c r="J147" s="114" t="s">
        <v>70</v>
      </c>
      <c r="K147" s="114" t="s">
        <v>68</v>
      </c>
      <c r="L147" s="115" t="s">
        <v>539</v>
      </c>
      <c r="M147" s="115" t="s">
        <v>540</v>
      </c>
      <c r="N147" s="115">
        <v>480</v>
      </c>
      <c r="O147" s="106"/>
      <c r="P147" s="106"/>
      <c r="Q147" s="106"/>
      <c r="R147" s="106"/>
      <c r="S147" s="106"/>
      <c r="T147" s="106"/>
      <c r="U147" s="106"/>
      <c r="V147" s="106"/>
      <c r="W147" s="106"/>
      <c r="X147" s="117"/>
      <c r="Y147" s="117"/>
      <c r="Z147" s="117"/>
      <c r="AA147" s="118"/>
      <c r="AB147" s="118"/>
      <c r="AC147" s="118"/>
      <c r="AD147" s="119"/>
      <c r="AE147" s="120"/>
      <c r="AF147" s="120">
        <v>82.08</v>
      </c>
      <c r="AG147" s="120">
        <v>49.44</v>
      </c>
      <c r="AH147" s="120">
        <v>41.28</v>
      </c>
      <c r="AI147" s="120">
        <v>66.239999999999995</v>
      </c>
      <c r="AJ147" s="120">
        <v>51.84</v>
      </c>
      <c r="AK147" s="120">
        <v>85.92</v>
      </c>
      <c r="AL147" s="120">
        <v>70.56</v>
      </c>
      <c r="AM147" s="120">
        <v>21.12</v>
      </c>
      <c r="AN147" s="120">
        <v>36.479999999999997</v>
      </c>
      <c r="AO147" s="120">
        <v>36.96</v>
      </c>
      <c r="AP147" s="120">
        <v>51.84</v>
      </c>
      <c r="AQ147" s="120">
        <v>69.12</v>
      </c>
      <c r="AR147" s="120">
        <v>66.239999999999995</v>
      </c>
      <c r="AS147" s="120">
        <v>67.760000000000005</v>
      </c>
      <c r="AT147" s="120">
        <v>60</v>
      </c>
      <c r="AU147" s="120">
        <v>36.96</v>
      </c>
      <c r="AV147" s="120">
        <v>40.32</v>
      </c>
      <c r="AW147" s="120">
        <v>32.64</v>
      </c>
      <c r="AZ147" s="121"/>
      <c r="BA147" s="121"/>
      <c r="BB147" s="121"/>
      <c r="BC147" s="121"/>
      <c r="BD147" s="121">
        <v>71.09</v>
      </c>
      <c r="BE147" s="121">
        <v>62.88</v>
      </c>
      <c r="BF147" s="121">
        <v>66.72</v>
      </c>
      <c r="BG147" s="121">
        <v>60</v>
      </c>
      <c r="BH147" s="121">
        <v>33.119999999999997</v>
      </c>
      <c r="BI147" s="121">
        <v>44.64</v>
      </c>
      <c r="BJ147" s="121">
        <v>40.799999999999997</v>
      </c>
      <c r="BK147" s="121">
        <v>47.04</v>
      </c>
      <c r="BL147" s="121">
        <v>63.84</v>
      </c>
      <c r="BM147" s="121">
        <v>65.760000000000005</v>
      </c>
      <c r="BN147" s="121">
        <v>74.88</v>
      </c>
      <c r="BO147" s="121">
        <v>76.319999999999993</v>
      </c>
      <c r="BP147" s="121">
        <v>35.04</v>
      </c>
      <c r="BQ147" s="121">
        <v>39.840000000000003</v>
      </c>
      <c r="BR147" s="121">
        <v>42.72</v>
      </c>
      <c r="BT147" s="116" t="str">
        <f t="shared" si="34"/>
        <v>SON</v>
      </c>
      <c r="BU147" s="122">
        <v>64.319999999999993</v>
      </c>
      <c r="BV147" s="122">
        <v>60</v>
      </c>
      <c r="BW147" s="122">
        <f t="shared" si="41"/>
        <v>-4.3199999999999932</v>
      </c>
      <c r="BX147" s="123">
        <f t="shared" si="42"/>
        <v>1.0719999999999998</v>
      </c>
      <c r="BY147" s="115" t="str">
        <f t="shared" si="43"/>
        <v>NG</v>
      </c>
      <c r="CA147" s="124" t="e">
        <f t="shared" si="35"/>
        <v>#REF!</v>
      </c>
      <c r="CB147" s="122">
        <f t="shared" si="36"/>
        <v>60</v>
      </c>
      <c r="CC147" s="122" t="e">
        <f t="shared" si="37"/>
        <v>#REF!</v>
      </c>
      <c r="CD147" s="125" t="e">
        <f>SUMIF(ID_Process_P!$I$8:$I$1008,'● Inspection plan (master)'!$E147,ID_Process_P!#REF!)/1000</f>
        <v>#REF!</v>
      </c>
      <c r="CE147" s="125">
        <v>0.48</v>
      </c>
      <c r="CF147" s="126"/>
      <c r="CL147" s="124">
        <f t="shared" si="38"/>
        <v>0</v>
      </c>
      <c r="CM147" s="122">
        <f t="shared" si="39"/>
        <v>67.760000000000005</v>
      </c>
      <c r="CN147" s="122">
        <f t="shared" si="40"/>
        <v>67.760000000000005</v>
      </c>
      <c r="CO147" s="125"/>
      <c r="CP147" s="125">
        <v>0</v>
      </c>
      <c r="CQ147" s="126"/>
    </row>
    <row r="148" spans="2:95">
      <c r="B148" s="127" t="s">
        <v>657</v>
      </c>
      <c r="C148" s="128" t="str">
        <f t="shared" si="32"/>
        <v>RL2-1652CVN2</v>
      </c>
      <c r="D148" s="128" t="s">
        <v>657</v>
      </c>
      <c r="E148" s="128" t="s">
        <v>658</v>
      </c>
      <c r="F148" s="129" t="s">
        <v>37</v>
      </c>
      <c r="G148" s="130" t="str">
        <f t="shared" si="33"/>
        <v>RL2-1652CVN2</v>
      </c>
      <c r="H148" s="130" t="s">
        <v>141</v>
      </c>
      <c r="I148" s="129" t="s">
        <v>213</v>
      </c>
      <c r="J148" s="128" t="s">
        <v>70</v>
      </c>
      <c r="K148" s="128" t="s">
        <v>68</v>
      </c>
      <c r="L148" s="129" t="s">
        <v>539</v>
      </c>
      <c r="M148" s="129" t="s">
        <v>540</v>
      </c>
      <c r="N148" s="129">
        <v>480</v>
      </c>
      <c r="O148" s="106"/>
      <c r="P148" s="106"/>
      <c r="Q148" s="106"/>
      <c r="R148" s="106"/>
      <c r="S148" s="106"/>
      <c r="T148" s="106"/>
      <c r="U148" s="106"/>
      <c r="V148" s="106"/>
      <c r="W148" s="106"/>
      <c r="X148" s="117"/>
      <c r="Y148" s="117"/>
      <c r="Z148" s="117"/>
      <c r="AA148" s="118"/>
      <c r="AB148" s="118"/>
      <c r="AC148" s="118"/>
      <c r="AD148" s="119"/>
      <c r="AE148" s="120"/>
      <c r="AF148" s="120">
        <v>37.92</v>
      </c>
      <c r="AG148" s="120">
        <v>6.24</v>
      </c>
      <c r="AH148" s="120">
        <v>9.1199999999999992</v>
      </c>
      <c r="AI148" s="120">
        <v>9.6</v>
      </c>
      <c r="AJ148" s="120">
        <v>10.56</v>
      </c>
      <c r="AK148" s="120">
        <v>8.64</v>
      </c>
      <c r="AL148" s="120">
        <v>15.84</v>
      </c>
      <c r="AM148" s="120">
        <v>1.44</v>
      </c>
      <c r="AN148" s="120">
        <v>0</v>
      </c>
      <c r="AO148" s="120">
        <v>0.48</v>
      </c>
      <c r="AP148" s="120">
        <v>9.1199999999999992</v>
      </c>
      <c r="AQ148" s="120">
        <v>12.48</v>
      </c>
      <c r="AR148" s="120">
        <v>24</v>
      </c>
      <c r="AS148" s="120">
        <v>36.96</v>
      </c>
      <c r="AT148" s="120">
        <v>37.92</v>
      </c>
      <c r="AU148" s="120">
        <v>9.6</v>
      </c>
      <c r="AV148" s="120">
        <v>9.1199999999999992</v>
      </c>
      <c r="AW148" s="120">
        <v>8.16</v>
      </c>
      <c r="AZ148" s="117"/>
      <c r="BA148" s="117"/>
      <c r="BB148" s="117"/>
      <c r="BC148" s="117"/>
      <c r="BD148" s="117">
        <v>12.96</v>
      </c>
      <c r="BE148" s="117">
        <v>9.6</v>
      </c>
      <c r="BF148" s="117">
        <v>6.24</v>
      </c>
      <c r="BG148" s="117">
        <v>16.32</v>
      </c>
      <c r="BH148" s="117">
        <v>3.36</v>
      </c>
      <c r="BI148" s="117">
        <v>0</v>
      </c>
      <c r="BJ148" s="117">
        <v>0</v>
      </c>
      <c r="BK148" s="117">
        <v>6.24</v>
      </c>
      <c r="BL148" s="117">
        <v>11.52</v>
      </c>
      <c r="BM148" s="117">
        <v>20.64</v>
      </c>
      <c r="BN148" s="117">
        <v>36</v>
      </c>
      <c r="BO148" s="117">
        <v>45.12</v>
      </c>
      <c r="BP148" s="117">
        <v>10.56</v>
      </c>
      <c r="BQ148" s="117">
        <v>8.16</v>
      </c>
      <c r="BR148" s="117">
        <v>11.04</v>
      </c>
      <c r="BT148" s="130" t="str">
        <f t="shared" si="34"/>
        <v>SON</v>
      </c>
      <c r="BU148" s="131">
        <v>36.479999999999997</v>
      </c>
      <c r="BV148" s="131">
        <v>37.92</v>
      </c>
      <c r="BW148" s="131">
        <f t="shared" si="41"/>
        <v>1.4400000000000048</v>
      </c>
      <c r="BX148" s="132">
        <f t="shared" si="42"/>
        <v>0.96202531645569611</v>
      </c>
      <c r="BY148" s="129" t="str">
        <f t="shared" si="43"/>
        <v>OK</v>
      </c>
      <c r="CA148" s="124" t="e">
        <f t="shared" si="35"/>
        <v>#REF!</v>
      </c>
      <c r="CB148" s="131">
        <f t="shared" si="36"/>
        <v>37.92</v>
      </c>
      <c r="CC148" s="131" t="e">
        <f t="shared" si="37"/>
        <v>#REF!</v>
      </c>
      <c r="CD148" s="133" t="e">
        <f>SUMIF(ID_Process_P!$I$8:$I$1008,'● Inspection plan (master)'!$E148,ID_Process_P!#REF!)/1000</f>
        <v>#REF!</v>
      </c>
      <c r="CE148" s="133">
        <v>0</v>
      </c>
      <c r="CF148" s="134"/>
      <c r="CL148" s="124">
        <f t="shared" si="38"/>
        <v>0</v>
      </c>
      <c r="CM148" s="131">
        <f t="shared" si="39"/>
        <v>36.96</v>
      </c>
      <c r="CN148" s="131">
        <f t="shared" si="40"/>
        <v>36.96</v>
      </c>
      <c r="CO148" s="133"/>
      <c r="CP148" s="133">
        <v>0</v>
      </c>
      <c r="CQ148" s="134"/>
    </row>
    <row r="149" spans="2:95">
      <c r="B149" s="113" t="s">
        <v>659</v>
      </c>
      <c r="C149" s="114" t="str">
        <f t="shared" si="32"/>
        <v>D00XVT-001BIVN</v>
      </c>
      <c r="D149" s="114" t="s">
        <v>659</v>
      </c>
      <c r="E149" s="114" t="s">
        <v>660</v>
      </c>
      <c r="F149" s="115" t="s">
        <v>37</v>
      </c>
      <c r="G149" s="116" t="str">
        <f t="shared" si="33"/>
        <v>D00XVT-001BIVN</v>
      </c>
      <c r="H149" s="116" t="s">
        <v>141</v>
      </c>
      <c r="I149" s="115" t="s">
        <v>214</v>
      </c>
      <c r="J149" s="114" t="s">
        <v>87</v>
      </c>
      <c r="K149" s="114" t="s">
        <v>87</v>
      </c>
      <c r="L149" s="115" t="s">
        <v>539</v>
      </c>
      <c r="M149" s="115" t="s">
        <v>540</v>
      </c>
      <c r="N149" s="115">
        <v>200</v>
      </c>
      <c r="O149" s="106"/>
      <c r="P149" s="106"/>
      <c r="Q149" s="106"/>
      <c r="R149" s="106"/>
      <c r="S149" s="106"/>
      <c r="T149" s="106"/>
      <c r="U149" s="106"/>
      <c r="V149" s="106"/>
      <c r="W149" s="106"/>
      <c r="X149" s="117"/>
      <c r="Y149" s="117"/>
      <c r="Z149" s="117"/>
      <c r="AA149" s="118"/>
      <c r="AB149" s="118"/>
      <c r="AC149" s="118"/>
      <c r="AD149" s="119"/>
      <c r="AE149" s="120"/>
      <c r="AF149" s="120">
        <v>72.599999999999994</v>
      </c>
      <c r="AG149" s="120">
        <v>140.19999999999999</v>
      </c>
      <c r="AH149" s="120">
        <v>179.2</v>
      </c>
      <c r="AI149" s="120">
        <v>118.4</v>
      </c>
      <c r="AJ149" s="120">
        <v>21.6</v>
      </c>
      <c r="AK149" s="120">
        <v>9.1999999999999993</v>
      </c>
      <c r="AL149" s="120">
        <v>35.799999999999997</v>
      </c>
      <c r="AM149" s="120">
        <v>123.175</v>
      </c>
      <c r="AN149" s="120">
        <v>180.4</v>
      </c>
      <c r="AO149" s="120">
        <v>104.4</v>
      </c>
      <c r="AP149" s="120">
        <v>139.80000000000001</v>
      </c>
      <c r="AQ149" s="120">
        <v>168.8</v>
      </c>
      <c r="AR149" s="120">
        <v>115.2</v>
      </c>
      <c r="AS149" s="120">
        <v>135.6</v>
      </c>
      <c r="AT149" s="120">
        <v>157.80000000000001</v>
      </c>
      <c r="AU149" s="120">
        <v>120.4</v>
      </c>
      <c r="AV149" s="120">
        <v>118.6</v>
      </c>
      <c r="AW149" s="120">
        <v>95.6</v>
      </c>
      <c r="AZ149" s="121"/>
      <c r="BA149" s="121"/>
      <c r="BB149" s="121"/>
      <c r="BC149" s="121"/>
      <c r="BD149" s="121">
        <v>101.8</v>
      </c>
      <c r="BE149" s="121">
        <v>0</v>
      </c>
      <c r="BF149" s="121">
        <v>60.4</v>
      </c>
      <c r="BG149" s="121">
        <v>99.2</v>
      </c>
      <c r="BH149" s="121">
        <v>139.6</v>
      </c>
      <c r="BI149" s="121">
        <v>165</v>
      </c>
      <c r="BJ149" s="121">
        <v>123.4</v>
      </c>
      <c r="BK149" s="121">
        <v>124.4</v>
      </c>
      <c r="BL149" s="121">
        <v>171.8</v>
      </c>
      <c r="BM149" s="121">
        <v>92.2</v>
      </c>
      <c r="BN149" s="121">
        <v>114.4</v>
      </c>
      <c r="BO149" s="121">
        <v>182.6</v>
      </c>
      <c r="BP149" s="121">
        <v>162</v>
      </c>
      <c r="BQ149" s="121">
        <v>110.6</v>
      </c>
      <c r="BR149" s="121">
        <v>136.80000000000001</v>
      </c>
      <c r="BT149" s="116" t="str">
        <f t="shared" si="34"/>
        <v>SON</v>
      </c>
      <c r="BU149" s="122">
        <v>168.2</v>
      </c>
      <c r="BV149" s="122">
        <v>157.80000000000001</v>
      </c>
      <c r="BW149" s="122">
        <f t="shared" si="41"/>
        <v>-10.399999999999977</v>
      </c>
      <c r="BX149" s="123">
        <f t="shared" si="42"/>
        <v>1.0659062103929022</v>
      </c>
      <c r="BY149" s="115" t="str">
        <f t="shared" si="43"/>
        <v>NG</v>
      </c>
      <c r="CA149" s="124" t="e">
        <f t="shared" si="35"/>
        <v>#REF!</v>
      </c>
      <c r="CB149" s="122">
        <f t="shared" si="36"/>
        <v>157.80000000000001</v>
      </c>
      <c r="CC149" s="122" t="e">
        <f t="shared" si="37"/>
        <v>#REF!</v>
      </c>
      <c r="CD149" s="125" t="e">
        <f>SUMIF(ID_Process_P!$I$8:$I$1008,'● Inspection plan (master)'!$E149,ID_Process_P!#REF!)/1000</f>
        <v>#REF!</v>
      </c>
      <c r="CE149" s="125">
        <v>0</v>
      </c>
      <c r="CF149" s="126"/>
      <c r="CL149" s="124">
        <f t="shared" si="38"/>
        <v>0</v>
      </c>
      <c r="CM149" s="122">
        <f t="shared" si="39"/>
        <v>135.6</v>
      </c>
      <c r="CN149" s="122">
        <f t="shared" si="40"/>
        <v>135.6</v>
      </c>
      <c r="CO149" s="125"/>
      <c r="CP149" s="125">
        <v>0</v>
      </c>
      <c r="CQ149" s="126"/>
    </row>
    <row r="150" spans="2:95">
      <c r="B150" s="127" t="s">
        <v>661</v>
      </c>
      <c r="C150" s="128" t="str">
        <f t="shared" si="32"/>
        <v>LY9070-001BIVN</v>
      </c>
      <c r="D150" s="128" t="s">
        <v>661</v>
      </c>
      <c r="E150" s="128" t="s">
        <v>662</v>
      </c>
      <c r="F150" s="129" t="s">
        <v>37</v>
      </c>
      <c r="G150" s="130" t="str">
        <f t="shared" si="33"/>
        <v>LY9070-001BIVN</v>
      </c>
      <c r="H150" s="130" t="s">
        <v>141</v>
      </c>
      <c r="I150" s="129" t="s">
        <v>215</v>
      </c>
      <c r="J150" s="128" t="s">
        <v>87</v>
      </c>
      <c r="K150" s="128" t="s">
        <v>87</v>
      </c>
      <c r="L150" s="129" t="s">
        <v>539</v>
      </c>
      <c r="M150" s="129" t="s">
        <v>540</v>
      </c>
      <c r="N150" s="129">
        <v>200</v>
      </c>
      <c r="O150" s="106"/>
      <c r="P150" s="106"/>
      <c r="Q150" s="106"/>
      <c r="R150" s="106"/>
      <c r="S150" s="106"/>
      <c r="T150" s="106"/>
      <c r="U150" s="106"/>
      <c r="V150" s="106"/>
      <c r="W150" s="106"/>
      <c r="X150" s="117"/>
      <c r="Y150" s="117"/>
      <c r="Z150" s="117"/>
      <c r="AA150" s="118"/>
      <c r="AB150" s="118"/>
      <c r="AC150" s="118"/>
      <c r="AD150" s="119"/>
      <c r="AE150" s="120"/>
      <c r="AF150" s="120">
        <v>18.289000000000001</v>
      </c>
      <c r="AG150" s="120">
        <v>30.2</v>
      </c>
      <c r="AH150" s="120">
        <v>47.6</v>
      </c>
      <c r="AI150" s="120">
        <v>8.1999999999999993</v>
      </c>
      <c r="AJ150" s="120">
        <v>4.2</v>
      </c>
      <c r="AK150" s="120">
        <v>0</v>
      </c>
      <c r="AL150" s="120">
        <v>0</v>
      </c>
      <c r="AM150" s="120">
        <v>0</v>
      </c>
      <c r="AN150" s="120">
        <v>46.2</v>
      </c>
      <c r="AO150" s="120">
        <v>23.6</v>
      </c>
      <c r="AP150" s="120">
        <v>27</v>
      </c>
      <c r="AQ150" s="120">
        <v>22.8</v>
      </c>
      <c r="AR150" s="120">
        <v>22</v>
      </c>
      <c r="AS150" s="120">
        <v>8.4</v>
      </c>
      <c r="AT150" s="120">
        <v>12.4</v>
      </c>
      <c r="AU150" s="120">
        <v>11.2</v>
      </c>
      <c r="AV150" s="120">
        <v>36</v>
      </c>
      <c r="AW150" s="120">
        <v>56</v>
      </c>
      <c r="AZ150" s="117"/>
      <c r="BA150" s="117"/>
      <c r="BB150" s="117"/>
      <c r="BC150" s="117"/>
      <c r="BD150" s="117">
        <v>4.8</v>
      </c>
      <c r="BE150" s="117">
        <v>0</v>
      </c>
      <c r="BF150" s="117">
        <v>0</v>
      </c>
      <c r="BG150" s="117">
        <v>0</v>
      </c>
      <c r="BH150" s="117">
        <v>0</v>
      </c>
      <c r="BI150" s="117">
        <v>43.2</v>
      </c>
      <c r="BJ150" s="117">
        <v>15.8</v>
      </c>
      <c r="BK150" s="117">
        <v>0</v>
      </c>
      <c r="BL150" s="117">
        <v>55.4</v>
      </c>
      <c r="BM150" s="117">
        <v>11.4</v>
      </c>
      <c r="BN150" s="117">
        <v>21.6</v>
      </c>
      <c r="BO150" s="117">
        <v>25</v>
      </c>
      <c r="BP150" s="117">
        <v>13.4</v>
      </c>
      <c r="BQ150" s="117">
        <v>17.2</v>
      </c>
      <c r="BR150" s="117">
        <v>80</v>
      </c>
      <c r="BT150" s="130" t="str">
        <f t="shared" si="34"/>
        <v>SON</v>
      </c>
      <c r="BU150" s="131">
        <v>12.4</v>
      </c>
      <c r="BV150" s="131">
        <v>12.4</v>
      </c>
      <c r="BW150" s="131">
        <f t="shared" si="41"/>
        <v>0</v>
      </c>
      <c r="BX150" s="132">
        <f t="shared" si="42"/>
        <v>1</v>
      </c>
      <c r="BY150" s="129" t="str">
        <f t="shared" si="43"/>
        <v>OK</v>
      </c>
      <c r="CA150" s="124" t="e">
        <f t="shared" si="35"/>
        <v>#REF!</v>
      </c>
      <c r="CB150" s="131">
        <f t="shared" si="36"/>
        <v>12.4</v>
      </c>
      <c r="CC150" s="131" t="e">
        <f t="shared" si="37"/>
        <v>#REF!</v>
      </c>
      <c r="CD150" s="133" t="e">
        <f>SUMIF(ID_Process_P!$I$8:$I$1008,'● Inspection plan (master)'!$E150,ID_Process_P!#REF!)/1000</f>
        <v>#REF!</v>
      </c>
      <c r="CE150" s="133">
        <v>7.4</v>
      </c>
      <c r="CF150" s="134"/>
      <c r="CL150" s="124">
        <f t="shared" si="38"/>
        <v>0</v>
      </c>
      <c r="CM150" s="131">
        <f t="shared" si="39"/>
        <v>8.4</v>
      </c>
      <c r="CN150" s="131">
        <f t="shared" si="40"/>
        <v>8.4</v>
      </c>
      <c r="CO150" s="133"/>
      <c r="CP150" s="133">
        <v>0</v>
      </c>
      <c r="CQ150" s="134"/>
    </row>
    <row r="151" spans="2:95">
      <c r="B151" s="113" t="s">
        <v>663</v>
      </c>
      <c r="C151" s="114" t="str">
        <f t="shared" si="32"/>
        <v>D00DPR-001 BIVN</v>
      </c>
      <c r="D151" s="114" t="s">
        <v>663</v>
      </c>
      <c r="E151" s="114" t="s">
        <v>664</v>
      </c>
      <c r="F151" s="115" t="s">
        <v>37</v>
      </c>
      <c r="G151" s="116" t="str">
        <f t="shared" si="33"/>
        <v>D00DPR-001 BIVN</v>
      </c>
      <c r="H151" s="116" t="s">
        <v>141</v>
      </c>
      <c r="I151" s="115" t="s">
        <v>216</v>
      </c>
      <c r="J151" s="114" t="s">
        <v>87</v>
      </c>
      <c r="K151" s="114" t="s">
        <v>87</v>
      </c>
      <c r="L151" s="115" t="s">
        <v>539</v>
      </c>
      <c r="M151" s="115" t="s">
        <v>540</v>
      </c>
      <c r="N151" s="115">
        <v>120</v>
      </c>
      <c r="O151" s="106"/>
      <c r="P151" s="106"/>
      <c r="Q151" s="106"/>
      <c r="R151" s="106"/>
      <c r="S151" s="106"/>
      <c r="T151" s="106"/>
      <c r="U151" s="106"/>
      <c r="V151" s="106"/>
      <c r="W151" s="106"/>
      <c r="X151" s="117"/>
      <c r="Y151" s="117"/>
      <c r="Z151" s="117"/>
      <c r="AA151" s="118"/>
      <c r="AB151" s="118"/>
      <c r="AC151" s="118"/>
      <c r="AD151" s="119"/>
      <c r="AE151" s="120"/>
      <c r="AF151" s="120">
        <v>32.76</v>
      </c>
      <c r="AG151" s="120">
        <v>44.52</v>
      </c>
      <c r="AH151" s="120">
        <v>51.24</v>
      </c>
      <c r="AI151" s="120">
        <v>14.28</v>
      </c>
      <c r="AJ151" s="120">
        <v>13.08</v>
      </c>
      <c r="AK151" s="120">
        <v>37.68</v>
      </c>
      <c r="AL151" s="120">
        <v>45.6</v>
      </c>
      <c r="AM151" s="120">
        <v>51.48</v>
      </c>
      <c r="AN151" s="120">
        <v>73.92</v>
      </c>
      <c r="AO151" s="120">
        <v>58.56</v>
      </c>
      <c r="AP151" s="120">
        <v>50.52</v>
      </c>
      <c r="AQ151" s="120">
        <v>30.24</v>
      </c>
      <c r="AR151" s="120">
        <v>42.48</v>
      </c>
      <c r="AS151" s="120">
        <v>46.2</v>
      </c>
      <c r="AT151" s="120">
        <v>66.36</v>
      </c>
      <c r="AU151" s="120">
        <v>50.76</v>
      </c>
      <c r="AV151" s="120">
        <v>66.36</v>
      </c>
      <c r="AW151" s="120">
        <v>58.8</v>
      </c>
      <c r="AZ151" s="121"/>
      <c r="BA151" s="121"/>
      <c r="BB151" s="121"/>
      <c r="BC151" s="121"/>
      <c r="BD151" s="121">
        <v>20.64</v>
      </c>
      <c r="BE151" s="121">
        <v>20.76</v>
      </c>
      <c r="BF151" s="121">
        <v>42.24</v>
      </c>
      <c r="BG151" s="121">
        <v>45.96</v>
      </c>
      <c r="BH151" s="121">
        <v>54</v>
      </c>
      <c r="BI151" s="121">
        <v>68.52</v>
      </c>
      <c r="BJ151" s="121">
        <v>50.52</v>
      </c>
      <c r="BK151" s="121">
        <v>58.68</v>
      </c>
      <c r="BL151" s="121">
        <v>33.479999999999997</v>
      </c>
      <c r="BM151" s="121">
        <v>40.799999999999997</v>
      </c>
      <c r="BN151" s="121">
        <v>46.68</v>
      </c>
      <c r="BO151" s="121">
        <v>62.76</v>
      </c>
      <c r="BP151" s="121">
        <v>48.24</v>
      </c>
      <c r="BQ151" s="121">
        <v>58.68</v>
      </c>
      <c r="BR151" s="121">
        <v>84.12</v>
      </c>
      <c r="BT151" s="116" t="str">
        <f t="shared" si="34"/>
        <v>SON</v>
      </c>
      <c r="BU151" s="122">
        <v>63.6</v>
      </c>
      <c r="BV151" s="122">
        <v>66.36</v>
      </c>
      <c r="BW151" s="122">
        <f t="shared" si="41"/>
        <v>2.759999999999998</v>
      </c>
      <c r="BX151" s="123">
        <f t="shared" si="42"/>
        <v>0.95840867992766732</v>
      </c>
      <c r="BY151" s="115" t="str">
        <f t="shared" si="43"/>
        <v>OK</v>
      </c>
      <c r="CA151" s="124" t="e">
        <f t="shared" si="35"/>
        <v>#REF!</v>
      </c>
      <c r="CB151" s="122">
        <f t="shared" si="36"/>
        <v>66.36</v>
      </c>
      <c r="CC151" s="122" t="e">
        <f t="shared" si="37"/>
        <v>#REF!</v>
      </c>
      <c r="CD151" s="125" t="e">
        <f>SUMIF(ID_Process_P!$I$8:$I$1008,'● Inspection plan (master)'!$E151,ID_Process_P!#REF!)/1000</f>
        <v>#REF!</v>
      </c>
      <c r="CE151" s="125">
        <v>0</v>
      </c>
      <c r="CF151" s="126"/>
      <c r="CL151" s="124">
        <f t="shared" si="38"/>
        <v>0</v>
      </c>
      <c r="CM151" s="122">
        <f t="shared" si="39"/>
        <v>46.2</v>
      </c>
      <c r="CN151" s="122">
        <f t="shared" si="40"/>
        <v>46.2</v>
      </c>
      <c r="CO151" s="125"/>
      <c r="CP151" s="125">
        <v>0</v>
      </c>
      <c r="CQ151" s="126"/>
    </row>
    <row r="152" spans="2:95">
      <c r="B152" s="127" t="s">
        <v>665</v>
      </c>
      <c r="C152" s="128" t="str">
        <f t="shared" si="32"/>
        <v>D0078Y-001BIVN</v>
      </c>
      <c r="D152" s="128" t="s">
        <v>665</v>
      </c>
      <c r="E152" s="128" t="s">
        <v>666</v>
      </c>
      <c r="F152" s="129" t="s">
        <v>37</v>
      </c>
      <c r="G152" s="130" t="str">
        <f t="shared" si="33"/>
        <v>D0078Y-001BIVN</v>
      </c>
      <c r="H152" s="130" t="s">
        <v>141</v>
      </c>
      <c r="I152" s="129" t="s">
        <v>219</v>
      </c>
      <c r="J152" s="128" t="s">
        <v>87</v>
      </c>
      <c r="K152" s="128" t="s">
        <v>87</v>
      </c>
      <c r="L152" s="129" t="s">
        <v>539</v>
      </c>
      <c r="M152" s="129" t="s">
        <v>540</v>
      </c>
      <c r="N152" s="129">
        <v>120</v>
      </c>
      <c r="O152" s="106"/>
      <c r="P152" s="106"/>
      <c r="Q152" s="106"/>
      <c r="R152" s="106"/>
      <c r="S152" s="106"/>
      <c r="T152" s="106"/>
      <c r="U152" s="106"/>
      <c r="V152" s="106"/>
      <c r="W152" s="106"/>
      <c r="X152" s="117"/>
      <c r="Y152" s="117"/>
      <c r="Z152" s="117"/>
      <c r="AA152" s="118"/>
      <c r="AB152" s="118"/>
      <c r="AC152" s="118"/>
      <c r="AD152" s="119"/>
      <c r="AE152" s="120"/>
      <c r="AF152" s="120">
        <v>0</v>
      </c>
      <c r="AG152" s="120">
        <v>0</v>
      </c>
      <c r="AH152" s="120">
        <v>0</v>
      </c>
      <c r="AI152" s="120">
        <v>0</v>
      </c>
      <c r="AJ152" s="120">
        <v>0</v>
      </c>
      <c r="AK152" s="120">
        <v>0</v>
      </c>
      <c r="AL152" s="120">
        <v>0</v>
      </c>
      <c r="AM152" s="120">
        <v>0</v>
      </c>
      <c r="AN152" s="120">
        <v>0</v>
      </c>
      <c r="AO152" s="120">
        <v>0</v>
      </c>
      <c r="AP152" s="120">
        <v>0</v>
      </c>
      <c r="AQ152" s="120">
        <v>0</v>
      </c>
      <c r="AR152" s="120">
        <v>0</v>
      </c>
      <c r="AS152" s="120">
        <v>0</v>
      </c>
      <c r="AT152" s="120">
        <v>0</v>
      </c>
      <c r="AU152" s="120">
        <v>0</v>
      </c>
      <c r="AV152" s="120">
        <v>0</v>
      </c>
      <c r="AW152" s="120">
        <v>0</v>
      </c>
      <c r="AZ152" s="117"/>
      <c r="BA152" s="117"/>
      <c r="BB152" s="117"/>
      <c r="BC152" s="117"/>
      <c r="BD152" s="117">
        <v>0</v>
      </c>
      <c r="BE152" s="117">
        <v>0</v>
      </c>
      <c r="BF152" s="117">
        <v>0</v>
      </c>
      <c r="BG152" s="117">
        <v>0</v>
      </c>
      <c r="BH152" s="117">
        <v>0</v>
      </c>
      <c r="BI152" s="117">
        <v>0</v>
      </c>
      <c r="BJ152" s="117">
        <v>0</v>
      </c>
      <c r="BK152" s="117">
        <v>0</v>
      </c>
      <c r="BL152" s="117">
        <v>0</v>
      </c>
      <c r="BM152" s="117">
        <v>0</v>
      </c>
      <c r="BN152" s="117">
        <v>0</v>
      </c>
      <c r="BO152" s="117">
        <v>0</v>
      </c>
      <c r="BP152" s="117">
        <v>0</v>
      </c>
      <c r="BQ152" s="117">
        <v>0</v>
      </c>
      <c r="BR152" s="117">
        <v>0</v>
      </c>
      <c r="BT152" s="130" t="str">
        <f t="shared" si="34"/>
        <v>SON</v>
      </c>
      <c r="BU152" s="131">
        <v>0</v>
      </c>
      <c r="BV152" s="131">
        <v>0</v>
      </c>
      <c r="BW152" s="131">
        <f t="shared" si="41"/>
        <v>0</v>
      </c>
      <c r="BX152" s="132" t="str">
        <f t="shared" si="42"/>
        <v xml:space="preserve"> </v>
      </c>
      <c r="BY152" s="129" t="str">
        <f t="shared" si="43"/>
        <v>OK</v>
      </c>
      <c r="CA152" s="124" t="e">
        <f t="shared" si="35"/>
        <v>#REF!</v>
      </c>
      <c r="CB152" s="131">
        <f t="shared" si="36"/>
        <v>0</v>
      </c>
      <c r="CC152" s="131" t="e">
        <f t="shared" si="37"/>
        <v>#REF!</v>
      </c>
      <c r="CD152" s="133" t="e">
        <f>SUMIF(ID_Process_P!$I$8:$I$1008,'● Inspection plan (master)'!$E152,ID_Process_P!#REF!)/1000</f>
        <v>#REF!</v>
      </c>
      <c r="CE152" s="133">
        <v>0.12</v>
      </c>
      <c r="CF152" s="134"/>
      <c r="CL152" s="124">
        <f t="shared" si="38"/>
        <v>0</v>
      </c>
      <c r="CM152" s="131">
        <f t="shared" si="39"/>
        <v>0</v>
      </c>
      <c r="CN152" s="131">
        <f t="shared" si="40"/>
        <v>0</v>
      </c>
      <c r="CO152" s="133"/>
      <c r="CP152" s="133">
        <v>0</v>
      </c>
      <c r="CQ152" s="134"/>
    </row>
    <row r="153" spans="2:95">
      <c r="B153" s="113" t="s">
        <v>667</v>
      </c>
      <c r="C153" s="114" t="str">
        <f t="shared" si="32"/>
        <v>D00795-001BIVN</v>
      </c>
      <c r="D153" s="114" t="s">
        <v>667</v>
      </c>
      <c r="E153" s="114" t="s">
        <v>668</v>
      </c>
      <c r="F153" s="115" t="s">
        <v>37</v>
      </c>
      <c r="G153" s="116" t="str">
        <f t="shared" si="33"/>
        <v>D00795-001BIVN</v>
      </c>
      <c r="H153" s="116" t="s">
        <v>141</v>
      </c>
      <c r="I153" s="115" t="s">
        <v>220</v>
      </c>
      <c r="J153" s="114" t="s">
        <v>87</v>
      </c>
      <c r="K153" s="114" t="s">
        <v>87</v>
      </c>
      <c r="L153" s="115" t="s">
        <v>539</v>
      </c>
      <c r="M153" s="115" t="s">
        <v>540</v>
      </c>
      <c r="N153" s="115">
        <v>120</v>
      </c>
      <c r="O153" s="106"/>
      <c r="P153" s="106"/>
      <c r="Q153" s="106"/>
      <c r="R153" s="106"/>
      <c r="S153" s="106"/>
      <c r="T153" s="106"/>
      <c r="U153" s="106"/>
      <c r="V153" s="106"/>
      <c r="W153" s="106"/>
      <c r="X153" s="117"/>
      <c r="Y153" s="117"/>
      <c r="Z153" s="117"/>
      <c r="AA153" s="118"/>
      <c r="AB153" s="118"/>
      <c r="AC153" s="118"/>
      <c r="AD153" s="119"/>
      <c r="AE153" s="120"/>
      <c r="AF153" s="120">
        <v>0</v>
      </c>
      <c r="AG153" s="120">
        <v>0</v>
      </c>
      <c r="AH153" s="120">
        <v>0</v>
      </c>
      <c r="AI153" s="120">
        <v>0</v>
      </c>
      <c r="AJ153" s="120">
        <v>0</v>
      </c>
      <c r="AK153" s="120">
        <v>0</v>
      </c>
      <c r="AL153" s="120">
        <v>0</v>
      </c>
      <c r="AM153" s="120">
        <v>0</v>
      </c>
      <c r="AN153" s="120">
        <v>0</v>
      </c>
      <c r="AO153" s="120">
        <v>0</v>
      </c>
      <c r="AP153" s="120">
        <v>0</v>
      </c>
      <c r="AQ153" s="120">
        <v>0</v>
      </c>
      <c r="AR153" s="120">
        <v>0</v>
      </c>
      <c r="AS153" s="120">
        <v>0</v>
      </c>
      <c r="AT153" s="120">
        <v>0</v>
      </c>
      <c r="AU153" s="120">
        <v>0</v>
      </c>
      <c r="AV153" s="120">
        <v>0</v>
      </c>
      <c r="AW153" s="120">
        <v>0</v>
      </c>
      <c r="AZ153" s="121"/>
      <c r="BA153" s="121"/>
      <c r="BB153" s="121"/>
      <c r="BC153" s="121"/>
      <c r="BD153" s="121">
        <v>0</v>
      </c>
      <c r="BE153" s="121">
        <v>0</v>
      </c>
      <c r="BF153" s="121">
        <v>0</v>
      </c>
      <c r="BG153" s="121">
        <v>0</v>
      </c>
      <c r="BH153" s="121">
        <v>0</v>
      </c>
      <c r="BI153" s="121">
        <v>0</v>
      </c>
      <c r="BJ153" s="121">
        <v>0</v>
      </c>
      <c r="BK153" s="121">
        <v>0</v>
      </c>
      <c r="BL153" s="121">
        <v>0</v>
      </c>
      <c r="BM153" s="121">
        <v>0</v>
      </c>
      <c r="BN153" s="121">
        <v>0</v>
      </c>
      <c r="BO153" s="121">
        <v>0</v>
      </c>
      <c r="BP153" s="121">
        <v>0</v>
      </c>
      <c r="BQ153" s="121">
        <v>0</v>
      </c>
      <c r="BR153" s="121">
        <v>0</v>
      </c>
      <c r="BT153" s="116" t="str">
        <f t="shared" si="34"/>
        <v>SON</v>
      </c>
      <c r="BU153" s="122">
        <v>0</v>
      </c>
      <c r="BV153" s="122">
        <v>0</v>
      </c>
      <c r="BW153" s="122">
        <f t="shared" si="41"/>
        <v>0</v>
      </c>
      <c r="BX153" s="123" t="str">
        <f t="shared" si="42"/>
        <v xml:space="preserve"> </v>
      </c>
      <c r="BY153" s="115" t="str">
        <f t="shared" si="43"/>
        <v>OK</v>
      </c>
      <c r="CA153" s="124" t="e">
        <f t="shared" si="35"/>
        <v>#REF!</v>
      </c>
      <c r="CB153" s="122">
        <f t="shared" si="36"/>
        <v>0</v>
      </c>
      <c r="CC153" s="122" t="e">
        <f t="shared" si="37"/>
        <v>#REF!</v>
      </c>
      <c r="CD153" s="125" t="e">
        <f>SUMIF(ID_Process_P!$I$8:$I$1008,'● Inspection plan (master)'!$E153,ID_Process_P!#REF!)/1000</f>
        <v>#REF!</v>
      </c>
      <c r="CE153" s="125">
        <v>0.05</v>
      </c>
      <c r="CF153" s="126"/>
      <c r="CL153" s="124">
        <f t="shared" si="38"/>
        <v>0</v>
      </c>
      <c r="CM153" s="122">
        <f t="shared" si="39"/>
        <v>0</v>
      </c>
      <c r="CN153" s="122">
        <f t="shared" si="40"/>
        <v>0</v>
      </c>
      <c r="CO153" s="125"/>
      <c r="CP153" s="125">
        <v>0</v>
      </c>
      <c r="CQ153" s="126"/>
    </row>
    <row r="154" spans="2:95">
      <c r="B154" s="127" t="s">
        <v>669</v>
      </c>
      <c r="C154" s="128" t="str">
        <f t="shared" si="32"/>
        <v>D00AX6-001BIVN</v>
      </c>
      <c r="D154" s="128" t="s">
        <v>669</v>
      </c>
      <c r="E154" s="128" t="s">
        <v>670</v>
      </c>
      <c r="F154" s="129" t="s">
        <v>37</v>
      </c>
      <c r="G154" s="130" t="str">
        <f t="shared" si="33"/>
        <v>D00AX6-001BIVN</v>
      </c>
      <c r="H154" s="130" t="s">
        <v>141</v>
      </c>
      <c r="I154" s="129" t="s">
        <v>221</v>
      </c>
      <c r="J154" s="128" t="s">
        <v>87</v>
      </c>
      <c r="K154" s="128" t="s">
        <v>87</v>
      </c>
      <c r="L154" s="129" t="s">
        <v>539</v>
      </c>
      <c r="M154" s="129" t="s">
        <v>354</v>
      </c>
      <c r="N154" s="129">
        <v>180</v>
      </c>
      <c r="O154" s="106"/>
      <c r="P154" s="106"/>
      <c r="Q154" s="106"/>
      <c r="R154" s="106"/>
      <c r="S154" s="106"/>
      <c r="T154" s="106"/>
      <c r="U154" s="106"/>
      <c r="V154" s="106"/>
      <c r="W154" s="106"/>
      <c r="X154" s="117"/>
      <c r="Y154" s="117"/>
      <c r="Z154" s="117"/>
      <c r="AA154" s="118"/>
      <c r="AB154" s="118"/>
      <c r="AC154" s="118"/>
      <c r="AD154" s="119"/>
      <c r="AE154" s="120"/>
      <c r="AF154" s="120">
        <v>57.6</v>
      </c>
      <c r="AG154" s="120">
        <v>38.520000000000003</v>
      </c>
      <c r="AH154" s="120">
        <v>49.14</v>
      </c>
      <c r="AI154" s="120">
        <v>31.14</v>
      </c>
      <c r="AJ154" s="120">
        <v>17.82</v>
      </c>
      <c r="AK154" s="120">
        <v>35.28</v>
      </c>
      <c r="AL154" s="120">
        <v>44.1</v>
      </c>
      <c r="AM154" s="120">
        <v>64.260000000000005</v>
      </c>
      <c r="AN154" s="120">
        <v>79.38</v>
      </c>
      <c r="AO154" s="120">
        <v>66.78</v>
      </c>
      <c r="AP154" s="120">
        <v>66.239999999999995</v>
      </c>
      <c r="AQ154" s="120">
        <v>39.6</v>
      </c>
      <c r="AR154" s="120">
        <v>54.18</v>
      </c>
      <c r="AS154" s="120">
        <v>63.36</v>
      </c>
      <c r="AT154" s="120">
        <v>70.2</v>
      </c>
      <c r="AU154" s="120">
        <v>60.48</v>
      </c>
      <c r="AV154" s="120">
        <v>81.180000000000007</v>
      </c>
      <c r="AW154" s="120">
        <v>70.92</v>
      </c>
      <c r="AZ154" s="117"/>
      <c r="BA154" s="117"/>
      <c r="BB154" s="117"/>
      <c r="BC154" s="117"/>
      <c r="BD154" s="117">
        <v>26.56</v>
      </c>
      <c r="BE154" s="117">
        <v>24.3</v>
      </c>
      <c r="BF154" s="117">
        <v>47.88</v>
      </c>
      <c r="BG154" s="117">
        <v>57.06</v>
      </c>
      <c r="BH154" s="117">
        <v>56.52</v>
      </c>
      <c r="BI154" s="117">
        <v>69.48</v>
      </c>
      <c r="BJ154" s="117">
        <v>62.46</v>
      </c>
      <c r="BK154" s="117">
        <v>73.98</v>
      </c>
      <c r="BL154" s="117">
        <v>43.92</v>
      </c>
      <c r="BM154" s="117">
        <v>52.74</v>
      </c>
      <c r="BN154" s="117">
        <v>56.34</v>
      </c>
      <c r="BO154" s="117">
        <v>74.34</v>
      </c>
      <c r="BP154" s="117">
        <v>57.42</v>
      </c>
      <c r="BQ154" s="117">
        <v>72.36</v>
      </c>
      <c r="BR154" s="117">
        <v>101.52</v>
      </c>
      <c r="BT154" s="130" t="str">
        <f t="shared" si="34"/>
        <v>SON</v>
      </c>
      <c r="BU154" s="131">
        <v>67.5</v>
      </c>
      <c r="BV154" s="131">
        <v>70.2</v>
      </c>
      <c r="BW154" s="131">
        <f t="shared" si="41"/>
        <v>2.7000000000000028</v>
      </c>
      <c r="BX154" s="132">
        <f t="shared" si="42"/>
        <v>0.96153846153846145</v>
      </c>
      <c r="BY154" s="129" t="str">
        <f t="shared" si="43"/>
        <v>OK</v>
      </c>
      <c r="CA154" s="124" t="e">
        <f t="shared" si="35"/>
        <v>#REF!</v>
      </c>
      <c r="CB154" s="131">
        <f t="shared" si="36"/>
        <v>70.2</v>
      </c>
      <c r="CC154" s="131" t="e">
        <f t="shared" si="37"/>
        <v>#REF!</v>
      </c>
      <c r="CD154" s="133" t="e">
        <f>SUMIF(ID_Process_P!$I$8:$I$1008,'● Inspection plan (master)'!$E154,ID_Process_P!#REF!)/1000</f>
        <v>#REF!</v>
      </c>
      <c r="CE154" s="133">
        <v>1.44</v>
      </c>
      <c r="CF154" s="134"/>
      <c r="CL154" s="124">
        <f t="shared" si="38"/>
        <v>0</v>
      </c>
      <c r="CM154" s="131">
        <f t="shared" si="39"/>
        <v>63.36</v>
      </c>
      <c r="CN154" s="131">
        <f t="shared" si="40"/>
        <v>63.36</v>
      </c>
      <c r="CO154" s="133"/>
      <c r="CP154" s="133">
        <v>0</v>
      </c>
      <c r="CQ154" s="134"/>
    </row>
    <row r="155" spans="2:95">
      <c r="B155" s="113" t="s">
        <v>671</v>
      </c>
      <c r="C155" s="114" t="str">
        <f t="shared" si="32"/>
        <v>D00DK1-001BIVN</v>
      </c>
      <c r="D155" s="114" t="s">
        <v>671</v>
      </c>
      <c r="E155" s="114" t="s">
        <v>672</v>
      </c>
      <c r="F155" s="115" t="s">
        <v>37</v>
      </c>
      <c r="G155" s="116" t="str">
        <f t="shared" si="33"/>
        <v>D00DK1-001BIVN</v>
      </c>
      <c r="H155" s="116" t="s">
        <v>141</v>
      </c>
      <c r="I155" s="115" t="s">
        <v>224</v>
      </c>
      <c r="J155" s="114" t="s">
        <v>87</v>
      </c>
      <c r="K155" s="114" t="s">
        <v>87</v>
      </c>
      <c r="L155" s="115" t="s">
        <v>539</v>
      </c>
      <c r="M155" s="115" t="s">
        <v>540</v>
      </c>
      <c r="N155" s="115">
        <v>180</v>
      </c>
      <c r="O155" s="106"/>
      <c r="P155" s="106"/>
      <c r="Q155" s="106"/>
      <c r="R155" s="106"/>
      <c r="S155" s="106"/>
      <c r="T155" s="106"/>
      <c r="U155" s="106"/>
      <c r="V155" s="106"/>
      <c r="W155" s="106"/>
      <c r="X155" s="117"/>
      <c r="Y155" s="117"/>
      <c r="Z155" s="117"/>
      <c r="AA155" s="118"/>
      <c r="AB155" s="118"/>
      <c r="AC155" s="118"/>
      <c r="AD155" s="119"/>
      <c r="AE155" s="120"/>
      <c r="AF155" s="120">
        <v>2.34</v>
      </c>
      <c r="AG155" s="120">
        <v>2.34</v>
      </c>
      <c r="AH155" s="120">
        <v>3.24</v>
      </c>
      <c r="AI155" s="120">
        <v>0</v>
      </c>
      <c r="AJ155" s="120">
        <v>1.98</v>
      </c>
      <c r="AK155" s="120">
        <v>3.6</v>
      </c>
      <c r="AL155" s="120">
        <v>2.88</v>
      </c>
      <c r="AM155" s="120">
        <v>3.42</v>
      </c>
      <c r="AN155" s="120">
        <v>5.04</v>
      </c>
      <c r="AO155" s="120">
        <v>3.06</v>
      </c>
      <c r="AP155" s="120">
        <v>4.5</v>
      </c>
      <c r="AQ155" s="120">
        <v>3.06</v>
      </c>
      <c r="AR155" s="120">
        <v>2.7</v>
      </c>
      <c r="AS155" s="120">
        <v>3.6</v>
      </c>
      <c r="AT155" s="120">
        <v>4.1399999999999997</v>
      </c>
      <c r="AU155" s="120">
        <v>3.6</v>
      </c>
      <c r="AV155" s="120">
        <v>3.6</v>
      </c>
      <c r="AW155" s="120">
        <v>3.06</v>
      </c>
      <c r="AZ155" s="121"/>
      <c r="BA155" s="121"/>
      <c r="BB155" s="121"/>
      <c r="BC155" s="121"/>
      <c r="BD155" s="121">
        <v>1.44</v>
      </c>
      <c r="BE155" s="121">
        <v>0</v>
      </c>
      <c r="BF155" s="121">
        <v>3.24</v>
      </c>
      <c r="BG155" s="121">
        <v>5.22</v>
      </c>
      <c r="BH155" s="121">
        <v>3.96</v>
      </c>
      <c r="BI155" s="121">
        <v>4.5</v>
      </c>
      <c r="BJ155" s="121">
        <v>2.7</v>
      </c>
      <c r="BK155" s="121">
        <v>4.68</v>
      </c>
      <c r="BL155" s="121">
        <v>3.06</v>
      </c>
      <c r="BM155" s="121">
        <v>3.24</v>
      </c>
      <c r="BN155" s="121">
        <v>3.06</v>
      </c>
      <c r="BO155" s="121">
        <v>4.1399999999999997</v>
      </c>
      <c r="BP155" s="121">
        <v>3.42</v>
      </c>
      <c r="BQ155" s="121">
        <v>3.24</v>
      </c>
      <c r="BR155" s="121">
        <v>4.5</v>
      </c>
      <c r="BT155" s="116" t="str">
        <f t="shared" si="34"/>
        <v>SON</v>
      </c>
      <c r="BU155" s="122">
        <v>2.88</v>
      </c>
      <c r="BV155" s="122">
        <v>4.1399999999999997</v>
      </c>
      <c r="BW155" s="122">
        <f t="shared" si="41"/>
        <v>1.2599999999999998</v>
      </c>
      <c r="BX155" s="123">
        <f t="shared" si="42"/>
        <v>0.69565217391304346</v>
      </c>
      <c r="BY155" s="115" t="str">
        <f t="shared" si="43"/>
        <v>NG</v>
      </c>
      <c r="CA155" s="124" t="e">
        <f t="shared" si="35"/>
        <v>#REF!</v>
      </c>
      <c r="CB155" s="122">
        <f t="shared" si="36"/>
        <v>4.1399999999999997</v>
      </c>
      <c r="CC155" s="122" t="e">
        <f t="shared" si="37"/>
        <v>#REF!</v>
      </c>
      <c r="CD155" s="125" t="e">
        <f>SUMIF(ID_Process_P!$I$8:$I$1008,'● Inspection plan (master)'!$E155,ID_Process_P!#REF!)/1000</f>
        <v>#REF!</v>
      </c>
      <c r="CE155" s="125">
        <v>0.72</v>
      </c>
      <c r="CF155" s="126"/>
      <c r="CL155" s="124">
        <f t="shared" si="38"/>
        <v>0</v>
      </c>
      <c r="CM155" s="122">
        <f t="shared" si="39"/>
        <v>3.6</v>
      </c>
      <c r="CN155" s="122">
        <f t="shared" si="40"/>
        <v>3.6</v>
      </c>
      <c r="CO155" s="125"/>
      <c r="CP155" s="125">
        <v>0</v>
      </c>
      <c r="CQ155" s="126"/>
    </row>
    <row r="156" spans="2:95">
      <c r="B156" s="127" t="s">
        <v>673</v>
      </c>
      <c r="C156" s="128" t="str">
        <f t="shared" si="32"/>
        <v>D00DJY-001BIVN</v>
      </c>
      <c r="D156" s="128" t="s">
        <v>673</v>
      </c>
      <c r="E156" s="128" t="s">
        <v>674</v>
      </c>
      <c r="F156" s="129" t="s">
        <v>37</v>
      </c>
      <c r="G156" s="130" t="str">
        <f t="shared" si="33"/>
        <v>D00DJY-001BIVN</v>
      </c>
      <c r="H156" s="130" t="s">
        <v>141</v>
      </c>
      <c r="I156" s="129" t="s">
        <v>225</v>
      </c>
      <c r="J156" s="128" t="s">
        <v>87</v>
      </c>
      <c r="K156" s="128" t="s">
        <v>87</v>
      </c>
      <c r="L156" s="129" t="s">
        <v>539</v>
      </c>
      <c r="M156" s="129" t="s">
        <v>540</v>
      </c>
      <c r="N156" s="129">
        <v>520</v>
      </c>
      <c r="O156" s="106"/>
      <c r="P156" s="106"/>
      <c r="Q156" s="106"/>
      <c r="R156" s="106"/>
      <c r="S156" s="106"/>
      <c r="T156" s="106"/>
      <c r="U156" s="106"/>
      <c r="V156" s="106"/>
      <c r="W156" s="106"/>
      <c r="X156" s="117"/>
      <c r="Y156" s="117"/>
      <c r="Z156" s="117"/>
      <c r="AA156" s="118"/>
      <c r="AB156" s="118"/>
      <c r="AC156" s="118"/>
      <c r="AD156" s="119"/>
      <c r="AE156" s="120"/>
      <c r="AF156" s="120">
        <v>45.76</v>
      </c>
      <c r="AG156" s="120">
        <v>39.520000000000003</v>
      </c>
      <c r="AH156" s="120">
        <v>38.479999999999997</v>
      </c>
      <c r="AI156" s="120">
        <v>33.28</v>
      </c>
      <c r="AJ156" s="120">
        <v>6.76</v>
      </c>
      <c r="AK156" s="120">
        <v>30.16</v>
      </c>
      <c r="AL156" s="120">
        <v>48.36</v>
      </c>
      <c r="AM156" s="120">
        <v>54.6</v>
      </c>
      <c r="AN156" s="120">
        <v>64.48</v>
      </c>
      <c r="AO156" s="120">
        <v>50.44</v>
      </c>
      <c r="AP156" s="120">
        <v>56.68</v>
      </c>
      <c r="AQ156" s="120">
        <v>33.799999999999997</v>
      </c>
      <c r="AR156" s="120">
        <v>46.28</v>
      </c>
      <c r="AS156" s="120">
        <v>55.12</v>
      </c>
      <c r="AT156" s="120">
        <v>67.08</v>
      </c>
      <c r="AU156" s="120">
        <v>49.92</v>
      </c>
      <c r="AV156" s="120">
        <v>67.08</v>
      </c>
      <c r="AW156" s="120">
        <v>61.88</v>
      </c>
      <c r="AZ156" s="117"/>
      <c r="BA156" s="117"/>
      <c r="BB156" s="117"/>
      <c r="BC156" s="117"/>
      <c r="BD156" s="117">
        <v>25.48</v>
      </c>
      <c r="BE156" s="117">
        <v>20.28</v>
      </c>
      <c r="BF156" s="117">
        <v>42.12</v>
      </c>
      <c r="BG156" s="117">
        <v>48.36</v>
      </c>
      <c r="BH156" s="117">
        <v>49.4</v>
      </c>
      <c r="BI156" s="117">
        <v>63.44</v>
      </c>
      <c r="BJ156" s="117">
        <v>49.92</v>
      </c>
      <c r="BK156" s="117">
        <v>65</v>
      </c>
      <c r="BL156" s="117">
        <v>39</v>
      </c>
      <c r="BM156" s="117">
        <v>46.28</v>
      </c>
      <c r="BN156" s="117">
        <v>47.84</v>
      </c>
      <c r="BO156" s="117">
        <v>66.040000000000006</v>
      </c>
      <c r="BP156" s="117">
        <v>49.92</v>
      </c>
      <c r="BQ156" s="117">
        <v>57.72</v>
      </c>
      <c r="BR156" s="117">
        <v>88.92</v>
      </c>
      <c r="BT156" s="130" t="str">
        <f t="shared" si="34"/>
        <v>SON</v>
      </c>
      <c r="BU156" s="131">
        <v>63.44</v>
      </c>
      <c r="BV156" s="131">
        <v>67.08</v>
      </c>
      <c r="BW156" s="131">
        <f t="shared" si="41"/>
        <v>3.6400000000000006</v>
      </c>
      <c r="BX156" s="132">
        <f t="shared" si="42"/>
        <v>0.94573643410852715</v>
      </c>
      <c r="BY156" s="129" t="str">
        <f t="shared" si="43"/>
        <v>NG</v>
      </c>
      <c r="CA156" s="124" t="e">
        <f t="shared" si="35"/>
        <v>#REF!</v>
      </c>
      <c r="CB156" s="131">
        <f t="shared" si="36"/>
        <v>67.08</v>
      </c>
      <c r="CC156" s="131" t="e">
        <f t="shared" si="37"/>
        <v>#REF!</v>
      </c>
      <c r="CD156" s="133" t="e">
        <f>SUMIF(ID_Process_P!$I$8:$I$1008,'● Inspection plan (master)'!$E156,ID_Process_P!#REF!)/1000</f>
        <v>#REF!</v>
      </c>
      <c r="CE156" s="133">
        <v>1.04</v>
      </c>
      <c r="CF156" s="134"/>
      <c r="CL156" s="124">
        <f t="shared" si="38"/>
        <v>0</v>
      </c>
      <c r="CM156" s="131">
        <f t="shared" si="39"/>
        <v>55.12</v>
      </c>
      <c r="CN156" s="131">
        <f t="shared" si="40"/>
        <v>55.12</v>
      </c>
      <c r="CO156" s="133"/>
      <c r="CP156" s="133">
        <v>0</v>
      </c>
      <c r="CQ156" s="134"/>
    </row>
    <row r="157" spans="2:95">
      <c r="B157" s="113" t="s">
        <v>675</v>
      </c>
      <c r="C157" s="114" t="str">
        <f t="shared" si="32"/>
        <v>RL2-1013CVN2</v>
      </c>
      <c r="D157" s="114" t="s">
        <v>675</v>
      </c>
      <c r="E157" s="114" t="s">
        <v>676</v>
      </c>
      <c r="F157" s="115" t="s">
        <v>37</v>
      </c>
      <c r="G157" s="116" t="str">
        <f t="shared" si="33"/>
        <v>RL2-1013CVN2</v>
      </c>
      <c r="H157" s="116" t="s">
        <v>141</v>
      </c>
      <c r="I157" s="115" t="s">
        <v>226</v>
      </c>
      <c r="J157" s="114" t="s">
        <v>70</v>
      </c>
      <c r="K157" s="114" t="s">
        <v>68</v>
      </c>
      <c r="L157" s="115" t="s">
        <v>539</v>
      </c>
      <c r="M157" s="115" t="s">
        <v>540</v>
      </c>
      <c r="N157" s="115">
        <v>520</v>
      </c>
      <c r="O157" s="106"/>
      <c r="P157" s="106"/>
      <c r="Q157" s="106"/>
      <c r="R157" s="106"/>
      <c r="S157" s="106"/>
      <c r="T157" s="106"/>
      <c r="U157" s="106"/>
      <c r="V157" s="106"/>
      <c r="W157" s="106"/>
      <c r="X157" s="117"/>
      <c r="Y157" s="117"/>
      <c r="Z157" s="117"/>
      <c r="AA157" s="118"/>
      <c r="AB157" s="118"/>
      <c r="AC157" s="118"/>
      <c r="AD157" s="119"/>
      <c r="AE157" s="120"/>
      <c r="AF157" s="120">
        <v>0</v>
      </c>
      <c r="AG157" s="120">
        <v>0</v>
      </c>
      <c r="AH157" s="120">
        <v>0</v>
      </c>
      <c r="AI157" s="120">
        <v>0</v>
      </c>
      <c r="AJ157" s="120">
        <v>0</v>
      </c>
      <c r="AK157" s="120">
        <v>0</v>
      </c>
      <c r="AL157" s="120">
        <v>0</v>
      </c>
      <c r="AM157" s="120">
        <v>0</v>
      </c>
      <c r="AN157" s="120">
        <v>0</v>
      </c>
      <c r="AO157" s="120">
        <v>0</v>
      </c>
      <c r="AP157" s="120">
        <v>0</v>
      </c>
      <c r="AQ157" s="120">
        <v>0</v>
      </c>
      <c r="AR157" s="120">
        <v>0</v>
      </c>
      <c r="AS157" s="120">
        <v>0</v>
      </c>
      <c r="AT157" s="120">
        <v>0</v>
      </c>
      <c r="AU157" s="120">
        <v>0</v>
      </c>
      <c r="AV157" s="120">
        <v>0</v>
      </c>
      <c r="AW157" s="120">
        <v>0</v>
      </c>
      <c r="AZ157" s="121"/>
      <c r="BA157" s="121"/>
      <c r="BB157" s="121"/>
      <c r="BC157" s="121"/>
      <c r="BD157" s="121">
        <v>0</v>
      </c>
      <c r="BE157" s="121">
        <v>0</v>
      </c>
      <c r="BF157" s="121">
        <v>0</v>
      </c>
      <c r="BG157" s="121">
        <v>0</v>
      </c>
      <c r="BH157" s="121">
        <v>0</v>
      </c>
      <c r="BI157" s="121">
        <v>0</v>
      </c>
      <c r="BJ157" s="121">
        <v>0</v>
      </c>
      <c r="BK157" s="121">
        <v>0</v>
      </c>
      <c r="BL157" s="121">
        <v>0</v>
      </c>
      <c r="BM157" s="121">
        <v>0</v>
      </c>
      <c r="BN157" s="121">
        <v>0</v>
      </c>
      <c r="BO157" s="121">
        <v>0</v>
      </c>
      <c r="BP157" s="121">
        <v>0</v>
      </c>
      <c r="BQ157" s="121">
        <v>0</v>
      </c>
      <c r="BR157" s="121">
        <v>0</v>
      </c>
      <c r="BT157" s="116" t="str">
        <f t="shared" si="34"/>
        <v>SON</v>
      </c>
      <c r="BU157" s="122">
        <v>0</v>
      </c>
      <c r="BV157" s="122">
        <v>0</v>
      </c>
      <c r="BW157" s="122">
        <f t="shared" si="41"/>
        <v>0</v>
      </c>
      <c r="BX157" s="123" t="str">
        <f t="shared" si="42"/>
        <v xml:space="preserve"> </v>
      </c>
      <c r="BY157" s="115" t="str">
        <f t="shared" si="43"/>
        <v>OK</v>
      </c>
      <c r="CA157" s="124" t="e">
        <f t="shared" si="35"/>
        <v>#REF!</v>
      </c>
      <c r="CB157" s="122">
        <f t="shared" si="36"/>
        <v>0</v>
      </c>
      <c r="CC157" s="122" t="e">
        <f t="shared" si="37"/>
        <v>#REF!</v>
      </c>
      <c r="CD157" s="125" t="e">
        <f>SUMIF(ID_Process_P!$I$8:$I$1008,'● Inspection plan (master)'!$E157,ID_Process_P!#REF!)/1000</f>
        <v>#REF!</v>
      </c>
      <c r="CE157" s="125">
        <v>0</v>
      </c>
      <c r="CF157" s="126"/>
      <c r="CL157" s="124">
        <f t="shared" si="38"/>
        <v>0</v>
      </c>
      <c r="CM157" s="122">
        <f t="shared" si="39"/>
        <v>0</v>
      </c>
      <c r="CN157" s="122">
        <f t="shared" si="40"/>
        <v>0</v>
      </c>
      <c r="CO157" s="125"/>
      <c r="CP157" s="125">
        <v>0</v>
      </c>
      <c r="CQ157" s="126"/>
    </row>
    <row r="158" spans="2:95">
      <c r="B158" s="127" t="s">
        <v>677</v>
      </c>
      <c r="C158" s="128" t="str">
        <f t="shared" si="32"/>
        <v>45144402SHK</v>
      </c>
      <c r="D158" s="128" t="s">
        <v>677</v>
      </c>
      <c r="E158" s="128" t="s">
        <v>678</v>
      </c>
      <c r="F158" s="129" t="s">
        <v>37</v>
      </c>
      <c r="G158" s="130" t="str">
        <f t="shared" si="33"/>
        <v>45144402SHK</v>
      </c>
      <c r="H158" s="130" t="s">
        <v>227</v>
      </c>
      <c r="I158" s="129">
        <v>45144402</v>
      </c>
      <c r="J158" s="128" t="s">
        <v>228</v>
      </c>
      <c r="K158" s="128" t="s">
        <v>192</v>
      </c>
      <c r="L158" s="129" t="s">
        <v>679</v>
      </c>
      <c r="M158" s="129" t="s">
        <v>384</v>
      </c>
      <c r="N158" s="129">
        <v>50</v>
      </c>
      <c r="O158" s="106"/>
      <c r="P158" s="106"/>
      <c r="Q158" s="106"/>
      <c r="R158" s="106"/>
      <c r="S158" s="106"/>
      <c r="T158" s="106"/>
      <c r="U158" s="106"/>
      <c r="V158" s="106"/>
      <c r="W158" s="106"/>
      <c r="X158" s="117"/>
      <c r="Y158" s="117"/>
      <c r="Z158" s="117"/>
      <c r="AA158" s="118"/>
      <c r="AB158" s="118"/>
      <c r="AC158" s="118"/>
      <c r="AD158" s="119"/>
      <c r="AE158" s="120"/>
      <c r="AF158" s="120">
        <v>1.05</v>
      </c>
      <c r="AG158" s="120">
        <v>0</v>
      </c>
      <c r="AH158" s="120">
        <v>0.3</v>
      </c>
      <c r="AI158" s="120">
        <v>1.9</v>
      </c>
      <c r="AJ158" s="120">
        <v>2.5</v>
      </c>
      <c r="AK158" s="120">
        <v>0.3</v>
      </c>
      <c r="AL158" s="120">
        <v>2.2999999999999998</v>
      </c>
      <c r="AM158" s="120">
        <v>2.0499999999999998</v>
      </c>
      <c r="AN158" s="120">
        <v>0.85</v>
      </c>
      <c r="AO158" s="120">
        <v>2.4</v>
      </c>
      <c r="AP158" s="120">
        <v>2.95</v>
      </c>
      <c r="AQ158" s="120">
        <v>0.85</v>
      </c>
      <c r="AR158" s="120">
        <v>0</v>
      </c>
      <c r="AS158" s="120">
        <v>2.4500000000000002</v>
      </c>
      <c r="AT158" s="120">
        <v>1.8</v>
      </c>
      <c r="AU158" s="120">
        <v>1.1000000000000001</v>
      </c>
      <c r="AV158" s="120">
        <v>0.9</v>
      </c>
      <c r="AW158" s="120">
        <v>0.2</v>
      </c>
      <c r="AZ158" s="117"/>
      <c r="BA158" s="117"/>
      <c r="BB158" s="117"/>
      <c r="BC158" s="117"/>
      <c r="BD158" s="117">
        <v>2.4</v>
      </c>
      <c r="BE158" s="117">
        <v>0</v>
      </c>
      <c r="BF158" s="117">
        <v>2.4</v>
      </c>
      <c r="BG158" s="117">
        <v>0</v>
      </c>
      <c r="BH158" s="117">
        <v>2.4</v>
      </c>
      <c r="BI158" s="117">
        <v>3.2</v>
      </c>
      <c r="BJ158" s="117">
        <v>2.4</v>
      </c>
      <c r="BK158" s="117">
        <v>0</v>
      </c>
      <c r="BL158" s="117">
        <v>0</v>
      </c>
      <c r="BM158" s="117">
        <v>1.2</v>
      </c>
      <c r="BN158" s="117">
        <v>3.6</v>
      </c>
      <c r="BO158" s="117">
        <v>1.2</v>
      </c>
      <c r="BP158" s="117">
        <v>1.2</v>
      </c>
      <c r="BQ158" s="117">
        <v>1.2</v>
      </c>
      <c r="BR158" s="117">
        <v>1.2</v>
      </c>
      <c r="BT158" s="130" t="str">
        <f t="shared" si="34"/>
        <v>HIEN</v>
      </c>
      <c r="BU158" s="131">
        <v>1.8</v>
      </c>
      <c r="BV158" s="131">
        <v>1.8</v>
      </c>
      <c r="BW158" s="131">
        <f t="shared" si="41"/>
        <v>0</v>
      </c>
      <c r="BX158" s="132">
        <f t="shared" si="42"/>
        <v>1</v>
      </c>
      <c r="BY158" s="129" t="str">
        <f t="shared" si="43"/>
        <v>OK</v>
      </c>
      <c r="CA158" s="124" t="e">
        <f t="shared" si="35"/>
        <v>#REF!</v>
      </c>
      <c r="CB158" s="131">
        <f t="shared" si="36"/>
        <v>1.8</v>
      </c>
      <c r="CC158" s="131" t="e">
        <f t="shared" si="37"/>
        <v>#REF!</v>
      </c>
      <c r="CD158" s="133" t="e">
        <f>SUMIF(ID_Process_P!$I$8:$I$1008,'● Inspection plan (master)'!$E158,ID_Process_P!#REF!)/1000</f>
        <v>#REF!</v>
      </c>
      <c r="CE158" s="133">
        <v>0.2</v>
      </c>
      <c r="CF158" s="134" t="s">
        <v>465</v>
      </c>
      <c r="CL158" s="124">
        <f t="shared" si="38"/>
        <v>0</v>
      </c>
      <c r="CM158" s="131">
        <f t="shared" si="39"/>
        <v>2.4500000000000002</v>
      </c>
      <c r="CN158" s="131">
        <f t="shared" si="40"/>
        <v>2.4500000000000002</v>
      </c>
      <c r="CO158" s="133"/>
      <c r="CP158" s="133">
        <v>0</v>
      </c>
      <c r="CQ158" s="134" t="s">
        <v>465</v>
      </c>
    </row>
    <row r="159" spans="2:95">
      <c r="B159" s="113" t="s">
        <v>680</v>
      </c>
      <c r="C159" s="114" t="str">
        <f t="shared" si="32"/>
        <v>45144401SHK</v>
      </c>
      <c r="D159" s="114" t="s">
        <v>680</v>
      </c>
      <c r="E159" s="114" t="s">
        <v>681</v>
      </c>
      <c r="F159" s="115" t="s">
        <v>37</v>
      </c>
      <c r="G159" s="116" t="str">
        <f t="shared" si="33"/>
        <v>45144401SHK</v>
      </c>
      <c r="H159" s="116" t="s">
        <v>227</v>
      </c>
      <c r="I159" s="115">
        <v>45144401</v>
      </c>
      <c r="J159" s="114" t="s">
        <v>228</v>
      </c>
      <c r="K159" s="114" t="s">
        <v>192</v>
      </c>
      <c r="L159" s="115" t="s">
        <v>679</v>
      </c>
      <c r="M159" s="115" t="s">
        <v>384</v>
      </c>
      <c r="N159" s="115">
        <v>50</v>
      </c>
      <c r="O159" s="106"/>
      <c r="P159" s="106"/>
      <c r="Q159" s="106"/>
      <c r="R159" s="106"/>
      <c r="S159" s="106"/>
      <c r="T159" s="106"/>
      <c r="U159" s="106"/>
      <c r="V159" s="106"/>
      <c r="W159" s="106"/>
      <c r="X159" s="117"/>
      <c r="Y159" s="117"/>
      <c r="Z159" s="117"/>
      <c r="AA159" s="118"/>
      <c r="AB159" s="118"/>
      <c r="AC159" s="118"/>
      <c r="AD159" s="119"/>
      <c r="AE159" s="120"/>
      <c r="AF159" s="120">
        <v>2.35</v>
      </c>
      <c r="AG159" s="120">
        <v>0</v>
      </c>
      <c r="AH159" s="120">
        <v>5.5</v>
      </c>
      <c r="AI159" s="120">
        <v>5.45</v>
      </c>
      <c r="AJ159" s="120">
        <v>5.55</v>
      </c>
      <c r="AK159" s="120">
        <v>8</v>
      </c>
      <c r="AL159" s="120">
        <v>3.1</v>
      </c>
      <c r="AM159" s="120">
        <v>7.5</v>
      </c>
      <c r="AN159" s="120">
        <v>5.8</v>
      </c>
      <c r="AO159" s="120">
        <v>6.45</v>
      </c>
      <c r="AP159" s="120">
        <v>5.3</v>
      </c>
      <c r="AQ159" s="120">
        <v>3.2</v>
      </c>
      <c r="AR159" s="120">
        <v>5.5</v>
      </c>
      <c r="AS159" s="120">
        <v>10.9</v>
      </c>
      <c r="AT159" s="120">
        <v>9.4</v>
      </c>
      <c r="AU159" s="120">
        <v>1.05</v>
      </c>
      <c r="AV159" s="120">
        <v>4.3499999999999996</v>
      </c>
      <c r="AW159" s="120">
        <v>0.9</v>
      </c>
      <c r="AZ159" s="121"/>
      <c r="BA159" s="121"/>
      <c r="BB159" s="121"/>
      <c r="BC159" s="121"/>
      <c r="BD159" s="121">
        <v>10.8</v>
      </c>
      <c r="BE159" s="121">
        <v>3.6</v>
      </c>
      <c r="BF159" s="121">
        <v>4.8</v>
      </c>
      <c r="BG159" s="121">
        <v>4.8</v>
      </c>
      <c r="BH159" s="121">
        <v>3.6</v>
      </c>
      <c r="BI159" s="121">
        <v>11.5</v>
      </c>
      <c r="BJ159" s="121">
        <v>8.4</v>
      </c>
      <c r="BK159" s="121">
        <v>1.2</v>
      </c>
      <c r="BL159" s="121">
        <v>4.8</v>
      </c>
      <c r="BM159" s="121">
        <v>3.6</v>
      </c>
      <c r="BN159" s="121">
        <v>10.8</v>
      </c>
      <c r="BO159" s="121">
        <v>11.15</v>
      </c>
      <c r="BP159" s="121">
        <v>3.6</v>
      </c>
      <c r="BQ159" s="121">
        <v>1.2</v>
      </c>
      <c r="BR159" s="121">
        <v>5.3166666666666664</v>
      </c>
      <c r="BT159" s="116" t="str">
        <f t="shared" si="34"/>
        <v>HIEN</v>
      </c>
      <c r="BU159" s="122">
        <v>5.85</v>
      </c>
      <c r="BV159" s="122">
        <v>9.4</v>
      </c>
      <c r="BW159" s="122">
        <f t="shared" si="41"/>
        <v>3.5500000000000007</v>
      </c>
      <c r="BX159" s="123">
        <f t="shared" si="42"/>
        <v>0.62234042553191482</v>
      </c>
      <c r="BY159" s="115" t="str">
        <f t="shared" si="43"/>
        <v>NG</v>
      </c>
      <c r="CA159" s="124" t="e">
        <f t="shared" si="35"/>
        <v>#REF!</v>
      </c>
      <c r="CB159" s="122">
        <f t="shared" si="36"/>
        <v>9.4</v>
      </c>
      <c r="CC159" s="122" t="e">
        <f t="shared" si="37"/>
        <v>#REF!</v>
      </c>
      <c r="CD159" s="125" t="e">
        <f>SUMIF(ID_Process_P!$I$8:$I$1008,'● Inspection plan (master)'!$E159,ID_Process_P!#REF!)/1000</f>
        <v>#REF!</v>
      </c>
      <c r="CE159" s="125">
        <v>0.25</v>
      </c>
      <c r="CF159" s="126" t="s">
        <v>465</v>
      </c>
      <c r="CL159" s="124">
        <f t="shared" si="38"/>
        <v>0</v>
      </c>
      <c r="CM159" s="122">
        <f t="shared" si="39"/>
        <v>10.9</v>
      </c>
      <c r="CN159" s="122">
        <f t="shared" si="40"/>
        <v>10.9</v>
      </c>
      <c r="CO159" s="125"/>
      <c r="CP159" s="125">
        <v>0</v>
      </c>
      <c r="CQ159" s="126" t="s">
        <v>465</v>
      </c>
    </row>
    <row r="160" spans="2:95">
      <c r="B160" s="127" t="s">
        <v>682</v>
      </c>
      <c r="C160" s="128" t="str">
        <f t="shared" si="32"/>
        <v>D01E94-001BIVN</v>
      </c>
      <c r="D160" s="128" t="str">
        <f>I160&amp;J160</f>
        <v>D01E94-001BIVN</v>
      </c>
      <c r="E160" s="128" t="str">
        <f>I160&amp;F160&amp;J160</f>
        <v>D01E94-001PackingBIVN</v>
      </c>
      <c r="F160" s="129" t="s">
        <v>37</v>
      </c>
      <c r="G160" s="130" t="str">
        <f t="shared" si="33"/>
        <v>D01E94-001BIVN</v>
      </c>
      <c r="H160" s="130" t="s">
        <v>227</v>
      </c>
      <c r="I160" s="129" t="s">
        <v>233</v>
      </c>
      <c r="J160" s="128" t="s">
        <v>87</v>
      </c>
      <c r="K160" s="128" t="s">
        <v>87</v>
      </c>
      <c r="L160" s="129" t="s">
        <v>683</v>
      </c>
      <c r="M160" s="129" t="s">
        <v>384</v>
      </c>
      <c r="N160" s="129">
        <v>120</v>
      </c>
      <c r="O160" s="106"/>
      <c r="P160" s="106"/>
      <c r="Q160" s="106"/>
      <c r="R160" s="106"/>
      <c r="S160" s="106"/>
      <c r="T160" s="106"/>
      <c r="U160" s="106"/>
      <c r="V160" s="106"/>
      <c r="W160" s="106"/>
      <c r="X160" s="117"/>
      <c r="Y160" s="117"/>
      <c r="Z160" s="117"/>
      <c r="AA160" s="118"/>
      <c r="AB160" s="118"/>
      <c r="AC160" s="118"/>
      <c r="AD160" s="119"/>
      <c r="AE160" s="120"/>
      <c r="AF160" s="120">
        <v>110.52</v>
      </c>
      <c r="AG160" s="120">
        <v>129.24</v>
      </c>
      <c r="AH160" s="120">
        <v>107.16</v>
      </c>
      <c r="AI160" s="120">
        <v>90.12</v>
      </c>
      <c r="AJ160" s="120">
        <v>67.319999999999993</v>
      </c>
      <c r="AK160" s="120">
        <v>85.92</v>
      </c>
      <c r="AL160" s="120">
        <v>75.12</v>
      </c>
      <c r="AM160" s="120">
        <v>94.56</v>
      </c>
      <c r="AN160" s="120">
        <v>134.88</v>
      </c>
      <c r="AO160" s="120">
        <v>107.16</v>
      </c>
      <c r="AP160" s="120">
        <v>124.8</v>
      </c>
      <c r="AQ160" s="120">
        <v>112.32</v>
      </c>
      <c r="AR160" s="120">
        <v>121.92</v>
      </c>
      <c r="AS160" s="120">
        <v>158.76</v>
      </c>
      <c r="AT160" s="120">
        <v>114.48</v>
      </c>
      <c r="AU160" s="120">
        <v>84.96</v>
      </c>
      <c r="AV160" s="120">
        <v>84</v>
      </c>
      <c r="AW160" s="120">
        <v>68.52</v>
      </c>
      <c r="AZ160" s="117"/>
      <c r="BA160" s="117"/>
      <c r="BB160" s="117"/>
      <c r="BC160" s="117"/>
      <c r="BD160" s="117">
        <v>90.24</v>
      </c>
      <c r="BE160" s="117">
        <v>80.16</v>
      </c>
      <c r="BF160" s="117">
        <v>74.88</v>
      </c>
      <c r="BG160" s="117">
        <v>105.36</v>
      </c>
      <c r="BH160" s="117">
        <v>109.8</v>
      </c>
      <c r="BI160" s="117">
        <v>118.92</v>
      </c>
      <c r="BJ160" s="117">
        <v>113.4</v>
      </c>
      <c r="BK160" s="117">
        <v>113.52</v>
      </c>
      <c r="BL160" s="117">
        <v>92.4</v>
      </c>
      <c r="BM160" s="117">
        <v>138.6</v>
      </c>
      <c r="BN160" s="117">
        <v>150.12</v>
      </c>
      <c r="BO160" s="117">
        <v>141.47999999999999</v>
      </c>
      <c r="BP160" s="117">
        <v>78.239999999999995</v>
      </c>
      <c r="BQ160" s="117">
        <v>78</v>
      </c>
      <c r="BR160" s="117">
        <v>97.92</v>
      </c>
      <c r="BT160" s="130" t="str">
        <f t="shared" si="34"/>
        <v>HIEN</v>
      </c>
      <c r="BU160" s="131">
        <v>107.64</v>
      </c>
      <c r="BV160" s="131">
        <v>114.48</v>
      </c>
      <c r="BW160" s="131">
        <f t="shared" si="41"/>
        <v>6.8400000000000034</v>
      </c>
      <c r="BX160" s="132">
        <f t="shared" si="42"/>
        <v>0.94025157232704404</v>
      </c>
      <c r="BY160" s="129" t="str">
        <f t="shared" si="43"/>
        <v>NG</v>
      </c>
      <c r="BZ160" s="135" t="e">
        <f>CB160-CD160</f>
        <v>#REF!</v>
      </c>
      <c r="CA160" s="124" t="e">
        <f t="shared" si="35"/>
        <v>#REF!</v>
      </c>
      <c r="CB160" s="131">
        <f t="shared" si="36"/>
        <v>114.48</v>
      </c>
      <c r="CC160" s="131" t="e">
        <f t="shared" si="37"/>
        <v>#REF!</v>
      </c>
      <c r="CD160" s="133" t="e">
        <f>SUMIF(ID_Process_P!$I$8:$I$1008,'● Inspection plan (master)'!$E160,ID_Process_P!#REF!)/1000</f>
        <v>#REF!</v>
      </c>
      <c r="CE160" s="133">
        <v>8.76</v>
      </c>
      <c r="CF160" s="134"/>
      <c r="CL160" s="124">
        <f t="shared" si="38"/>
        <v>0</v>
      </c>
      <c r="CM160" s="131">
        <f t="shared" si="39"/>
        <v>158.76</v>
      </c>
      <c r="CN160" s="131">
        <f t="shared" si="40"/>
        <v>158.76</v>
      </c>
      <c r="CO160" s="133"/>
      <c r="CP160" s="133">
        <v>0</v>
      </c>
      <c r="CQ160" s="134"/>
    </row>
    <row r="161" spans="2:95">
      <c r="B161" s="113" t="s">
        <v>684</v>
      </c>
      <c r="C161" s="114" t="str">
        <f t="shared" si="32"/>
        <v>LJA461-001BIVN</v>
      </c>
      <c r="D161" s="114" t="s">
        <v>684</v>
      </c>
      <c r="E161" s="114" t="s">
        <v>685</v>
      </c>
      <c r="F161" s="115" t="s">
        <v>37</v>
      </c>
      <c r="G161" s="116" t="str">
        <f t="shared" si="33"/>
        <v>LJA461-001BIVN</v>
      </c>
      <c r="H161" s="116" t="s">
        <v>227</v>
      </c>
      <c r="I161" s="115" t="s">
        <v>234</v>
      </c>
      <c r="J161" s="114" t="s">
        <v>87</v>
      </c>
      <c r="K161" s="114" t="s">
        <v>87</v>
      </c>
      <c r="L161" s="115" t="s">
        <v>683</v>
      </c>
      <c r="M161" s="115" t="s">
        <v>384</v>
      </c>
      <c r="N161" s="115">
        <v>120</v>
      </c>
      <c r="O161" s="106"/>
      <c r="P161" s="106"/>
      <c r="Q161" s="106"/>
      <c r="R161" s="106"/>
      <c r="S161" s="106"/>
      <c r="T161" s="106"/>
      <c r="U161" s="106"/>
      <c r="V161" s="106"/>
      <c r="W161" s="106"/>
      <c r="X161" s="117"/>
      <c r="Y161" s="117"/>
      <c r="Z161" s="117"/>
      <c r="AA161" s="118"/>
      <c r="AB161" s="118"/>
      <c r="AC161" s="118"/>
      <c r="AD161" s="119"/>
      <c r="AE161" s="120"/>
      <c r="AF161" s="120">
        <v>29.28</v>
      </c>
      <c r="AG161" s="120">
        <v>35.64</v>
      </c>
      <c r="AH161" s="120">
        <v>37.32</v>
      </c>
      <c r="AI161" s="120">
        <v>1.32</v>
      </c>
      <c r="AJ161" s="120">
        <v>0</v>
      </c>
      <c r="AK161" s="120">
        <v>24.36</v>
      </c>
      <c r="AL161" s="120">
        <v>18.48</v>
      </c>
      <c r="AM161" s="120">
        <v>26.64</v>
      </c>
      <c r="AN161" s="120">
        <v>29.52</v>
      </c>
      <c r="AO161" s="120">
        <v>42.72</v>
      </c>
      <c r="AP161" s="120">
        <v>18.96</v>
      </c>
      <c r="AQ161" s="120">
        <v>19.440000000000001</v>
      </c>
      <c r="AR161" s="120">
        <v>3.24</v>
      </c>
      <c r="AS161" s="120">
        <v>8.4</v>
      </c>
      <c r="AT161" s="120">
        <v>10.68</v>
      </c>
      <c r="AU161" s="120">
        <v>0</v>
      </c>
      <c r="AV161" s="120">
        <v>5.64</v>
      </c>
      <c r="AW161" s="120">
        <v>4.8</v>
      </c>
      <c r="AZ161" s="121"/>
      <c r="BA161" s="121"/>
      <c r="BB161" s="121"/>
      <c r="BC161" s="121"/>
      <c r="BD161" s="121">
        <v>16.2</v>
      </c>
      <c r="BE161" s="121">
        <v>8.16</v>
      </c>
      <c r="BF161" s="121">
        <v>18.72</v>
      </c>
      <c r="BG161" s="121">
        <v>24.94</v>
      </c>
      <c r="BH161" s="121">
        <v>35.76</v>
      </c>
      <c r="BI161" s="121">
        <v>25.68</v>
      </c>
      <c r="BJ161" s="121">
        <v>23.86</v>
      </c>
      <c r="BK161" s="121">
        <v>38.520000000000003</v>
      </c>
      <c r="BL161" s="121">
        <v>16.68</v>
      </c>
      <c r="BM161" s="121">
        <v>8.0399999999999991</v>
      </c>
      <c r="BN161" s="121">
        <v>12.84</v>
      </c>
      <c r="BO161" s="121">
        <v>6.72</v>
      </c>
      <c r="BP161" s="121">
        <v>0.96</v>
      </c>
      <c r="BQ161" s="121">
        <v>6.36</v>
      </c>
      <c r="BR161" s="121">
        <v>12.24</v>
      </c>
      <c r="BT161" s="116" t="str">
        <f t="shared" si="34"/>
        <v>HIEN</v>
      </c>
      <c r="BU161" s="122">
        <v>10.68</v>
      </c>
      <c r="BV161" s="122">
        <v>10.68</v>
      </c>
      <c r="BW161" s="122">
        <f t="shared" si="41"/>
        <v>0</v>
      </c>
      <c r="BX161" s="123">
        <f t="shared" si="42"/>
        <v>1</v>
      </c>
      <c r="BY161" s="115" t="str">
        <f t="shared" si="43"/>
        <v>OK</v>
      </c>
      <c r="BZ161" s="135" t="e">
        <f>CB161-CD161</f>
        <v>#REF!</v>
      </c>
      <c r="CA161" s="124" t="e">
        <f t="shared" si="35"/>
        <v>#REF!</v>
      </c>
      <c r="CB161" s="122">
        <f t="shared" si="36"/>
        <v>10.68</v>
      </c>
      <c r="CC161" s="122" t="e">
        <f t="shared" si="37"/>
        <v>#REF!</v>
      </c>
      <c r="CD161" s="125" t="e">
        <f>SUMIF(ID_Process_P!$I$8:$I$1008,'● Inspection plan (master)'!$E161,ID_Process_P!#REF!)/1000</f>
        <v>#REF!</v>
      </c>
      <c r="CE161" s="125">
        <v>9.1199999999999992</v>
      </c>
      <c r="CF161" s="126"/>
      <c r="CL161" s="124">
        <f t="shared" si="38"/>
        <v>0</v>
      </c>
      <c r="CM161" s="122">
        <f t="shared" si="39"/>
        <v>8.4</v>
      </c>
      <c r="CN161" s="122">
        <f t="shared" si="40"/>
        <v>8.4</v>
      </c>
      <c r="CO161" s="125"/>
      <c r="CP161" s="125">
        <v>0</v>
      </c>
      <c r="CQ161" s="126"/>
    </row>
    <row r="162" spans="2:95">
      <c r="B162" s="127" t="s">
        <v>686</v>
      </c>
      <c r="C162" s="128" t="str">
        <f t="shared" si="32"/>
        <v>LY9269-001BIVN</v>
      </c>
      <c r="D162" s="128" t="s">
        <v>686</v>
      </c>
      <c r="E162" s="128" t="s">
        <v>687</v>
      </c>
      <c r="F162" s="129" t="s">
        <v>37</v>
      </c>
      <c r="G162" s="130" t="str">
        <f t="shared" si="33"/>
        <v>LY9269-001BIVN</v>
      </c>
      <c r="H162" s="130" t="s">
        <v>227</v>
      </c>
      <c r="I162" s="129" t="s">
        <v>237</v>
      </c>
      <c r="J162" s="128" t="s">
        <v>87</v>
      </c>
      <c r="K162" s="128" t="s">
        <v>87</v>
      </c>
      <c r="L162" s="129" t="s">
        <v>683</v>
      </c>
      <c r="M162" s="129" t="s">
        <v>384</v>
      </c>
      <c r="N162" s="129">
        <v>72</v>
      </c>
      <c r="O162" s="106"/>
      <c r="P162" s="106"/>
      <c r="Q162" s="106"/>
      <c r="R162" s="106"/>
      <c r="S162" s="106"/>
      <c r="T162" s="106"/>
      <c r="U162" s="106"/>
      <c r="V162" s="106"/>
      <c r="W162" s="106"/>
      <c r="X162" s="117"/>
      <c r="Y162" s="117"/>
      <c r="Z162" s="117"/>
      <c r="AA162" s="118"/>
      <c r="AB162" s="118"/>
      <c r="AC162" s="118"/>
      <c r="AD162" s="119"/>
      <c r="AE162" s="120"/>
      <c r="AF162" s="120">
        <v>393.91199999999998</v>
      </c>
      <c r="AG162" s="120">
        <v>391.24799999999999</v>
      </c>
      <c r="AH162" s="120">
        <v>433.00799999999998</v>
      </c>
      <c r="AI162" s="120">
        <v>195.33600000000001</v>
      </c>
      <c r="AJ162" s="120">
        <v>150.768</v>
      </c>
      <c r="AK162" s="120">
        <v>127.584</v>
      </c>
      <c r="AL162" s="120">
        <v>161.85599999999999</v>
      </c>
      <c r="AM162" s="120">
        <v>216.57599999999999</v>
      </c>
      <c r="AN162" s="120">
        <v>224.85599999999999</v>
      </c>
      <c r="AO162" s="120">
        <v>191.08799999999999</v>
      </c>
      <c r="AP162" s="120">
        <v>188.49600000000001</v>
      </c>
      <c r="AQ162" s="120">
        <v>157.89599999999999</v>
      </c>
      <c r="AR162" s="120">
        <v>109.44</v>
      </c>
      <c r="AS162" s="120">
        <v>104.4</v>
      </c>
      <c r="AT162" s="120">
        <v>75.887999999999991</v>
      </c>
      <c r="AU162" s="120">
        <v>49.103999999999999</v>
      </c>
      <c r="AV162" s="120">
        <v>49.968000000000004</v>
      </c>
      <c r="AW162" s="120">
        <v>37.44</v>
      </c>
      <c r="AZ162" s="117"/>
      <c r="BA162" s="117"/>
      <c r="BB162" s="117"/>
      <c r="BC162" s="117"/>
      <c r="BD162" s="117">
        <v>223.34399999999999</v>
      </c>
      <c r="BE162" s="117">
        <v>175.464</v>
      </c>
      <c r="BF162" s="117">
        <v>88.56</v>
      </c>
      <c r="BG162" s="117">
        <v>228.34</v>
      </c>
      <c r="BH162" s="117">
        <v>249.48</v>
      </c>
      <c r="BI162" s="117">
        <v>204.22</v>
      </c>
      <c r="BJ162" s="117">
        <v>181.44</v>
      </c>
      <c r="BK162" s="117">
        <v>190.44</v>
      </c>
      <c r="BL162" s="117">
        <v>126</v>
      </c>
      <c r="BM162" s="117">
        <v>213.84</v>
      </c>
      <c r="BN162" s="117">
        <v>88.128</v>
      </c>
      <c r="BO162" s="117">
        <v>107.136</v>
      </c>
      <c r="BP162" s="117">
        <v>69.12</v>
      </c>
      <c r="BQ162" s="117">
        <v>48.384</v>
      </c>
      <c r="BR162" s="117">
        <v>53.567999999999998</v>
      </c>
      <c r="BT162" s="130" t="str">
        <f t="shared" si="34"/>
        <v>HIEN</v>
      </c>
      <c r="BU162" s="131">
        <v>81.36</v>
      </c>
      <c r="BV162" s="131">
        <v>75.887999999999991</v>
      </c>
      <c r="BW162" s="131">
        <f t="shared" si="41"/>
        <v>-5.4720000000000084</v>
      </c>
      <c r="BX162" s="132">
        <f t="shared" si="42"/>
        <v>1.0721062618595827</v>
      </c>
      <c r="BY162" s="129" t="str">
        <f t="shared" si="43"/>
        <v>NG</v>
      </c>
      <c r="BZ162" s="135" t="e">
        <f>CB162-CD162</f>
        <v>#REF!</v>
      </c>
      <c r="CA162" s="124" t="e">
        <f t="shared" si="35"/>
        <v>#REF!</v>
      </c>
      <c r="CB162" s="131">
        <f t="shared" si="36"/>
        <v>75.887999999999991</v>
      </c>
      <c r="CC162" s="131" t="e">
        <f t="shared" si="37"/>
        <v>#REF!</v>
      </c>
      <c r="CD162" s="133" t="e">
        <f>SUMIF(ID_Process_P!$I$8:$I$1008,'● Inspection plan (master)'!$E162,ID_Process_P!#REF!)/1000</f>
        <v>#REF!</v>
      </c>
      <c r="CE162" s="133">
        <v>-1.4551915228366852E-14</v>
      </c>
      <c r="CF162" s="134"/>
      <c r="CL162" s="124">
        <f t="shared" si="38"/>
        <v>0</v>
      </c>
      <c r="CM162" s="131">
        <f t="shared" si="39"/>
        <v>104.4</v>
      </c>
      <c r="CN162" s="131">
        <f t="shared" si="40"/>
        <v>104.4</v>
      </c>
      <c r="CO162" s="133"/>
      <c r="CP162" s="133">
        <v>0</v>
      </c>
      <c r="CQ162" s="134"/>
    </row>
    <row r="163" spans="2:95">
      <c r="B163" s="113" t="str">
        <f t="shared" ref="B163" si="44">I163&amp;J163</f>
        <v>LY9269-001SHK(Other)</v>
      </c>
      <c r="C163" s="114" t="str">
        <f t="shared" si="32"/>
        <v>LY9269-001SHK</v>
      </c>
      <c r="D163" s="114" t="str">
        <f t="shared" ref="D163" si="45">I163&amp;J163</f>
        <v>LY9269-001SHK(Other)</v>
      </c>
      <c r="E163" s="114" t="str">
        <f t="shared" ref="E163" si="46">I163&amp;F163&amp;J163</f>
        <v>LY9269-001PackingSHK(Other)</v>
      </c>
      <c r="F163" s="115" t="s">
        <v>37</v>
      </c>
      <c r="G163" s="116" t="str">
        <f t="shared" si="33"/>
        <v>LY9269-001SHK</v>
      </c>
      <c r="H163" s="116" t="s">
        <v>227</v>
      </c>
      <c r="I163" s="115" t="s">
        <v>237</v>
      </c>
      <c r="J163" s="114" t="s">
        <v>194</v>
      </c>
      <c r="K163" s="114" t="s">
        <v>192</v>
      </c>
      <c r="L163" s="115" t="s">
        <v>683</v>
      </c>
      <c r="M163" s="115" t="s">
        <v>384</v>
      </c>
      <c r="N163" s="115">
        <v>72</v>
      </c>
      <c r="O163" s="106"/>
      <c r="P163" s="106"/>
      <c r="Q163" s="106"/>
      <c r="R163" s="106"/>
      <c r="S163" s="106"/>
      <c r="T163" s="106"/>
      <c r="U163" s="106"/>
      <c r="V163" s="106"/>
      <c r="W163" s="106"/>
      <c r="X163" s="117"/>
      <c r="Y163" s="117"/>
      <c r="Z163" s="117"/>
      <c r="AA163" s="118"/>
      <c r="AB163" s="118"/>
      <c r="AC163" s="118"/>
      <c r="AD163" s="119"/>
      <c r="AE163" s="120"/>
      <c r="AF163" s="120">
        <v>0</v>
      </c>
      <c r="AG163" s="120">
        <v>0</v>
      </c>
      <c r="AH163" s="120">
        <v>0</v>
      </c>
      <c r="AI163" s="120">
        <v>0</v>
      </c>
      <c r="AJ163" s="120">
        <v>0</v>
      </c>
      <c r="AK163" s="120">
        <v>0</v>
      </c>
      <c r="AL163" s="120">
        <v>0</v>
      </c>
      <c r="AM163" s="120">
        <v>0</v>
      </c>
      <c r="AN163" s="120">
        <v>0</v>
      </c>
      <c r="AO163" s="120">
        <v>0</v>
      </c>
      <c r="AP163" s="120">
        <v>0</v>
      </c>
      <c r="AQ163" s="120">
        <v>0</v>
      </c>
      <c r="AR163" s="120">
        <v>0</v>
      </c>
      <c r="AS163" s="120">
        <v>0</v>
      </c>
      <c r="AT163" s="120">
        <v>0</v>
      </c>
      <c r="AU163" s="120">
        <v>0</v>
      </c>
      <c r="AV163" s="120">
        <v>0</v>
      </c>
      <c r="AW163" s="120">
        <v>0</v>
      </c>
      <c r="AZ163" s="121"/>
      <c r="BA163" s="121"/>
      <c r="BB163" s="121"/>
      <c r="BC163" s="121"/>
      <c r="BD163" s="121">
        <v>0</v>
      </c>
      <c r="BE163" s="121">
        <v>0</v>
      </c>
      <c r="BF163" s="121">
        <v>0</v>
      </c>
      <c r="BG163" s="121">
        <v>0</v>
      </c>
      <c r="BH163" s="121">
        <v>0</v>
      </c>
      <c r="BI163" s="121">
        <v>0</v>
      </c>
      <c r="BJ163" s="121">
        <v>0</v>
      </c>
      <c r="BK163" s="121">
        <v>0</v>
      </c>
      <c r="BL163" s="121">
        <v>0</v>
      </c>
      <c r="BM163" s="121">
        <v>0</v>
      </c>
      <c r="BN163" s="121">
        <v>0</v>
      </c>
      <c r="BO163" s="121">
        <v>0</v>
      </c>
      <c r="BP163" s="121">
        <v>0</v>
      </c>
      <c r="BQ163" s="121">
        <v>0</v>
      </c>
      <c r="BR163" s="121">
        <v>0</v>
      </c>
      <c r="BT163" s="116" t="str">
        <f t="shared" si="34"/>
        <v>HIEN</v>
      </c>
      <c r="BU163" s="122">
        <v>0</v>
      </c>
      <c r="BV163" s="122">
        <v>0</v>
      </c>
      <c r="BW163" s="122">
        <f t="shared" si="41"/>
        <v>0</v>
      </c>
      <c r="BX163" s="123" t="str">
        <f t="shared" si="42"/>
        <v xml:space="preserve"> </v>
      </c>
      <c r="BY163" s="115" t="str">
        <f t="shared" si="43"/>
        <v>OK</v>
      </c>
      <c r="CA163" s="124" t="e">
        <f t="shared" si="35"/>
        <v>#REF!</v>
      </c>
      <c r="CB163" s="122">
        <f t="shared" si="36"/>
        <v>0</v>
      </c>
      <c r="CC163" s="122" t="e">
        <f t="shared" si="37"/>
        <v>#REF!</v>
      </c>
      <c r="CD163" s="125" t="e">
        <f>SUMIF(ID_Process_P!$I$8:$I$1008,'● Inspection plan (master)'!$E163,ID_Process_P!#REF!)/1000</f>
        <v>#REF!</v>
      </c>
      <c r="CE163" s="125">
        <v>0</v>
      </c>
      <c r="CF163" s="126"/>
      <c r="CL163" s="124">
        <f t="shared" si="38"/>
        <v>0</v>
      </c>
      <c r="CM163" s="122">
        <f t="shared" si="39"/>
        <v>0</v>
      </c>
      <c r="CN163" s="122">
        <f t="shared" si="40"/>
        <v>0</v>
      </c>
      <c r="CO163" s="125"/>
      <c r="CP163" s="125">
        <v>0</v>
      </c>
      <c r="CQ163" s="126"/>
    </row>
    <row r="164" spans="2:95">
      <c r="B164" s="127" t="s">
        <v>688</v>
      </c>
      <c r="C164" s="128" t="str">
        <f t="shared" si="32"/>
        <v>RC4-6228CVN2</v>
      </c>
      <c r="D164" s="128" t="s">
        <v>688</v>
      </c>
      <c r="E164" s="128" t="s">
        <v>689</v>
      </c>
      <c r="F164" s="129" t="s">
        <v>37</v>
      </c>
      <c r="G164" s="130" t="str">
        <f t="shared" si="33"/>
        <v>RC4-6228CVN2</v>
      </c>
      <c r="H164" s="130" t="s">
        <v>227</v>
      </c>
      <c r="I164" s="129" t="s">
        <v>238</v>
      </c>
      <c r="J164" s="128" t="s">
        <v>70</v>
      </c>
      <c r="K164" s="128" t="s">
        <v>68</v>
      </c>
      <c r="L164" s="129" t="s">
        <v>690</v>
      </c>
      <c r="M164" s="129" t="s">
        <v>384</v>
      </c>
      <c r="N164" s="129">
        <v>70</v>
      </c>
      <c r="O164" s="106"/>
      <c r="P164" s="106"/>
      <c r="Q164" s="106"/>
      <c r="R164" s="106"/>
      <c r="S164" s="106"/>
      <c r="T164" s="106"/>
      <c r="U164" s="106"/>
      <c r="V164" s="106"/>
      <c r="W164" s="106"/>
      <c r="X164" s="117"/>
      <c r="Y164" s="117"/>
      <c r="Z164" s="117"/>
      <c r="AA164" s="118"/>
      <c r="AB164" s="118"/>
      <c r="AC164" s="118"/>
      <c r="AD164" s="119"/>
      <c r="AE164" s="120"/>
      <c r="AF164" s="120">
        <v>23.1</v>
      </c>
      <c r="AG164" s="120">
        <v>0.49</v>
      </c>
      <c r="AH164" s="120">
        <v>4.9000000000000002E-2</v>
      </c>
      <c r="AI164" s="120">
        <v>0</v>
      </c>
      <c r="AJ164" s="120">
        <v>0</v>
      </c>
      <c r="AK164" s="120">
        <v>0</v>
      </c>
      <c r="AL164" s="120">
        <v>0</v>
      </c>
      <c r="AM164" s="120">
        <v>0</v>
      </c>
      <c r="AN164" s="120">
        <v>0</v>
      </c>
      <c r="AO164" s="120">
        <v>2.52</v>
      </c>
      <c r="AP164" s="120">
        <v>7.7</v>
      </c>
      <c r="AQ164" s="120">
        <v>12.6</v>
      </c>
      <c r="AR164" s="120">
        <v>7.14</v>
      </c>
      <c r="AS164" s="120">
        <v>23.87</v>
      </c>
      <c r="AT164" s="120">
        <v>16.73</v>
      </c>
      <c r="AU164" s="120">
        <v>12.810000000000002</v>
      </c>
      <c r="AV164" s="120">
        <v>11.97</v>
      </c>
      <c r="AW164" s="120">
        <v>0</v>
      </c>
      <c r="AZ164" s="117"/>
      <c r="BA164" s="117"/>
      <c r="BB164" s="117"/>
      <c r="BC164" s="117"/>
      <c r="BD164" s="117">
        <v>0</v>
      </c>
      <c r="BE164" s="117">
        <v>0</v>
      </c>
      <c r="BF164" s="117">
        <v>0</v>
      </c>
      <c r="BG164" s="117">
        <v>0</v>
      </c>
      <c r="BH164" s="117">
        <v>0</v>
      </c>
      <c r="BI164" s="117">
        <v>0</v>
      </c>
      <c r="BJ164" s="117">
        <v>0</v>
      </c>
      <c r="BK164" s="117">
        <v>6.65</v>
      </c>
      <c r="BL164" s="117">
        <v>7.28</v>
      </c>
      <c r="BM164" s="117">
        <v>11.9</v>
      </c>
      <c r="BN164" s="117">
        <v>15.47</v>
      </c>
      <c r="BO164" s="117">
        <v>19.18</v>
      </c>
      <c r="BP164" s="117">
        <v>10.01</v>
      </c>
      <c r="BQ164" s="117">
        <v>12.88</v>
      </c>
      <c r="BR164" s="117">
        <v>11.97</v>
      </c>
      <c r="BT164" s="130" t="str">
        <f t="shared" si="34"/>
        <v>HIEN</v>
      </c>
      <c r="BU164" s="131">
        <v>16.72</v>
      </c>
      <c r="BV164" s="131">
        <v>16.73</v>
      </c>
      <c r="BW164" s="131">
        <f t="shared" si="41"/>
        <v>1.0000000000001563E-2</v>
      </c>
      <c r="BX164" s="132">
        <f t="shared" si="42"/>
        <v>0.99940227136879844</v>
      </c>
      <c r="BY164" s="129" t="str">
        <f t="shared" si="43"/>
        <v>OK</v>
      </c>
      <c r="CA164" s="124" t="e">
        <f t="shared" si="35"/>
        <v>#REF!</v>
      </c>
      <c r="CB164" s="131">
        <f t="shared" si="36"/>
        <v>16.73</v>
      </c>
      <c r="CC164" s="131" t="e">
        <f t="shared" si="37"/>
        <v>#REF!</v>
      </c>
      <c r="CD164" s="133" t="e">
        <f>SUMIF(ID_Process_P!$I$8:$I$1008,'● Inspection plan (master)'!$E164,ID_Process_P!#REF!)/1000</f>
        <v>#REF!</v>
      </c>
      <c r="CE164" s="133">
        <v>7.35</v>
      </c>
      <c r="CF164" s="134"/>
      <c r="CL164" s="124">
        <f t="shared" si="38"/>
        <v>0</v>
      </c>
      <c r="CM164" s="131">
        <f t="shared" si="39"/>
        <v>23.87</v>
      </c>
      <c r="CN164" s="131">
        <f t="shared" si="40"/>
        <v>23.87</v>
      </c>
      <c r="CO164" s="133"/>
      <c r="CP164" s="133">
        <v>0</v>
      </c>
      <c r="CQ164" s="134"/>
    </row>
    <row r="165" spans="2:95">
      <c r="B165" s="113" t="s">
        <v>691</v>
      </c>
      <c r="C165" s="114" t="str">
        <f t="shared" si="32"/>
        <v>RC4-5203CVN2</v>
      </c>
      <c r="D165" s="114" t="s">
        <v>691</v>
      </c>
      <c r="E165" s="114" t="s">
        <v>692</v>
      </c>
      <c r="F165" s="115" t="s">
        <v>37</v>
      </c>
      <c r="G165" s="116" t="str">
        <f t="shared" si="33"/>
        <v>RC4-5203CVN2</v>
      </c>
      <c r="H165" s="116" t="s">
        <v>227</v>
      </c>
      <c r="I165" s="115" t="s">
        <v>239</v>
      </c>
      <c r="J165" s="114" t="s">
        <v>70</v>
      </c>
      <c r="K165" s="114" t="s">
        <v>68</v>
      </c>
      <c r="L165" s="115" t="s">
        <v>690</v>
      </c>
      <c r="M165" s="115" t="s">
        <v>384</v>
      </c>
      <c r="N165" s="115">
        <v>70</v>
      </c>
      <c r="O165" s="106"/>
      <c r="P165" s="106"/>
      <c r="Q165" s="106"/>
      <c r="R165" s="106"/>
      <c r="S165" s="106"/>
      <c r="T165" s="106"/>
      <c r="U165" s="106"/>
      <c r="V165" s="106"/>
      <c r="W165" s="106"/>
      <c r="X165" s="117"/>
      <c r="Y165" s="117"/>
      <c r="Z165" s="117"/>
      <c r="AA165" s="118"/>
      <c r="AB165" s="118"/>
      <c r="AC165" s="118"/>
      <c r="AD165" s="119"/>
      <c r="AE165" s="120"/>
      <c r="AF165" s="120">
        <v>2.1</v>
      </c>
      <c r="AG165" s="120">
        <v>3.08</v>
      </c>
      <c r="AH165" s="120">
        <v>0</v>
      </c>
      <c r="AI165" s="120">
        <v>1</v>
      </c>
      <c r="AJ165" s="120">
        <v>0</v>
      </c>
      <c r="AK165" s="120">
        <v>0</v>
      </c>
      <c r="AL165" s="120">
        <v>0</v>
      </c>
      <c r="AM165" s="120">
        <v>0</v>
      </c>
      <c r="AN165" s="120">
        <v>0</v>
      </c>
      <c r="AO165" s="120">
        <v>2.38</v>
      </c>
      <c r="AP165" s="120">
        <v>12.74</v>
      </c>
      <c r="AQ165" s="120">
        <v>12.32</v>
      </c>
      <c r="AR165" s="120">
        <v>7</v>
      </c>
      <c r="AS165" s="120">
        <v>18.899999999999999</v>
      </c>
      <c r="AT165" s="120">
        <v>1.4</v>
      </c>
      <c r="AU165" s="120">
        <v>0</v>
      </c>
      <c r="AV165" s="120">
        <v>0</v>
      </c>
      <c r="AW165" s="120">
        <v>0</v>
      </c>
      <c r="AZ165" s="121"/>
      <c r="BA165" s="121"/>
      <c r="BB165" s="121"/>
      <c r="BC165" s="121"/>
      <c r="BD165" s="121">
        <v>0.3</v>
      </c>
      <c r="BE165" s="121">
        <v>0</v>
      </c>
      <c r="BF165" s="121">
        <v>0</v>
      </c>
      <c r="BG165" s="121">
        <v>0</v>
      </c>
      <c r="BH165" s="121">
        <v>0</v>
      </c>
      <c r="BI165" s="121">
        <v>0</v>
      </c>
      <c r="BJ165" s="121">
        <v>0</v>
      </c>
      <c r="BK165" s="121">
        <v>9.1</v>
      </c>
      <c r="BL165" s="121">
        <v>11.06</v>
      </c>
      <c r="BM165" s="121">
        <v>12.39</v>
      </c>
      <c r="BN165" s="121">
        <v>10.15</v>
      </c>
      <c r="BO165" s="121">
        <v>10.36</v>
      </c>
      <c r="BP165" s="121">
        <v>1.05</v>
      </c>
      <c r="BQ165" s="121">
        <v>0</v>
      </c>
      <c r="BR165" s="121">
        <v>0</v>
      </c>
      <c r="BT165" s="116" t="str">
        <f t="shared" si="34"/>
        <v>HIEN</v>
      </c>
      <c r="BU165" s="122">
        <v>1.4</v>
      </c>
      <c r="BV165" s="122">
        <v>1.4</v>
      </c>
      <c r="BW165" s="122">
        <f t="shared" si="41"/>
        <v>0</v>
      </c>
      <c r="BX165" s="123">
        <f t="shared" si="42"/>
        <v>1</v>
      </c>
      <c r="BY165" s="115" t="str">
        <f t="shared" si="43"/>
        <v>OK</v>
      </c>
      <c r="CA165" s="124" t="e">
        <f t="shared" si="35"/>
        <v>#REF!</v>
      </c>
      <c r="CB165" s="122">
        <f t="shared" si="36"/>
        <v>1.4</v>
      </c>
      <c r="CC165" s="122" t="e">
        <f t="shared" si="37"/>
        <v>#REF!</v>
      </c>
      <c r="CD165" s="125" t="e">
        <f>SUMIF(ID_Process_P!$I$8:$I$1008,'● Inspection plan (master)'!$E165,ID_Process_P!#REF!)/1000</f>
        <v>#REF!</v>
      </c>
      <c r="CE165" s="125">
        <v>1.33</v>
      </c>
      <c r="CF165" s="126"/>
      <c r="CL165" s="124">
        <f t="shared" si="38"/>
        <v>0</v>
      </c>
      <c r="CM165" s="122">
        <f t="shared" si="39"/>
        <v>18.899999999999999</v>
      </c>
      <c r="CN165" s="122">
        <f t="shared" si="40"/>
        <v>18.899999999999999</v>
      </c>
      <c r="CO165" s="125"/>
      <c r="CP165" s="125">
        <v>0</v>
      </c>
      <c r="CQ165" s="126"/>
    </row>
    <row r="166" spans="2:95">
      <c r="B166" s="127" t="s">
        <v>693</v>
      </c>
      <c r="C166" s="128" t="str">
        <f t="shared" si="32"/>
        <v>RC2-8581CVN2</v>
      </c>
      <c r="D166" s="128" t="s">
        <v>693</v>
      </c>
      <c r="E166" s="128" t="s">
        <v>694</v>
      </c>
      <c r="F166" s="129" t="s">
        <v>37</v>
      </c>
      <c r="G166" s="130" t="str">
        <f t="shared" si="33"/>
        <v>RC2-8581CVN2</v>
      </c>
      <c r="H166" s="130" t="s">
        <v>227</v>
      </c>
      <c r="I166" s="129" t="s">
        <v>240</v>
      </c>
      <c r="J166" s="128" t="s">
        <v>70</v>
      </c>
      <c r="K166" s="128" t="s">
        <v>68</v>
      </c>
      <c r="L166" s="129" t="s">
        <v>695</v>
      </c>
      <c r="M166" s="129" t="s">
        <v>384</v>
      </c>
      <c r="N166" s="129">
        <v>180</v>
      </c>
      <c r="O166" s="106"/>
      <c r="P166" s="106"/>
      <c r="Q166" s="106"/>
      <c r="R166" s="106"/>
      <c r="S166" s="106"/>
      <c r="T166" s="106"/>
      <c r="U166" s="106"/>
      <c r="V166" s="106"/>
      <c r="W166" s="106"/>
      <c r="X166" s="117"/>
      <c r="Y166" s="117"/>
      <c r="Z166" s="117"/>
      <c r="AA166" s="118"/>
      <c r="AB166" s="118"/>
      <c r="AC166" s="118"/>
      <c r="AD166" s="119"/>
      <c r="AE166" s="120"/>
      <c r="AF166" s="120">
        <v>0</v>
      </c>
      <c r="AG166" s="120">
        <v>0</v>
      </c>
      <c r="AH166" s="120">
        <v>0</v>
      </c>
      <c r="AI166" s="120">
        <v>0</v>
      </c>
      <c r="AJ166" s="120">
        <v>0</v>
      </c>
      <c r="AK166" s="120">
        <v>0</v>
      </c>
      <c r="AL166" s="120">
        <v>0</v>
      </c>
      <c r="AM166" s="120">
        <v>0</v>
      </c>
      <c r="AN166" s="120">
        <v>0.24</v>
      </c>
      <c r="AO166" s="120">
        <v>0.89</v>
      </c>
      <c r="AP166" s="120">
        <v>0.13</v>
      </c>
      <c r="AQ166" s="120">
        <v>0</v>
      </c>
      <c r="AR166" s="120">
        <v>0.98</v>
      </c>
      <c r="AS166" s="120">
        <v>0.80500000000000005</v>
      </c>
      <c r="AT166" s="120">
        <v>0</v>
      </c>
      <c r="AU166" s="120">
        <v>0</v>
      </c>
      <c r="AV166" s="120">
        <v>0</v>
      </c>
      <c r="AW166" s="120">
        <v>0</v>
      </c>
      <c r="AZ166" s="117"/>
      <c r="BA166" s="117"/>
      <c r="BB166" s="117"/>
      <c r="BC166" s="117"/>
      <c r="BD166" s="117">
        <v>0</v>
      </c>
      <c r="BE166" s="117">
        <v>0</v>
      </c>
      <c r="BF166" s="117">
        <v>0</v>
      </c>
      <c r="BG166" s="117">
        <v>0</v>
      </c>
      <c r="BH166" s="117">
        <v>0</v>
      </c>
      <c r="BI166" s="117">
        <v>0.24</v>
      </c>
      <c r="BJ166" s="117">
        <v>0.53</v>
      </c>
      <c r="BK166" s="117">
        <v>0.49</v>
      </c>
      <c r="BL166" s="117">
        <v>0</v>
      </c>
      <c r="BM166" s="117">
        <v>0.98</v>
      </c>
      <c r="BN166" s="117">
        <v>0.73499999999999999</v>
      </c>
      <c r="BO166" s="117">
        <v>0</v>
      </c>
      <c r="BP166" s="117">
        <v>7.0000000000000007E-2</v>
      </c>
      <c r="BQ166" s="117">
        <v>0</v>
      </c>
      <c r="BR166" s="117">
        <v>0</v>
      </c>
      <c r="BT166" s="130" t="str">
        <f t="shared" si="34"/>
        <v>HIEN</v>
      </c>
      <c r="BU166" s="131">
        <v>0</v>
      </c>
      <c r="BV166" s="131">
        <v>0</v>
      </c>
      <c r="BW166" s="131">
        <f t="shared" si="41"/>
        <v>0</v>
      </c>
      <c r="BX166" s="132" t="str">
        <f t="shared" si="42"/>
        <v xml:space="preserve"> </v>
      </c>
      <c r="BY166" s="129" t="str">
        <f t="shared" si="43"/>
        <v>OK</v>
      </c>
      <c r="CA166" s="124" t="e">
        <f t="shared" si="35"/>
        <v>#REF!</v>
      </c>
      <c r="CB166" s="131">
        <f t="shared" si="36"/>
        <v>0</v>
      </c>
      <c r="CC166" s="131" t="e">
        <f t="shared" si="37"/>
        <v>#REF!</v>
      </c>
      <c r="CD166" s="133" t="e">
        <f>SUMIF(ID_Process_P!$I$8:$I$1008,'● Inspection plan (master)'!$E166,ID_Process_P!#REF!)/1000</f>
        <v>#REF!</v>
      </c>
      <c r="CE166" s="133">
        <v>0</v>
      </c>
      <c r="CF166" s="134"/>
      <c r="CL166" s="124">
        <f t="shared" si="38"/>
        <v>0</v>
      </c>
      <c r="CM166" s="131">
        <f t="shared" si="39"/>
        <v>0.80500000000000005</v>
      </c>
      <c r="CN166" s="131">
        <f t="shared" si="40"/>
        <v>0.80500000000000005</v>
      </c>
      <c r="CO166" s="133"/>
      <c r="CP166" s="133">
        <v>0</v>
      </c>
      <c r="CQ166" s="134"/>
    </row>
    <row r="167" spans="2:95">
      <c r="B167" s="113" t="s">
        <v>696</v>
      </c>
      <c r="C167" s="114" t="str">
        <f t="shared" si="32"/>
        <v>RC2-6070CVN2</v>
      </c>
      <c r="D167" s="114" t="s">
        <v>696</v>
      </c>
      <c r="E167" s="114" t="s">
        <v>697</v>
      </c>
      <c r="F167" s="115" t="s">
        <v>37</v>
      </c>
      <c r="G167" s="116" t="str">
        <f t="shared" si="33"/>
        <v>RC2-6070CVN2</v>
      </c>
      <c r="H167" s="116" t="s">
        <v>227</v>
      </c>
      <c r="I167" s="115" t="s">
        <v>698</v>
      </c>
      <c r="J167" s="114" t="s">
        <v>70</v>
      </c>
      <c r="K167" s="114" t="s">
        <v>68</v>
      </c>
      <c r="L167" s="115" t="s">
        <v>695</v>
      </c>
      <c r="M167" s="115" t="s">
        <v>384</v>
      </c>
      <c r="N167" s="115">
        <v>180</v>
      </c>
      <c r="O167" s="106"/>
      <c r="P167" s="106"/>
      <c r="Q167" s="106"/>
      <c r="R167" s="106"/>
      <c r="S167" s="106"/>
      <c r="T167" s="106"/>
      <c r="U167" s="106"/>
      <c r="V167" s="106"/>
      <c r="W167" s="106"/>
      <c r="X167" s="117"/>
      <c r="Y167" s="117"/>
      <c r="Z167" s="117"/>
      <c r="AA167" s="118"/>
      <c r="AB167" s="118"/>
      <c r="AC167" s="118"/>
      <c r="AD167" s="119"/>
      <c r="AE167" s="120"/>
      <c r="AF167" s="120">
        <v>0</v>
      </c>
      <c r="AG167" s="120">
        <v>0</v>
      </c>
      <c r="AH167" s="120">
        <v>0</v>
      </c>
      <c r="AI167" s="120">
        <v>0</v>
      </c>
      <c r="AJ167" s="120">
        <v>0</v>
      </c>
      <c r="AK167" s="120">
        <v>0</v>
      </c>
      <c r="AL167" s="120">
        <v>0</v>
      </c>
      <c r="AM167" s="120">
        <v>0</v>
      </c>
      <c r="AN167" s="120">
        <v>0</v>
      </c>
      <c r="AO167" s="120">
        <v>0</v>
      </c>
      <c r="AP167" s="120">
        <v>0</v>
      </c>
      <c r="AQ167" s="120">
        <v>0</v>
      </c>
      <c r="AR167" s="120">
        <v>0</v>
      </c>
      <c r="AS167" s="120">
        <v>0</v>
      </c>
      <c r="AT167" s="120">
        <v>0</v>
      </c>
      <c r="AU167" s="120">
        <v>0</v>
      </c>
      <c r="AV167" s="120">
        <v>0</v>
      </c>
      <c r="AW167" s="120">
        <v>0</v>
      </c>
      <c r="AZ167" s="121"/>
      <c r="BA167" s="121"/>
      <c r="BB167" s="121"/>
      <c r="BC167" s="121"/>
      <c r="BD167" s="121">
        <v>0</v>
      </c>
      <c r="BE167" s="121">
        <v>0</v>
      </c>
      <c r="BF167" s="121">
        <v>0</v>
      </c>
      <c r="BG167" s="121">
        <v>0</v>
      </c>
      <c r="BH167" s="121">
        <v>0</v>
      </c>
      <c r="BI167" s="121">
        <v>0</v>
      </c>
      <c r="BJ167" s="121">
        <v>0</v>
      </c>
      <c r="BK167" s="121">
        <v>0</v>
      </c>
      <c r="BL167" s="121">
        <v>0</v>
      </c>
      <c r="BM167" s="121">
        <v>0</v>
      </c>
      <c r="BN167" s="121">
        <v>0</v>
      </c>
      <c r="BO167" s="121">
        <v>0</v>
      </c>
      <c r="BP167" s="121">
        <v>0</v>
      </c>
      <c r="BQ167" s="121">
        <v>0</v>
      </c>
      <c r="BR167" s="121">
        <v>0</v>
      </c>
      <c r="BT167" s="116" t="str">
        <f t="shared" si="34"/>
        <v>HIEN</v>
      </c>
      <c r="BU167" s="122">
        <v>0</v>
      </c>
      <c r="BV167" s="122">
        <v>0</v>
      </c>
      <c r="BW167" s="122">
        <f t="shared" si="41"/>
        <v>0</v>
      </c>
      <c r="BX167" s="123" t="str">
        <f t="shared" si="42"/>
        <v xml:space="preserve"> </v>
      </c>
      <c r="BY167" s="115" t="str">
        <f t="shared" si="43"/>
        <v>OK</v>
      </c>
      <c r="CA167" s="124" t="e">
        <f t="shared" si="35"/>
        <v>#REF!</v>
      </c>
      <c r="CB167" s="122">
        <f t="shared" si="36"/>
        <v>0</v>
      </c>
      <c r="CC167" s="122" t="e">
        <f t="shared" si="37"/>
        <v>#REF!</v>
      </c>
      <c r="CD167" s="125" t="e">
        <f>SUMIF(ID_Process_P!$I$8:$I$1008,'● Inspection plan (master)'!$E167,ID_Process_P!#REF!)/1000</f>
        <v>#REF!</v>
      </c>
      <c r="CE167" s="125">
        <v>0</v>
      </c>
      <c r="CF167" s="126"/>
      <c r="CL167" s="124">
        <f t="shared" si="38"/>
        <v>0</v>
      </c>
      <c r="CM167" s="122">
        <f t="shared" si="39"/>
        <v>0</v>
      </c>
      <c r="CN167" s="122">
        <f t="shared" si="40"/>
        <v>0</v>
      </c>
      <c r="CO167" s="125"/>
      <c r="CP167" s="125">
        <v>0</v>
      </c>
      <c r="CQ167" s="126"/>
    </row>
    <row r="168" spans="2:95">
      <c r="B168" s="127" t="s">
        <v>699</v>
      </c>
      <c r="C168" s="128" t="str">
        <f t="shared" si="32"/>
        <v>LJA284-001BIVN</v>
      </c>
      <c r="D168" s="128" t="s">
        <v>699</v>
      </c>
      <c r="E168" s="128" t="s">
        <v>700</v>
      </c>
      <c r="F168" s="129" t="s">
        <v>37</v>
      </c>
      <c r="G168" s="130" t="str">
        <f t="shared" si="33"/>
        <v>LJA284-001BIVN</v>
      </c>
      <c r="H168" s="130" t="s">
        <v>227</v>
      </c>
      <c r="I168" s="129" t="s">
        <v>242</v>
      </c>
      <c r="J168" s="128" t="s">
        <v>87</v>
      </c>
      <c r="K168" s="128" t="s">
        <v>87</v>
      </c>
      <c r="L168" s="129" t="s">
        <v>695</v>
      </c>
      <c r="M168" s="129" t="s">
        <v>384</v>
      </c>
      <c r="N168" s="129">
        <v>200</v>
      </c>
      <c r="O168" s="106"/>
      <c r="P168" s="106"/>
      <c r="Q168" s="106"/>
      <c r="R168" s="106"/>
      <c r="S168" s="106"/>
      <c r="T168" s="106"/>
      <c r="U168" s="106"/>
      <c r="V168" s="106"/>
      <c r="W168" s="106"/>
      <c r="X168" s="117"/>
      <c r="Y168" s="117"/>
      <c r="Z168" s="117"/>
      <c r="AA168" s="118"/>
      <c r="AB168" s="118"/>
      <c r="AC168" s="118"/>
      <c r="AD168" s="119"/>
      <c r="AE168" s="120"/>
      <c r="AF168" s="120">
        <v>14.8</v>
      </c>
      <c r="AG168" s="120">
        <v>40.799999999999997</v>
      </c>
      <c r="AH168" s="120">
        <v>49.2</v>
      </c>
      <c r="AI168" s="120">
        <v>11.8</v>
      </c>
      <c r="AJ168" s="120">
        <v>22.6</v>
      </c>
      <c r="AK168" s="120">
        <v>18.600000000000001</v>
      </c>
      <c r="AL168" s="120">
        <v>9.6</v>
      </c>
      <c r="AM168" s="120">
        <v>26.4</v>
      </c>
      <c r="AN168" s="120">
        <v>15.6</v>
      </c>
      <c r="AO168" s="120">
        <v>53.2</v>
      </c>
      <c r="AP168" s="120">
        <v>68.2</v>
      </c>
      <c r="AQ168" s="120">
        <v>29.2</v>
      </c>
      <c r="AR168" s="120">
        <v>90.8</v>
      </c>
      <c r="AS168" s="120">
        <v>69.400000000000006</v>
      </c>
      <c r="AT168" s="120">
        <v>38.799999999999997</v>
      </c>
      <c r="AU168" s="120">
        <v>20.6</v>
      </c>
      <c r="AV168" s="120">
        <v>50</v>
      </c>
      <c r="AW168" s="120">
        <v>45.2</v>
      </c>
      <c r="AZ168" s="117"/>
      <c r="BA168" s="117"/>
      <c r="BB168" s="117"/>
      <c r="BC168" s="117"/>
      <c r="BD168" s="117">
        <v>16.2</v>
      </c>
      <c r="BE168" s="117">
        <v>31.2</v>
      </c>
      <c r="BF168" s="117">
        <v>17</v>
      </c>
      <c r="BG168" s="117">
        <v>25.8</v>
      </c>
      <c r="BH168" s="117">
        <v>18.399999999999999</v>
      </c>
      <c r="BI168" s="117">
        <v>22</v>
      </c>
      <c r="BJ168" s="117">
        <v>54.2</v>
      </c>
      <c r="BK168" s="117">
        <v>49</v>
      </c>
      <c r="BL168" s="117">
        <v>38.200000000000003</v>
      </c>
      <c r="BM168" s="117">
        <v>79</v>
      </c>
      <c r="BN168" s="117">
        <v>72.8</v>
      </c>
      <c r="BO168" s="117">
        <v>48.8</v>
      </c>
      <c r="BP168" s="117">
        <v>16</v>
      </c>
      <c r="BQ168" s="117">
        <v>43.8</v>
      </c>
      <c r="BR168" s="117">
        <v>64.599999999999994</v>
      </c>
      <c r="BT168" s="130" t="str">
        <f t="shared" si="34"/>
        <v>HIEN</v>
      </c>
      <c r="BU168" s="131">
        <v>41</v>
      </c>
      <c r="BV168" s="131">
        <v>38.799999999999997</v>
      </c>
      <c r="BW168" s="131">
        <f t="shared" si="41"/>
        <v>-2.2000000000000028</v>
      </c>
      <c r="BX168" s="132">
        <f t="shared" si="42"/>
        <v>1.0567010309278351</v>
      </c>
      <c r="BY168" s="129" t="str">
        <f t="shared" si="43"/>
        <v>NG</v>
      </c>
      <c r="CA168" s="124" t="e">
        <f t="shared" si="35"/>
        <v>#REF!</v>
      </c>
      <c r="CB168" s="131">
        <f t="shared" si="36"/>
        <v>38.799999999999997</v>
      </c>
      <c r="CC168" s="131" t="e">
        <f t="shared" si="37"/>
        <v>#REF!</v>
      </c>
      <c r="CD168" s="133" t="e">
        <f>SUMIF(ID_Process_P!$I$8:$I$1008,'● Inspection plan (master)'!$E168,ID_Process_P!#REF!)/1000</f>
        <v>#REF!</v>
      </c>
      <c r="CE168" s="133">
        <v>8.6</v>
      </c>
      <c r="CF168" s="134"/>
      <c r="CL168" s="124">
        <f t="shared" si="38"/>
        <v>0</v>
      </c>
      <c r="CM168" s="131">
        <f t="shared" si="39"/>
        <v>69.400000000000006</v>
      </c>
      <c r="CN168" s="131">
        <f t="shared" si="40"/>
        <v>69.400000000000006</v>
      </c>
      <c r="CO168" s="133"/>
      <c r="CP168" s="133">
        <v>0</v>
      </c>
      <c r="CQ168" s="134"/>
    </row>
    <row r="169" spans="2:95">
      <c r="B169" s="113" t="s">
        <v>701</v>
      </c>
      <c r="C169" s="114" t="str">
        <f t="shared" si="32"/>
        <v>LY8217-001BIVN</v>
      </c>
      <c r="D169" s="114" t="s">
        <v>701</v>
      </c>
      <c r="E169" s="114" t="s">
        <v>702</v>
      </c>
      <c r="F169" s="115" t="s">
        <v>37</v>
      </c>
      <c r="G169" s="116" t="str">
        <f t="shared" si="33"/>
        <v>LY8217-001BIVN</v>
      </c>
      <c r="H169" s="116" t="s">
        <v>227</v>
      </c>
      <c r="I169" s="115" t="s">
        <v>243</v>
      </c>
      <c r="J169" s="114" t="s">
        <v>87</v>
      </c>
      <c r="K169" s="114" t="s">
        <v>87</v>
      </c>
      <c r="L169" s="115" t="s">
        <v>695</v>
      </c>
      <c r="M169" s="115" t="s">
        <v>384</v>
      </c>
      <c r="N169" s="115">
        <v>200</v>
      </c>
      <c r="O169" s="106"/>
      <c r="P169" s="106"/>
      <c r="Q169" s="106"/>
      <c r="R169" s="106"/>
      <c r="S169" s="106"/>
      <c r="T169" s="106"/>
      <c r="U169" s="106"/>
      <c r="V169" s="106"/>
      <c r="W169" s="106"/>
      <c r="X169" s="117"/>
      <c r="Y169" s="117"/>
      <c r="Z169" s="117"/>
      <c r="AA169" s="118"/>
      <c r="AB169" s="118"/>
      <c r="AC169" s="118"/>
      <c r="AD169" s="119"/>
      <c r="AE169" s="120"/>
      <c r="AF169" s="120">
        <v>18.2</v>
      </c>
      <c r="AG169" s="120">
        <v>35</v>
      </c>
      <c r="AH169" s="120">
        <v>4.5999999999999996</v>
      </c>
      <c r="AI169" s="120">
        <v>9.6</v>
      </c>
      <c r="AJ169" s="120">
        <v>2</v>
      </c>
      <c r="AK169" s="120">
        <v>18</v>
      </c>
      <c r="AL169" s="120">
        <v>7.6</v>
      </c>
      <c r="AM169" s="120">
        <v>13.6</v>
      </c>
      <c r="AN169" s="120">
        <v>23</v>
      </c>
      <c r="AO169" s="120">
        <v>26.4</v>
      </c>
      <c r="AP169" s="120">
        <v>48</v>
      </c>
      <c r="AQ169" s="120">
        <v>6.6</v>
      </c>
      <c r="AR169" s="120">
        <v>9.4</v>
      </c>
      <c r="AS169" s="120">
        <v>0</v>
      </c>
      <c r="AT169" s="120">
        <v>0</v>
      </c>
      <c r="AU169" s="120">
        <v>0</v>
      </c>
      <c r="AV169" s="120">
        <v>0.4</v>
      </c>
      <c r="AW169" s="120">
        <v>5</v>
      </c>
      <c r="AZ169" s="121"/>
      <c r="BA169" s="121"/>
      <c r="BB169" s="121"/>
      <c r="BC169" s="121"/>
      <c r="BD169" s="121">
        <v>13.2</v>
      </c>
      <c r="BE169" s="121">
        <v>3.8</v>
      </c>
      <c r="BF169" s="121">
        <v>13.6</v>
      </c>
      <c r="BG169" s="121">
        <v>11.2</v>
      </c>
      <c r="BH169" s="121">
        <v>17.600000000000001</v>
      </c>
      <c r="BI169" s="121">
        <v>17.399999999999999</v>
      </c>
      <c r="BJ169" s="121">
        <v>21.6</v>
      </c>
      <c r="BK169" s="121">
        <v>43.2</v>
      </c>
      <c r="BL169" s="121">
        <v>5.4</v>
      </c>
      <c r="BM169" s="121">
        <v>5.8</v>
      </c>
      <c r="BN169" s="121">
        <v>5</v>
      </c>
      <c r="BO169" s="121">
        <v>0.8</v>
      </c>
      <c r="BP169" s="121">
        <v>4.4000000000000004</v>
      </c>
      <c r="BQ169" s="121">
        <v>7</v>
      </c>
      <c r="BR169" s="121">
        <v>12.8</v>
      </c>
      <c r="BT169" s="116" t="str">
        <f t="shared" si="34"/>
        <v>HIEN</v>
      </c>
      <c r="BU169" s="122">
        <v>0</v>
      </c>
      <c r="BV169" s="122">
        <v>0</v>
      </c>
      <c r="BW169" s="122">
        <f t="shared" si="41"/>
        <v>0</v>
      </c>
      <c r="BX169" s="123" t="str">
        <f t="shared" si="42"/>
        <v xml:space="preserve"> </v>
      </c>
      <c r="BY169" s="115" t="str">
        <f t="shared" si="43"/>
        <v>OK</v>
      </c>
      <c r="CA169" s="124" t="e">
        <f t="shared" si="35"/>
        <v>#REF!</v>
      </c>
      <c r="CB169" s="122">
        <f t="shared" si="36"/>
        <v>0</v>
      </c>
      <c r="CC169" s="122" t="e">
        <f t="shared" si="37"/>
        <v>#REF!</v>
      </c>
      <c r="CD169" s="125" t="e">
        <f>SUMIF(ID_Process_P!$I$8:$I$1008,'● Inspection plan (master)'!$E169,ID_Process_P!#REF!)/1000</f>
        <v>#REF!</v>
      </c>
      <c r="CE169" s="125">
        <v>18.399999999999999</v>
      </c>
      <c r="CF169" s="126"/>
      <c r="CL169" s="124">
        <f t="shared" si="38"/>
        <v>0</v>
      </c>
      <c r="CM169" s="122">
        <f t="shared" si="39"/>
        <v>0</v>
      </c>
      <c r="CN169" s="122">
        <f t="shared" si="40"/>
        <v>0</v>
      </c>
      <c r="CO169" s="125"/>
      <c r="CP169" s="125">
        <v>0</v>
      </c>
      <c r="CQ169" s="126"/>
    </row>
    <row r="170" spans="2:95">
      <c r="B170" s="127" t="s">
        <v>703</v>
      </c>
      <c r="C170" s="128" t="str">
        <f t="shared" si="32"/>
        <v>D007J0-001BIVN</v>
      </c>
      <c r="D170" s="128" t="s">
        <v>703</v>
      </c>
      <c r="E170" s="128" t="s">
        <v>704</v>
      </c>
      <c r="F170" s="129" t="s">
        <v>37</v>
      </c>
      <c r="G170" s="130" t="str">
        <f t="shared" si="33"/>
        <v>D007J0-001BIVN</v>
      </c>
      <c r="H170" s="130" t="s">
        <v>227</v>
      </c>
      <c r="I170" s="129" t="s">
        <v>244</v>
      </c>
      <c r="J170" s="128" t="s">
        <v>87</v>
      </c>
      <c r="K170" s="128" t="s">
        <v>87</v>
      </c>
      <c r="L170" s="129" t="s">
        <v>695</v>
      </c>
      <c r="M170" s="129" t="s">
        <v>384</v>
      </c>
      <c r="N170" s="129">
        <v>200</v>
      </c>
      <c r="O170" s="106"/>
      <c r="P170" s="106"/>
      <c r="Q170" s="106"/>
      <c r="R170" s="106"/>
      <c r="S170" s="106"/>
      <c r="T170" s="106"/>
      <c r="U170" s="106"/>
      <c r="V170" s="106"/>
      <c r="W170" s="106"/>
      <c r="X170" s="117"/>
      <c r="Y170" s="117"/>
      <c r="Z170" s="117"/>
      <c r="AA170" s="118"/>
      <c r="AB170" s="118"/>
      <c r="AC170" s="118"/>
      <c r="AD170" s="119"/>
      <c r="AE170" s="120"/>
      <c r="AF170" s="120">
        <v>17.399999999999999</v>
      </c>
      <c r="AG170" s="120">
        <v>64.400000000000006</v>
      </c>
      <c r="AH170" s="120">
        <v>110.6</v>
      </c>
      <c r="AI170" s="120">
        <v>43.2</v>
      </c>
      <c r="AJ170" s="120">
        <v>21.2</v>
      </c>
      <c r="AK170" s="120">
        <v>35</v>
      </c>
      <c r="AL170" s="120">
        <v>0</v>
      </c>
      <c r="AM170" s="120">
        <v>32.6</v>
      </c>
      <c r="AN170" s="120">
        <v>121.8</v>
      </c>
      <c r="AO170" s="120">
        <v>153.6</v>
      </c>
      <c r="AP170" s="120">
        <v>87</v>
      </c>
      <c r="AQ170" s="120">
        <v>64.599999999999994</v>
      </c>
      <c r="AR170" s="120">
        <v>92.4</v>
      </c>
      <c r="AS170" s="120">
        <v>39</v>
      </c>
      <c r="AT170" s="120">
        <v>110</v>
      </c>
      <c r="AU170" s="120">
        <v>80.2</v>
      </c>
      <c r="AV170" s="120">
        <v>102.4</v>
      </c>
      <c r="AW170" s="120">
        <v>72.8</v>
      </c>
      <c r="AZ170" s="117"/>
      <c r="BA170" s="117"/>
      <c r="BB170" s="117"/>
      <c r="BC170" s="117"/>
      <c r="BD170" s="117">
        <v>46.4</v>
      </c>
      <c r="BE170" s="117">
        <v>13.6</v>
      </c>
      <c r="BF170" s="117">
        <v>9.8000000000000007</v>
      </c>
      <c r="BG170" s="117">
        <v>16.8</v>
      </c>
      <c r="BH170" s="117">
        <v>46.2</v>
      </c>
      <c r="BI170" s="117">
        <v>84.4</v>
      </c>
      <c r="BJ170" s="117">
        <v>158.4</v>
      </c>
      <c r="BK170" s="117">
        <v>123.4</v>
      </c>
      <c r="BL170" s="117">
        <v>48.24</v>
      </c>
      <c r="BM170" s="117">
        <v>115.2</v>
      </c>
      <c r="BN170" s="117">
        <v>12.8</v>
      </c>
      <c r="BO170" s="117">
        <v>122.8</v>
      </c>
      <c r="BP170" s="117">
        <v>79.8</v>
      </c>
      <c r="BQ170" s="117">
        <v>101.8</v>
      </c>
      <c r="BR170" s="117">
        <v>104</v>
      </c>
      <c r="BT170" s="130" t="str">
        <f t="shared" si="34"/>
        <v>HIEN</v>
      </c>
      <c r="BU170" s="131">
        <v>111.2</v>
      </c>
      <c r="BV170" s="131">
        <v>110</v>
      </c>
      <c r="BW170" s="131">
        <f t="shared" si="41"/>
        <v>-1.2000000000000028</v>
      </c>
      <c r="BX170" s="132">
        <f t="shared" si="42"/>
        <v>1.010909090909091</v>
      </c>
      <c r="BY170" s="129" t="str">
        <f t="shared" si="43"/>
        <v>OK</v>
      </c>
      <c r="CA170" s="124" t="e">
        <f t="shared" si="35"/>
        <v>#REF!</v>
      </c>
      <c r="CB170" s="131">
        <f t="shared" si="36"/>
        <v>110</v>
      </c>
      <c r="CC170" s="131" t="e">
        <f t="shared" si="37"/>
        <v>#REF!</v>
      </c>
      <c r="CD170" s="133" t="e">
        <f>SUMIF(ID_Process_P!$I$8:$I$1008,'● Inspection plan (master)'!$E170,ID_Process_P!#REF!)/1000</f>
        <v>#REF!</v>
      </c>
      <c r="CE170" s="133">
        <v>0</v>
      </c>
      <c r="CF170" s="134"/>
      <c r="CL170" s="124">
        <f t="shared" si="38"/>
        <v>0</v>
      </c>
      <c r="CM170" s="131">
        <f t="shared" si="39"/>
        <v>39</v>
      </c>
      <c r="CN170" s="131">
        <f t="shared" si="40"/>
        <v>39</v>
      </c>
      <c r="CO170" s="133"/>
      <c r="CP170" s="133">
        <v>0</v>
      </c>
      <c r="CQ170" s="134"/>
    </row>
    <row r="171" spans="2:95">
      <c r="B171" s="113" t="s">
        <v>705</v>
      </c>
      <c r="C171" s="114" t="str">
        <f t="shared" si="32"/>
        <v>RC4-3849CVN2</v>
      </c>
      <c r="D171" s="114" t="s">
        <v>705</v>
      </c>
      <c r="E171" s="114" t="s">
        <v>706</v>
      </c>
      <c r="F171" s="115" t="s">
        <v>37</v>
      </c>
      <c r="G171" s="116" t="str">
        <f t="shared" si="33"/>
        <v>RC4-3849CVN2</v>
      </c>
      <c r="H171" s="116" t="s">
        <v>227</v>
      </c>
      <c r="I171" s="115" t="s">
        <v>245</v>
      </c>
      <c r="J171" s="114" t="s">
        <v>70</v>
      </c>
      <c r="K171" s="114" t="s">
        <v>68</v>
      </c>
      <c r="L171" s="115" t="s">
        <v>695</v>
      </c>
      <c r="M171" s="115" t="s">
        <v>384</v>
      </c>
      <c r="N171" s="115">
        <v>100</v>
      </c>
      <c r="O171" s="106"/>
      <c r="P171" s="106"/>
      <c r="Q171" s="106"/>
      <c r="R171" s="106"/>
      <c r="S171" s="106"/>
      <c r="T171" s="106"/>
      <c r="U171" s="106"/>
      <c r="V171" s="106"/>
      <c r="W171" s="106"/>
      <c r="X171" s="117"/>
      <c r="Y171" s="117"/>
      <c r="Z171" s="117"/>
      <c r="AA171" s="118"/>
      <c r="AB171" s="118"/>
      <c r="AC171" s="118"/>
      <c r="AD171" s="119"/>
      <c r="AE171" s="120"/>
      <c r="AF171" s="120">
        <v>66</v>
      </c>
      <c r="AG171" s="120">
        <v>43.08</v>
      </c>
      <c r="AH171" s="120">
        <v>46.68</v>
      </c>
      <c r="AI171" s="120">
        <v>61.08</v>
      </c>
      <c r="AJ171" s="120">
        <v>66.12</v>
      </c>
      <c r="AK171" s="120">
        <v>66.12</v>
      </c>
      <c r="AL171" s="120">
        <v>121.56</v>
      </c>
      <c r="AM171" s="120">
        <v>31.44</v>
      </c>
      <c r="AN171" s="120">
        <v>25.32</v>
      </c>
      <c r="AO171" s="120">
        <v>64.92</v>
      </c>
      <c r="AP171" s="120">
        <v>107.52</v>
      </c>
      <c r="AQ171" s="120">
        <v>136.08000000000001</v>
      </c>
      <c r="AR171" s="120">
        <v>192</v>
      </c>
      <c r="AS171" s="120">
        <v>211.8</v>
      </c>
      <c r="AT171" s="120">
        <v>173.64000000000001</v>
      </c>
      <c r="AU171" s="120">
        <v>129.1</v>
      </c>
      <c r="AV171" s="120">
        <v>137.69999999999999</v>
      </c>
      <c r="AW171" s="120">
        <v>102.1</v>
      </c>
      <c r="AZ171" s="121"/>
      <c r="BA171" s="121"/>
      <c r="BB171" s="121"/>
      <c r="BC171" s="121"/>
      <c r="BD171" s="121">
        <v>53.64</v>
      </c>
      <c r="BE171" s="121">
        <v>54</v>
      </c>
      <c r="BF171" s="121">
        <v>57.6</v>
      </c>
      <c r="BG171" s="121">
        <v>106.2</v>
      </c>
      <c r="BH171" s="121">
        <v>34.92</v>
      </c>
      <c r="BI171" s="121">
        <v>33.72</v>
      </c>
      <c r="BJ171" s="121">
        <v>55.66</v>
      </c>
      <c r="BK171" s="121">
        <v>131.28</v>
      </c>
      <c r="BL171" s="121">
        <v>121.56</v>
      </c>
      <c r="BM171" s="121">
        <v>174.96</v>
      </c>
      <c r="BN171" s="121">
        <v>208.32</v>
      </c>
      <c r="BO171" s="121">
        <v>200.16</v>
      </c>
      <c r="BP171" s="121">
        <v>130.54</v>
      </c>
      <c r="BQ171" s="121">
        <v>139.08000000000001</v>
      </c>
      <c r="BR171" s="121">
        <v>133.19999999999999</v>
      </c>
      <c r="BT171" s="116" t="str">
        <f t="shared" si="34"/>
        <v>HIEN</v>
      </c>
      <c r="BU171" s="122">
        <v>178.32</v>
      </c>
      <c r="BV171" s="122">
        <v>173.64000000000004</v>
      </c>
      <c r="BW171" s="122">
        <f t="shared" si="41"/>
        <v>-4.67999999999995</v>
      </c>
      <c r="BX171" s="123">
        <f t="shared" si="42"/>
        <v>1.0269523151347613</v>
      </c>
      <c r="BY171" s="115" t="str">
        <f t="shared" si="43"/>
        <v>OK</v>
      </c>
      <c r="CA171" s="124" t="e">
        <f t="shared" si="35"/>
        <v>#REF!</v>
      </c>
      <c r="CB171" s="122">
        <f t="shared" si="36"/>
        <v>173.64000000000001</v>
      </c>
      <c r="CC171" s="122" t="e">
        <f t="shared" si="37"/>
        <v>#REF!</v>
      </c>
      <c r="CD171" s="125" t="e">
        <f>SUMIF(ID_Process_P!$I$8:$I$1008,'● Inspection plan (master)'!$E171,ID_Process_P!#REF!)/1000</f>
        <v>#REF!</v>
      </c>
      <c r="CE171" s="125">
        <v>0.50000000000002909</v>
      </c>
      <c r="CF171" s="126"/>
      <c r="CL171" s="124">
        <f t="shared" si="38"/>
        <v>0</v>
      </c>
      <c r="CM171" s="122">
        <f t="shared" si="39"/>
        <v>211.8</v>
      </c>
      <c r="CN171" s="122">
        <f t="shared" si="40"/>
        <v>211.8</v>
      </c>
      <c r="CO171" s="125"/>
      <c r="CP171" s="125">
        <v>0</v>
      </c>
      <c r="CQ171" s="126"/>
    </row>
    <row r="172" spans="2:95">
      <c r="B172" s="127" t="s">
        <v>707</v>
      </c>
      <c r="C172" s="128" t="str">
        <f t="shared" si="32"/>
        <v>RC3-2556CVN2</v>
      </c>
      <c r="D172" s="128" t="s">
        <v>707</v>
      </c>
      <c r="E172" s="128" t="s">
        <v>708</v>
      </c>
      <c r="F172" s="129" t="s">
        <v>37</v>
      </c>
      <c r="G172" s="130" t="str">
        <f t="shared" si="33"/>
        <v>RC3-2556CVN2</v>
      </c>
      <c r="H172" s="130" t="s">
        <v>227</v>
      </c>
      <c r="I172" s="129" t="s">
        <v>311</v>
      </c>
      <c r="J172" s="128" t="s">
        <v>70</v>
      </c>
      <c r="K172" s="128" t="s">
        <v>68</v>
      </c>
      <c r="L172" s="129" t="s">
        <v>695</v>
      </c>
      <c r="M172" s="129" t="s">
        <v>384</v>
      </c>
      <c r="N172" s="129">
        <v>180</v>
      </c>
      <c r="O172" s="106"/>
      <c r="P172" s="106"/>
      <c r="Q172" s="106"/>
      <c r="R172" s="106"/>
      <c r="S172" s="106"/>
      <c r="T172" s="106"/>
      <c r="U172" s="106"/>
      <c r="V172" s="106"/>
      <c r="W172" s="106"/>
      <c r="X172" s="117"/>
      <c r="Y172" s="117"/>
      <c r="Z172" s="117"/>
      <c r="AA172" s="118"/>
      <c r="AB172" s="118"/>
      <c r="AC172" s="118"/>
      <c r="AD172" s="119"/>
      <c r="AE172" s="120"/>
      <c r="AF172" s="120">
        <v>0</v>
      </c>
      <c r="AG172" s="120">
        <v>0</v>
      </c>
      <c r="AH172" s="120">
        <v>0</v>
      </c>
      <c r="AI172" s="120">
        <v>0</v>
      </c>
      <c r="AJ172" s="120">
        <v>0</v>
      </c>
      <c r="AK172" s="120">
        <v>0</v>
      </c>
      <c r="AL172" s="120">
        <v>0</v>
      </c>
      <c r="AM172" s="120">
        <v>0</v>
      </c>
      <c r="AN172" s="120">
        <v>0</v>
      </c>
      <c r="AO172" s="120">
        <v>0</v>
      </c>
      <c r="AP172" s="120">
        <v>0</v>
      </c>
      <c r="AQ172" s="120">
        <v>0</v>
      </c>
      <c r="AR172" s="120">
        <v>0</v>
      </c>
      <c r="AS172" s="120">
        <v>0</v>
      </c>
      <c r="AT172" s="120">
        <v>0</v>
      </c>
      <c r="AU172" s="120">
        <v>0</v>
      </c>
      <c r="AV172" s="120">
        <v>0</v>
      </c>
      <c r="AW172" s="120">
        <v>0</v>
      </c>
      <c r="AZ172" s="117"/>
      <c r="BA172" s="117"/>
      <c r="BB172" s="117"/>
      <c r="BC172" s="117"/>
      <c r="BD172" s="117">
        <v>0</v>
      </c>
      <c r="BE172" s="117">
        <v>0</v>
      </c>
      <c r="BF172" s="117">
        <v>0</v>
      </c>
      <c r="BG172" s="117">
        <v>0</v>
      </c>
      <c r="BH172" s="117">
        <v>0</v>
      </c>
      <c r="BI172" s="117">
        <v>0</v>
      </c>
      <c r="BJ172" s="117">
        <v>0</v>
      </c>
      <c r="BK172" s="117">
        <v>0</v>
      </c>
      <c r="BL172" s="117">
        <v>0</v>
      </c>
      <c r="BM172" s="117">
        <v>0</v>
      </c>
      <c r="BN172" s="117">
        <v>0</v>
      </c>
      <c r="BO172" s="117">
        <v>0</v>
      </c>
      <c r="BP172" s="117">
        <v>0</v>
      </c>
      <c r="BQ172" s="117">
        <v>0</v>
      </c>
      <c r="BR172" s="117">
        <v>0</v>
      </c>
      <c r="BT172" s="130" t="str">
        <f t="shared" si="34"/>
        <v>HIEN</v>
      </c>
      <c r="BU172" s="131">
        <v>0</v>
      </c>
      <c r="BV172" s="131">
        <v>0</v>
      </c>
      <c r="BW172" s="131">
        <f t="shared" si="41"/>
        <v>0</v>
      </c>
      <c r="BX172" s="132" t="str">
        <f t="shared" si="42"/>
        <v xml:space="preserve"> </v>
      </c>
      <c r="BY172" s="129" t="str">
        <f t="shared" si="43"/>
        <v>OK</v>
      </c>
      <c r="CA172" s="124" t="e">
        <f t="shared" si="35"/>
        <v>#REF!</v>
      </c>
      <c r="CB172" s="131">
        <f t="shared" si="36"/>
        <v>0</v>
      </c>
      <c r="CC172" s="131" t="e">
        <f t="shared" si="37"/>
        <v>#REF!</v>
      </c>
      <c r="CD172" s="133" t="e">
        <f>SUMIF(ID_Process_P!$I$8:$I$1008,'● Inspection plan (master)'!$E172,ID_Process_P!#REF!)/1000</f>
        <v>#REF!</v>
      </c>
      <c r="CE172" s="133">
        <v>0</v>
      </c>
      <c r="CF172" s="134"/>
      <c r="CL172" s="124">
        <f t="shared" si="38"/>
        <v>0</v>
      </c>
      <c r="CM172" s="131">
        <f t="shared" si="39"/>
        <v>0</v>
      </c>
      <c r="CN172" s="131">
        <f t="shared" si="40"/>
        <v>0</v>
      </c>
      <c r="CO172" s="133"/>
      <c r="CP172" s="133">
        <v>0</v>
      </c>
      <c r="CQ172" s="134"/>
    </row>
    <row r="173" spans="2:95">
      <c r="B173" s="113" t="s">
        <v>709</v>
      </c>
      <c r="C173" s="114" t="str">
        <f t="shared" si="32"/>
        <v>LY9181-001BIVN</v>
      </c>
      <c r="D173" s="114" t="s">
        <v>709</v>
      </c>
      <c r="E173" s="114" t="s">
        <v>710</v>
      </c>
      <c r="F173" s="115" t="s">
        <v>37</v>
      </c>
      <c r="G173" s="116" t="str">
        <f t="shared" si="33"/>
        <v>LY9181-001BIVN</v>
      </c>
      <c r="H173" s="116" t="s">
        <v>227</v>
      </c>
      <c r="I173" s="115" t="s">
        <v>247</v>
      </c>
      <c r="J173" s="114" t="s">
        <v>87</v>
      </c>
      <c r="K173" s="114" t="s">
        <v>87</v>
      </c>
      <c r="L173" s="115" t="s">
        <v>695</v>
      </c>
      <c r="M173" s="115" t="s">
        <v>384</v>
      </c>
      <c r="N173" s="115">
        <v>200</v>
      </c>
      <c r="O173" s="106"/>
      <c r="P173" s="106"/>
      <c r="Q173" s="106"/>
      <c r="R173" s="106"/>
      <c r="S173" s="106"/>
      <c r="T173" s="106"/>
      <c r="U173" s="106"/>
      <c r="V173" s="106"/>
      <c r="W173" s="106"/>
      <c r="X173" s="117"/>
      <c r="Y173" s="117"/>
      <c r="Z173" s="117"/>
      <c r="AA173" s="118"/>
      <c r="AB173" s="118"/>
      <c r="AC173" s="118"/>
      <c r="AD173" s="119"/>
      <c r="AE173" s="120"/>
      <c r="AF173" s="120">
        <v>181.4</v>
      </c>
      <c r="AG173" s="120">
        <v>141.80000000000001</v>
      </c>
      <c r="AH173" s="120">
        <v>169.2</v>
      </c>
      <c r="AI173" s="120">
        <v>74.8</v>
      </c>
      <c r="AJ173" s="120">
        <v>62.8</v>
      </c>
      <c r="AK173" s="120">
        <v>116.6</v>
      </c>
      <c r="AL173" s="120">
        <v>118.2</v>
      </c>
      <c r="AM173" s="120">
        <v>130.4</v>
      </c>
      <c r="AN173" s="120">
        <v>150.80000000000001</v>
      </c>
      <c r="AO173" s="120">
        <v>187.6</v>
      </c>
      <c r="AP173" s="120">
        <v>99</v>
      </c>
      <c r="AQ173" s="120">
        <v>149.6</v>
      </c>
      <c r="AR173" s="120">
        <v>140.19999999999999</v>
      </c>
      <c r="AS173" s="120">
        <v>154.6</v>
      </c>
      <c r="AT173" s="120">
        <v>63</v>
      </c>
      <c r="AU173" s="120">
        <v>42</v>
      </c>
      <c r="AV173" s="120">
        <v>76.2</v>
      </c>
      <c r="AW173" s="120">
        <v>63.8</v>
      </c>
      <c r="AZ173" s="121"/>
      <c r="BA173" s="121"/>
      <c r="BB173" s="121"/>
      <c r="BC173" s="121"/>
      <c r="BD173" s="121">
        <v>83.2</v>
      </c>
      <c r="BE173" s="121">
        <v>80</v>
      </c>
      <c r="BF173" s="121">
        <v>124.8</v>
      </c>
      <c r="BG173" s="121">
        <v>140.80000000000001</v>
      </c>
      <c r="BH173" s="121">
        <v>134.4</v>
      </c>
      <c r="BI173" s="121">
        <v>131.19999999999999</v>
      </c>
      <c r="BJ173" s="121">
        <v>128</v>
      </c>
      <c r="BK173" s="121">
        <v>176</v>
      </c>
      <c r="BL173" s="121">
        <v>146.4</v>
      </c>
      <c r="BM173" s="121">
        <v>145.6</v>
      </c>
      <c r="BN173" s="121">
        <v>114.8</v>
      </c>
      <c r="BO173" s="121">
        <v>90.6</v>
      </c>
      <c r="BP173" s="121">
        <v>51.8</v>
      </c>
      <c r="BQ173" s="121">
        <v>69.8</v>
      </c>
      <c r="BR173" s="121">
        <v>91.2</v>
      </c>
      <c r="BT173" s="116" t="str">
        <f t="shared" si="34"/>
        <v>HIEN</v>
      </c>
      <c r="BU173" s="122">
        <v>63</v>
      </c>
      <c r="BV173" s="122">
        <v>63</v>
      </c>
      <c r="BW173" s="122">
        <f t="shared" si="41"/>
        <v>0</v>
      </c>
      <c r="BX173" s="123">
        <f t="shared" si="42"/>
        <v>1</v>
      </c>
      <c r="BY173" s="115" t="str">
        <f t="shared" si="43"/>
        <v>OK</v>
      </c>
      <c r="CA173" s="124" t="e">
        <f t="shared" si="35"/>
        <v>#REF!</v>
      </c>
      <c r="CB173" s="122">
        <f t="shared" si="36"/>
        <v>63</v>
      </c>
      <c r="CC173" s="122" t="e">
        <f t="shared" si="37"/>
        <v>#REF!</v>
      </c>
      <c r="CD173" s="125" t="e">
        <f>SUMIF(ID_Process_P!$I$8:$I$1008,'● Inspection plan (master)'!$E173,ID_Process_P!#REF!)/1000</f>
        <v>#REF!</v>
      </c>
      <c r="CE173" s="125">
        <v>11.8</v>
      </c>
      <c r="CF173" s="126"/>
      <c r="CL173" s="124">
        <f t="shared" si="38"/>
        <v>0</v>
      </c>
      <c r="CM173" s="122">
        <f t="shared" si="39"/>
        <v>154.6</v>
      </c>
      <c r="CN173" s="122">
        <f t="shared" si="40"/>
        <v>154.6</v>
      </c>
      <c r="CO173" s="125"/>
      <c r="CP173" s="125">
        <v>0</v>
      </c>
      <c r="CQ173" s="126"/>
    </row>
    <row r="174" spans="2:95">
      <c r="B174" s="127" t="s">
        <v>711</v>
      </c>
      <c r="C174" s="128" t="str">
        <f t="shared" si="32"/>
        <v>D000BS-001BIVN</v>
      </c>
      <c r="D174" s="128" t="s">
        <v>711</v>
      </c>
      <c r="E174" s="128" t="s">
        <v>712</v>
      </c>
      <c r="F174" s="129" t="s">
        <v>37</v>
      </c>
      <c r="G174" s="130" t="str">
        <f t="shared" si="33"/>
        <v>D000BS-001BIVN</v>
      </c>
      <c r="H174" s="130" t="s">
        <v>227</v>
      </c>
      <c r="I174" s="129" t="s">
        <v>248</v>
      </c>
      <c r="J174" s="128" t="s">
        <v>87</v>
      </c>
      <c r="K174" s="128" t="s">
        <v>87</v>
      </c>
      <c r="L174" s="129" t="s">
        <v>695</v>
      </c>
      <c r="M174" s="129" t="s">
        <v>384</v>
      </c>
      <c r="N174" s="129">
        <v>200</v>
      </c>
      <c r="O174" s="106"/>
      <c r="P174" s="106"/>
      <c r="Q174" s="106"/>
      <c r="R174" s="106"/>
      <c r="S174" s="106"/>
      <c r="T174" s="106"/>
      <c r="U174" s="106"/>
      <c r="V174" s="106"/>
      <c r="W174" s="106"/>
      <c r="X174" s="117"/>
      <c r="Y174" s="117"/>
      <c r="Z174" s="117"/>
      <c r="AA174" s="118"/>
      <c r="AB174" s="118"/>
      <c r="AC174" s="118"/>
      <c r="AD174" s="119"/>
      <c r="AE174" s="120"/>
      <c r="AF174" s="120">
        <v>149.80000000000001</v>
      </c>
      <c r="AG174" s="120">
        <v>126.2</v>
      </c>
      <c r="AH174" s="120">
        <v>96.4</v>
      </c>
      <c r="AI174" s="120">
        <v>96</v>
      </c>
      <c r="AJ174" s="120">
        <v>33</v>
      </c>
      <c r="AK174" s="120">
        <v>96</v>
      </c>
      <c r="AL174" s="120">
        <v>138</v>
      </c>
      <c r="AM174" s="120">
        <v>145.80000000000001</v>
      </c>
      <c r="AN174" s="120">
        <v>134.6</v>
      </c>
      <c r="AO174" s="120">
        <v>160.80000000000001</v>
      </c>
      <c r="AP174" s="120">
        <v>181.4</v>
      </c>
      <c r="AQ174" s="120">
        <v>153.80000000000001</v>
      </c>
      <c r="AR174" s="120">
        <v>170</v>
      </c>
      <c r="AS174" s="120">
        <v>137.80000000000001</v>
      </c>
      <c r="AT174" s="120">
        <v>73.599999999999994</v>
      </c>
      <c r="AU174" s="120">
        <v>70</v>
      </c>
      <c r="AV174" s="120">
        <v>92.4</v>
      </c>
      <c r="AW174" s="120">
        <v>70</v>
      </c>
      <c r="AZ174" s="117"/>
      <c r="BA174" s="117"/>
      <c r="BB174" s="117"/>
      <c r="BC174" s="117"/>
      <c r="BD174" s="117">
        <v>71.400000000000006</v>
      </c>
      <c r="BE174" s="117">
        <v>63</v>
      </c>
      <c r="BF174" s="117">
        <v>121</v>
      </c>
      <c r="BG174" s="117">
        <v>152.6</v>
      </c>
      <c r="BH174" s="117">
        <v>137</v>
      </c>
      <c r="BI174" s="117">
        <v>131</v>
      </c>
      <c r="BJ174" s="117">
        <v>152</v>
      </c>
      <c r="BK174" s="117">
        <v>178</v>
      </c>
      <c r="BL174" s="117">
        <v>165.2</v>
      </c>
      <c r="BM174" s="117">
        <v>158.80000000000001</v>
      </c>
      <c r="BN174" s="117">
        <v>126.2</v>
      </c>
      <c r="BO174" s="117">
        <v>103</v>
      </c>
      <c r="BP174" s="117">
        <v>64.2</v>
      </c>
      <c r="BQ174" s="117">
        <v>89</v>
      </c>
      <c r="BR174" s="117">
        <v>100.2</v>
      </c>
      <c r="BT174" s="130" t="str">
        <f t="shared" si="34"/>
        <v>HIEN</v>
      </c>
      <c r="BU174" s="131">
        <v>70.8</v>
      </c>
      <c r="BV174" s="131">
        <v>73.599999999999994</v>
      </c>
      <c r="BW174" s="131">
        <f t="shared" si="41"/>
        <v>2.7999999999999972</v>
      </c>
      <c r="BX174" s="132">
        <f t="shared" si="42"/>
        <v>0.96195652173913049</v>
      </c>
      <c r="BY174" s="129" t="str">
        <f t="shared" si="43"/>
        <v>OK</v>
      </c>
      <c r="CA174" s="124" t="e">
        <f t="shared" si="35"/>
        <v>#REF!</v>
      </c>
      <c r="CB174" s="131">
        <f t="shared" si="36"/>
        <v>73.599999999999994</v>
      </c>
      <c r="CC174" s="131" t="e">
        <f t="shared" si="37"/>
        <v>#REF!</v>
      </c>
      <c r="CD174" s="133" t="e">
        <f>SUMIF(ID_Process_P!$I$8:$I$1008,'● Inspection plan (master)'!$E174,ID_Process_P!#REF!)/1000</f>
        <v>#REF!</v>
      </c>
      <c r="CE174" s="133">
        <v>0</v>
      </c>
      <c r="CF174" s="134"/>
      <c r="CL174" s="124">
        <f t="shared" si="38"/>
        <v>0</v>
      </c>
      <c r="CM174" s="131">
        <f t="shared" si="39"/>
        <v>137.80000000000001</v>
      </c>
      <c r="CN174" s="131">
        <f t="shared" si="40"/>
        <v>137.80000000000001</v>
      </c>
      <c r="CO174" s="133"/>
      <c r="CP174" s="133">
        <v>0</v>
      </c>
      <c r="CQ174" s="134"/>
    </row>
    <row r="175" spans="2:95">
      <c r="B175" s="113" t="str">
        <f>I175&amp;J175</f>
        <v>D000BS-001SHK(Other)</v>
      </c>
      <c r="C175" s="114" t="str">
        <f>I175&amp;K175</f>
        <v>D000BS-001SHK</v>
      </c>
      <c r="D175" s="114" t="str">
        <f>I175&amp;J175</f>
        <v>D000BS-001SHK(Other)</v>
      </c>
      <c r="E175" s="114" t="str">
        <f>I175&amp;F175&amp;J175</f>
        <v>D000BS-001PackingSHK(Other)</v>
      </c>
      <c r="F175" s="115" t="s">
        <v>37</v>
      </c>
      <c r="G175" s="116" t="str">
        <f>I175&amp;K175</f>
        <v>D000BS-001SHK</v>
      </c>
      <c r="H175" s="116" t="s">
        <v>227</v>
      </c>
      <c r="I175" s="115" t="s">
        <v>248</v>
      </c>
      <c r="J175" s="114" t="s">
        <v>194</v>
      </c>
      <c r="K175" s="114" t="s">
        <v>192</v>
      </c>
      <c r="L175" s="115" t="s">
        <v>695</v>
      </c>
      <c r="M175" s="115" t="s">
        <v>384</v>
      </c>
      <c r="N175" s="115">
        <v>160</v>
      </c>
      <c r="O175" s="106"/>
      <c r="P175" s="106"/>
      <c r="Q175" s="106"/>
      <c r="R175" s="106"/>
      <c r="S175" s="106"/>
      <c r="T175" s="106"/>
      <c r="U175" s="106"/>
      <c r="V175" s="106"/>
      <c r="W175" s="106"/>
      <c r="X175" s="117"/>
      <c r="Y175" s="117"/>
      <c r="Z175" s="117"/>
      <c r="AA175" s="118"/>
      <c r="AB175" s="118"/>
      <c r="AC175" s="118"/>
      <c r="AD175" s="119"/>
      <c r="AE175" s="120"/>
      <c r="AF175" s="120">
        <v>0</v>
      </c>
      <c r="AG175" s="120">
        <v>0</v>
      </c>
      <c r="AH175" s="120">
        <v>0</v>
      </c>
      <c r="AI175" s="120">
        <v>0</v>
      </c>
      <c r="AJ175" s="120">
        <v>0</v>
      </c>
      <c r="AK175" s="120">
        <v>0</v>
      </c>
      <c r="AL175" s="120">
        <v>0</v>
      </c>
      <c r="AM175" s="120">
        <v>0</v>
      </c>
      <c r="AN175" s="120">
        <v>0</v>
      </c>
      <c r="AO175" s="120">
        <v>0</v>
      </c>
      <c r="AP175" s="120">
        <v>0</v>
      </c>
      <c r="AQ175" s="120">
        <v>0</v>
      </c>
      <c r="AR175" s="120">
        <v>0</v>
      </c>
      <c r="AS175" s="120">
        <v>0</v>
      </c>
      <c r="AT175" s="120">
        <v>0</v>
      </c>
      <c r="AU175" s="120">
        <v>0</v>
      </c>
      <c r="AV175" s="120">
        <v>0</v>
      </c>
      <c r="AW175" s="120">
        <v>0</v>
      </c>
      <c r="AZ175" s="121"/>
      <c r="BA175" s="121"/>
      <c r="BB175" s="121"/>
      <c r="BC175" s="121"/>
      <c r="BD175" s="121">
        <v>0</v>
      </c>
      <c r="BE175" s="121">
        <v>0</v>
      </c>
      <c r="BF175" s="121">
        <v>0</v>
      </c>
      <c r="BG175" s="121">
        <v>0</v>
      </c>
      <c r="BH175" s="121">
        <v>0</v>
      </c>
      <c r="BI175" s="121">
        <v>0</v>
      </c>
      <c r="BJ175" s="121">
        <v>0</v>
      </c>
      <c r="BK175" s="121">
        <v>0</v>
      </c>
      <c r="BL175" s="121">
        <v>0</v>
      </c>
      <c r="BM175" s="121">
        <v>0</v>
      </c>
      <c r="BN175" s="121">
        <v>0</v>
      </c>
      <c r="BO175" s="121">
        <v>0</v>
      </c>
      <c r="BP175" s="121">
        <v>0</v>
      </c>
      <c r="BQ175" s="121">
        <v>0</v>
      </c>
      <c r="BR175" s="121">
        <v>0</v>
      </c>
      <c r="BT175" s="116" t="str">
        <f>$H175</f>
        <v>HIEN</v>
      </c>
      <c r="BU175" s="122">
        <v>0</v>
      </c>
      <c r="BV175" s="122">
        <v>0</v>
      </c>
      <c r="BW175" s="122">
        <f>BV175-BU175</f>
        <v>0</v>
      </c>
      <c r="BX175" s="123" t="str">
        <f>IFERROR(BU175/BV175," ")</f>
        <v xml:space="preserve"> </v>
      </c>
      <c r="BY175" s="115" t="str">
        <f t="shared" si="43"/>
        <v>OK</v>
      </c>
      <c r="CA175" s="124" t="e">
        <f>CC175-CB175</f>
        <v>#REF!</v>
      </c>
      <c r="CB175" s="122">
        <f>SUMIF($AE$6:$AW$6,CB$6,$AE175:$AW175)</f>
        <v>0</v>
      </c>
      <c r="CC175" s="122" t="e">
        <f t="shared" si="37"/>
        <v>#REF!</v>
      </c>
      <c r="CD175" s="125" t="e">
        <f>SUMIF(ID_Process_P!$I$8:$I$1008,'● Inspection plan (master)'!$E175,ID_Process_P!#REF!)/1000</f>
        <v>#REF!</v>
      </c>
      <c r="CE175" s="125">
        <v>0</v>
      </c>
      <c r="CF175" s="126"/>
      <c r="CL175" s="124">
        <f>CN175-CM175</f>
        <v>0</v>
      </c>
      <c r="CM175" s="122">
        <f>SUMIF($AE$6:$AW$6,CM$6,$AE175:$AW175)</f>
        <v>0</v>
      </c>
      <c r="CN175" s="122">
        <f>IF(IF(CQ175="M",CM175,IF(CP175&lt;0,CM175-CP175,CM175))&lt;CO175,CO175,IF(CQ175="M",CM175,IF(CP175&lt;0,CM175-CP175,CM175)))</f>
        <v>0</v>
      </c>
      <c r="CO175" s="125"/>
      <c r="CP175" s="125">
        <v>0</v>
      </c>
      <c r="CQ175" s="126"/>
    </row>
    <row r="176" spans="2:95">
      <c r="B176" s="127" t="s">
        <v>713</v>
      </c>
      <c r="C176" s="128" t="str">
        <f t="shared" si="32"/>
        <v>FE8-2935CFT</v>
      </c>
      <c r="D176" s="128" t="s">
        <v>713</v>
      </c>
      <c r="E176" s="128" t="s">
        <v>714</v>
      </c>
      <c r="F176" s="129" t="s">
        <v>37</v>
      </c>
      <c r="G176" s="130" t="str">
        <f t="shared" si="33"/>
        <v>FE8-2935CFT</v>
      </c>
      <c r="H176" s="130" t="s">
        <v>227</v>
      </c>
      <c r="I176" s="129" t="s">
        <v>249</v>
      </c>
      <c r="J176" s="128" t="s">
        <v>86</v>
      </c>
      <c r="K176" s="128" t="s">
        <v>84</v>
      </c>
      <c r="L176" s="129" t="s">
        <v>695</v>
      </c>
      <c r="M176" s="129" t="s">
        <v>384</v>
      </c>
      <c r="N176" s="129">
        <v>80</v>
      </c>
      <c r="O176" s="106"/>
      <c r="P176" s="106"/>
      <c r="Q176" s="106"/>
      <c r="R176" s="106"/>
      <c r="S176" s="106"/>
      <c r="T176" s="106"/>
      <c r="U176" s="106"/>
      <c r="V176" s="106"/>
      <c r="W176" s="106"/>
      <c r="X176" s="117"/>
      <c r="Y176" s="117"/>
      <c r="Z176" s="117"/>
      <c r="AA176" s="118"/>
      <c r="AB176" s="118"/>
      <c r="AC176" s="118"/>
      <c r="AD176" s="119"/>
      <c r="AE176" s="120"/>
      <c r="AF176" s="120">
        <v>9.44</v>
      </c>
      <c r="AG176" s="120">
        <v>10.56</v>
      </c>
      <c r="AH176" s="120">
        <v>6.24</v>
      </c>
      <c r="AI176" s="120">
        <v>4.96</v>
      </c>
      <c r="AJ176" s="120">
        <v>6.72</v>
      </c>
      <c r="AK176" s="120">
        <v>0</v>
      </c>
      <c r="AL176" s="120">
        <v>0</v>
      </c>
      <c r="AM176" s="120">
        <v>1.28</v>
      </c>
      <c r="AN176" s="120">
        <v>2.48</v>
      </c>
      <c r="AO176" s="120">
        <v>1.92</v>
      </c>
      <c r="AP176" s="120">
        <v>0</v>
      </c>
      <c r="AQ176" s="120">
        <v>0</v>
      </c>
      <c r="AR176" s="120">
        <v>0.4</v>
      </c>
      <c r="AS176" s="120">
        <v>2.72</v>
      </c>
      <c r="AT176" s="120">
        <v>0</v>
      </c>
      <c r="AU176" s="120">
        <v>0.16</v>
      </c>
      <c r="AV176" s="120">
        <v>0.08</v>
      </c>
      <c r="AW176" s="120">
        <v>0.08</v>
      </c>
      <c r="AZ176" s="117"/>
      <c r="BA176" s="117"/>
      <c r="BB176" s="117"/>
      <c r="BC176" s="117"/>
      <c r="BD176" s="117">
        <v>11.2</v>
      </c>
      <c r="BE176" s="117">
        <v>0</v>
      </c>
      <c r="BF176" s="117">
        <v>0</v>
      </c>
      <c r="BG176" s="117">
        <v>6.48</v>
      </c>
      <c r="BH176" s="117">
        <v>0</v>
      </c>
      <c r="BI176" s="117">
        <v>2.08</v>
      </c>
      <c r="BJ176" s="117">
        <v>2.48</v>
      </c>
      <c r="BK176" s="117">
        <v>0.8</v>
      </c>
      <c r="BL176" s="117">
        <v>0</v>
      </c>
      <c r="BM176" s="117">
        <v>1.1200000000000001</v>
      </c>
      <c r="BN176" s="117">
        <v>2</v>
      </c>
      <c r="BO176" s="117">
        <v>0</v>
      </c>
      <c r="BP176" s="117">
        <v>0.32</v>
      </c>
      <c r="BQ176" s="117">
        <v>0.56000000000000005</v>
      </c>
      <c r="BR176" s="117">
        <v>0.24</v>
      </c>
      <c r="BT176" s="130" t="str">
        <f t="shared" si="34"/>
        <v>HIEN</v>
      </c>
      <c r="BU176" s="131">
        <v>0</v>
      </c>
      <c r="BV176" s="131">
        <v>0</v>
      </c>
      <c r="BW176" s="131">
        <f t="shared" si="41"/>
        <v>0</v>
      </c>
      <c r="BX176" s="132" t="str">
        <f t="shared" si="42"/>
        <v xml:space="preserve"> </v>
      </c>
      <c r="BY176" s="129" t="str">
        <f t="shared" si="43"/>
        <v>OK</v>
      </c>
      <c r="CA176" s="124" t="e">
        <f t="shared" si="35"/>
        <v>#REF!</v>
      </c>
      <c r="CB176" s="131">
        <f t="shared" si="36"/>
        <v>0</v>
      </c>
      <c r="CC176" s="131" t="e">
        <f t="shared" si="37"/>
        <v>#REF!</v>
      </c>
      <c r="CD176" s="133" t="e">
        <f>SUMIF(ID_Process_P!$I$8:$I$1008,'● Inspection plan (master)'!$E176,ID_Process_P!#REF!)/1000</f>
        <v>#REF!</v>
      </c>
      <c r="CE176" s="133">
        <v>0.56000000000000005</v>
      </c>
      <c r="CF176" s="134"/>
      <c r="CL176" s="124">
        <f t="shared" si="38"/>
        <v>0</v>
      </c>
      <c r="CM176" s="131">
        <f t="shared" si="39"/>
        <v>2.72</v>
      </c>
      <c r="CN176" s="131">
        <f t="shared" si="40"/>
        <v>2.72</v>
      </c>
      <c r="CO176" s="133"/>
      <c r="CP176" s="133">
        <v>0</v>
      </c>
      <c r="CQ176" s="134"/>
    </row>
    <row r="177" spans="2:95">
      <c r="B177" s="113" t="s">
        <v>715</v>
      </c>
      <c r="C177" s="114" t="str">
        <f t="shared" si="32"/>
        <v>D00AFB-001BIVN</v>
      </c>
      <c r="D177" s="114" t="s">
        <v>715</v>
      </c>
      <c r="E177" s="114" t="s">
        <v>716</v>
      </c>
      <c r="F177" s="115" t="s">
        <v>37</v>
      </c>
      <c r="G177" s="116" t="str">
        <f t="shared" si="33"/>
        <v>D00AFB-001BIVN</v>
      </c>
      <c r="H177" s="116" t="s">
        <v>227</v>
      </c>
      <c r="I177" s="115" t="s">
        <v>250</v>
      </c>
      <c r="J177" s="114" t="s">
        <v>87</v>
      </c>
      <c r="K177" s="114" t="s">
        <v>87</v>
      </c>
      <c r="L177" s="115" t="s">
        <v>695</v>
      </c>
      <c r="M177" s="115" t="s">
        <v>384</v>
      </c>
      <c r="N177" s="115">
        <v>200</v>
      </c>
      <c r="O177" s="106"/>
      <c r="P177" s="106"/>
      <c r="Q177" s="106"/>
      <c r="R177" s="106"/>
      <c r="S177" s="106"/>
      <c r="T177" s="106"/>
      <c r="U177" s="106"/>
      <c r="V177" s="106"/>
      <c r="W177" s="106"/>
      <c r="X177" s="117"/>
      <c r="Y177" s="117"/>
      <c r="Z177" s="117"/>
      <c r="AA177" s="118"/>
      <c r="AB177" s="118"/>
      <c r="AC177" s="118"/>
      <c r="AD177" s="119"/>
      <c r="AE177" s="120"/>
      <c r="AF177" s="120">
        <v>190</v>
      </c>
      <c r="AG177" s="120">
        <v>177.8</v>
      </c>
      <c r="AH177" s="120">
        <v>221.4</v>
      </c>
      <c r="AI177" s="120">
        <v>127.4</v>
      </c>
      <c r="AJ177" s="120">
        <v>95.4</v>
      </c>
      <c r="AK177" s="120">
        <v>135.4</v>
      </c>
      <c r="AL177" s="120">
        <v>126.2</v>
      </c>
      <c r="AM177" s="120">
        <v>182.8</v>
      </c>
      <c r="AN177" s="120">
        <v>262.39999999999998</v>
      </c>
      <c r="AO177" s="120">
        <v>234.4</v>
      </c>
      <c r="AP177" s="120">
        <v>316</v>
      </c>
      <c r="AQ177" s="120">
        <v>258.39999999999998</v>
      </c>
      <c r="AR177" s="120">
        <v>225.8</v>
      </c>
      <c r="AS177" s="120">
        <v>231.2</v>
      </c>
      <c r="AT177" s="120">
        <v>127.2</v>
      </c>
      <c r="AU177" s="120">
        <v>139.4</v>
      </c>
      <c r="AV177" s="120">
        <v>177.8</v>
      </c>
      <c r="AW177" s="120">
        <v>128.19999999999999</v>
      </c>
      <c r="AZ177" s="121"/>
      <c r="BA177" s="121"/>
      <c r="BB177" s="121"/>
      <c r="BC177" s="121"/>
      <c r="BD177" s="121">
        <v>131.19999999999999</v>
      </c>
      <c r="BE177" s="121">
        <v>124.8</v>
      </c>
      <c r="BF177" s="121">
        <v>140.80000000000001</v>
      </c>
      <c r="BG177" s="121">
        <v>188.8</v>
      </c>
      <c r="BH177" s="121">
        <v>176</v>
      </c>
      <c r="BI177" s="121">
        <v>236.8</v>
      </c>
      <c r="BJ177" s="121">
        <v>224</v>
      </c>
      <c r="BK177" s="121">
        <v>323.2</v>
      </c>
      <c r="BL177" s="121">
        <v>220.8</v>
      </c>
      <c r="BM177" s="121">
        <v>243.2</v>
      </c>
      <c r="BN177" s="121">
        <v>195.2</v>
      </c>
      <c r="BO177" s="121">
        <v>195.3</v>
      </c>
      <c r="BP177" s="121">
        <v>124.8</v>
      </c>
      <c r="BQ177" s="121">
        <v>175.4</v>
      </c>
      <c r="BR177" s="121">
        <v>183.2</v>
      </c>
      <c r="BT177" s="116" t="str">
        <f t="shared" si="34"/>
        <v>HIEN</v>
      </c>
      <c r="BU177" s="122">
        <v>144</v>
      </c>
      <c r="BV177" s="122">
        <v>127.2</v>
      </c>
      <c r="BW177" s="122">
        <f t="shared" si="41"/>
        <v>-16.799999999999997</v>
      </c>
      <c r="BX177" s="123">
        <f t="shared" si="42"/>
        <v>1.1320754716981132</v>
      </c>
      <c r="BY177" s="115" t="str">
        <f t="shared" si="43"/>
        <v>NG</v>
      </c>
      <c r="CA177" s="124" t="e">
        <f t="shared" si="35"/>
        <v>#REF!</v>
      </c>
      <c r="CB177" s="122">
        <f t="shared" si="36"/>
        <v>127.2</v>
      </c>
      <c r="CC177" s="122" t="e">
        <f t="shared" si="37"/>
        <v>#REF!</v>
      </c>
      <c r="CD177" s="125" t="e">
        <f>SUMIF(ID_Process_P!$I$8:$I$1008,'● Inspection plan (master)'!$E177,ID_Process_P!#REF!)/1000</f>
        <v>#REF!</v>
      </c>
      <c r="CE177" s="125">
        <v>6.1</v>
      </c>
      <c r="CF177" s="126"/>
      <c r="CL177" s="124">
        <f t="shared" si="38"/>
        <v>0</v>
      </c>
      <c r="CM177" s="122">
        <f t="shared" si="39"/>
        <v>231.2</v>
      </c>
      <c r="CN177" s="122">
        <f t="shared" si="40"/>
        <v>231.2</v>
      </c>
      <c r="CO177" s="125"/>
      <c r="CP177" s="125">
        <v>0</v>
      </c>
      <c r="CQ177" s="126"/>
    </row>
    <row r="178" spans="2:95">
      <c r="B178" s="127" t="str">
        <f t="shared" ref="B178" si="47">I178&amp;J178</f>
        <v>D027AZ-001BIVN</v>
      </c>
      <c r="C178" s="128" t="str">
        <f t="shared" si="32"/>
        <v>D027AZ-001BIVN</v>
      </c>
      <c r="D178" s="128" t="str">
        <f t="shared" ref="D178" si="48">I178&amp;J178</f>
        <v>D027AZ-001BIVN</v>
      </c>
      <c r="E178" s="128" t="str">
        <f t="shared" ref="E178" si="49">I178&amp;F178&amp;J178</f>
        <v>D027AZ-001PackingBIVN</v>
      </c>
      <c r="F178" s="129" t="s">
        <v>37</v>
      </c>
      <c r="G178" s="130" t="str">
        <f t="shared" si="33"/>
        <v>D027AZ-001BIVN</v>
      </c>
      <c r="H178" s="130" t="s">
        <v>227</v>
      </c>
      <c r="I178" s="129" t="s">
        <v>335</v>
      </c>
      <c r="J178" s="128" t="s">
        <v>87</v>
      </c>
      <c r="K178" s="128" t="s">
        <v>87</v>
      </c>
      <c r="L178" s="129" t="s">
        <v>695</v>
      </c>
      <c r="M178" s="129" t="s">
        <v>384</v>
      </c>
      <c r="N178" s="129">
        <v>200</v>
      </c>
      <c r="O178" s="106"/>
      <c r="P178" s="106"/>
      <c r="Q178" s="106"/>
      <c r="R178" s="106"/>
      <c r="S178" s="106"/>
      <c r="T178" s="106"/>
      <c r="U178" s="106"/>
      <c r="V178" s="106"/>
      <c r="W178" s="106"/>
      <c r="X178" s="117"/>
      <c r="Y178" s="117"/>
      <c r="Z178" s="117"/>
      <c r="AA178" s="118"/>
      <c r="AB178" s="118"/>
      <c r="AC178" s="118"/>
      <c r="AD178" s="119"/>
      <c r="AE178" s="120"/>
      <c r="AF178" s="120">
        <v>35.200000000000003</v>
      </c>
      <c r="AG178" s="120">
        <v>64.599999999999994</v>
      </c>
      <c r="AH178" s="120">
        <v>40.799999999999997</v>
      </c>
      <c r="AI178" s="120">
        <v>0</v>
      </c>
      <c r="AJ178" s="120">
        <v>6.2</v>
      </c>
      <c r="AK178" s="120">
        <v>17.600000000000001</v>
      </c>
      <c r="AL178" s="120">
        <v>16</v>
      </c>
      <c r="AM178" s="120">
        <v>32</v>
      </c>
      <c r="AN178" s="120">
        <v>24.6</v>
      </c>
      <c r="AO178" s="120">
        <v>25.6</v>
      </c>
      <c r="AP178" s="120">
        <v>28</v>
      </c>
      <c r="AQ178" s="120">
        <v>28.8</v>
      </c>
      <c r="AR178" s="120">
        <v>29</v>
      </c>
      <c r="AS178" s="120">
        <v>43</v>
      </c>
      <c r="AT178" s="120">
        <v>25.6</v>
      </c>
      <c r="AU178" s="120">
        <v>24.6</v>
      </c>
      <c r="AV178" s="120">
        <v>27.2</v>
      </c>
      <c r="AW178" s="120">
        <v>26</v>
      </c>
      <c r="AZ178" s="117"/>
      <c r="BA178" s="117"/>
      <c r="BB178" s="117"/>
      <c r="BC178" s="117"/>
      <c r="BD178" s="117">
        <v>13.6</v>
      </c>
      <c r="BE178" s="117">
        <v>20</v>
      </c>
      <c r="BF178" s="117">
        <v>18.2</v>
      </c>
      <c r="BG178" s="117">
        <v>22.8</v>
      </c>
      <c r="BH178" s="117">
        <v>33.6</v>
      </c>
      <c r="BI178" s="117">
        <v>20.2</v>
      </c>
      <c r="BJ178" s="117">
        <v>29.6</v>
      </c>
      <c r="BK178" s="117">
        <v>25</v>
      </c>
      <c r="BL178" s="117">
        <v>28.2</v>
      </c>
      <c r="BM178" s="117">
        <v>26.2</v>
      </c>
      <c r="BN178" s="117">
        <v>30.6</v>
      </c>
      <c r="BO178" s="117">
        <v>37.6</v>
      </c>
      <c r="BP178" s="117">
        <v>29</v>
      </c>
      <c r="BQ178" s="117">
        <v>22.6</v>
      </c>
      <c r="BR178" s="117">
        <v>37.4</v>
      </c>
      <c r="BT178" s="130" t="str">
        <f t="shared" si="34"/>
        <v>HIEN</v>
      </c>
      <c r="BU178" s="131">
        <v>28.6</v>
      </c>
      <c r="BV178" s="131">
        <v>25.6</v>
      </c>
      <c r="BW178" s="131">
        <f t="shared" si="41"/>
        <v>-3</v>
      </c>
      <c r="BX178" s="132">
        <f t="shared" si="42"/>
        <v>1.1171875</v>
      </c>
      <c r="BY178" s="129" t="str">
        <f t="shared" si="43"/>
        <v>NG</v>
      </c>
      <c r="CA178" s="124" t="e">
        <f t="shared" si="35"/>
        <v>#REF!</v>
      </c>
      <c r="CB178" s="131">
        <f t="shared" si="36"/>
        <v>25.6</v>
      </c>
      <c r="CC178" s="131" t="e">
        <f t="shared" si="37"/>
        <v>#REF!</v>
      </c>
      <c r="CD178" s="133" t="e">
        <f>SUMIF(ID_Process_P!$I$8:$I$1008,'● Inspection plan (master)'!$E178,ID_Process_P!#REF!)/1000</f>
        <v>#REF!</v>
      </c>
      <c r="CE178" s="133">
        <v>0.8</v>
      </c>
      <c r="CF178" s="134"/>
      <c r="CL178" s="124">
        <f t="shared" si="38"/>
        <v>0</v>
      </c>
      <c r="CM178" s="131">
        <f t="shared" si="39"/>
        <v>43</v>
      </c>
      <c r="CN178" s="131">
        <f t="shared" si="40"/>
        <v>43</v>
      </c>
      <c r="CO178" s="133"/>
      <c r="CP178" s="133">
        <v>0</v>
      </c>
      <c r="CQ178" s="134"/>
    </row>
    <row r="179" spans="2:95">
      <c r="B179" s="113" t="s">
        <v>717</v>
      </c>
      <c r="C179" s="114" t="str">
        <f t="shared" si="32"/>
        <v>A79J5501-00SHK</v>
      </c>
      <c r="D179" s="114" t="s">
        <v>717</v>
      </c>
      <c r="E179" s="114" t="s">
        <v>718</v>
      </c>
      <c r="F179" s="115" t="s">
        <v>37</v>
      </c>
      <c r="G179" s="116" t="str">
        <f t="shared" si="33"/>
        <v>A79J5501-00SHK</v>
      </c>
      <c r="H179" s="116" t="s">
        <v>227</v>
      </c>
      <c r="I179" s="115" t="s">
        <v>719</v>
      </c>
      <c r="J179" s="114" t="s">
        <v>252</v>
      </c>
      <c r="K179" s="114" t="s">
        <v>192</v>
      </c>
      <c r="L179" s="115" t="s">
        <v>695</v>
      </c>
      <c r="M179" s="115" t="s">
        <v>384</v>
      </c>
      <c r="N179" s="115">
        <v>40</v>
      </c>
      <c r="O179" s="106"/>
      <c r="P179" s="106"/>
      <c r="Q179" s="106"/>
      <c r="R179" s="106"/>
      <c r="S179" s="106"/>
      <c r="T179" s="106"/>
      <c r="U179" s="106"/>
      <c r="V179" s="106"/>
      <c r="W179" s="106"/>
      <c r="X179" s="117"/>
      <c r="Y179" s="117"/>
      <c r="Z179" s="117"/>
      <c r="AA179" s="118"/>
      <c r="AB179" s="118"/>
      <c r="AC179" s="118"/>
      <c r="AD179" s="119"/>
      <c r="AE179" s="120"/>
      <c r="AF179" s="120">
        <v>0</v>
      </c>
      <c r="AG179" s="120">
        <v>0</v>
      </c>
      <c r="AH179" s="120">
        <v>0</v>
      </c>
      <c r="AI179" s="120">
        <v>0</v>
      </c>
      <c r="AJ179" s="120">
        <v>0</v>
      </c>
      <c r="AK179" s="120">
        <v>0</v>
      </c>
      <c r="AL179" s="120">
        <v>0</v>
      </c>
      <c r="AM179" s="120">
        <v>0</v>
      </c>
      <c r="AN179" s="120">
        <v>0</v>
      </c>
      <c r="AO179" s="120">
        <v>0</v>
      </c>
      <c r="AP179" s="120">
        <v>0</v>
      </c>
      <c r="AQ179" s="120">
        <v>0</v>
      </c>
      <c r="AR179" s="120">
        <v>0</v>
      </c>
      <c r="AS179" s="120">
        <v>0</v>
      </c>
      <c r="AT179" s="120">
        <v>0</v>
      </c>
      <c r="AU179" s="120">
        <v>0</v>
      </c>
      <c r="AV179" s="120">
        <v>0</v>
      </c>
      <c r="AW179" s="120">
        <v>0</v>
      </c>
      <c r="AZ179" s="121"/>
      <c r="BA179" s="121"/>
      <c r="BB179" s="121"/>
      <c r="BC179" s="121"/>
      <c r="BD179" s="121">
        <v>0</v>
      </c>
      <c r="BE179" s="121">
        <v>0</v>
      </c>
      <c r="BF179" s="121">
        <v>0</v>
      </c>
      <c r="BG179" s="121">
        <v>0</v>
      </c>
      <c r="BH179" s="121">
        <v>0</v>
      </c>
      <c r="BI179" s="121">
        <v>0</v>
      </c>
      <c r="BJ179" s="121">
        <v>0</v>
      </c>
      <c r="BK179" s="121">
        <v>0</v>
      </c>
      <c r="BL179" s="121">
        <v>0</v>
      </c>
      <c r="BM179" s="121">
        <v>0</v>
      </c>
      <c r="BN179" s="121">
        <v>0</v>
      </c>
      <c r="BO179" s="121">
        <v>0</v>
      </c>
      <c r="BP179" s="121">
        <v>0</v>
      </c>
      <c r="BQ179" s="121">
        <v>0</v>
      </c>
      <c r="BR179" s="121">
        <v>0</v>
      </c>
      <c r="BT179" s="116" t="str">
        <f t="shared" si="34"/>
        <v>HIEN</v>
      </c>
      <c r="BU179" s="122">
        <v>0</v>
      </c>
      <c r="BV179" s="122">
        <v>0</v>
      </c>
      <c r="BW179" s="122">
        <f t="shared" si="41"/>
        <v>0</v>
      </c>
      <c r="BX179" s="123" t="str">
        <f t="shared" si="42"/>
        <v xml:space="preserve"> </v>
      </c>
      <c r="BY179" s="115" t="str">
        <f t="shared" si="43"/>
        <v>OK</v>
      </c>
      <c r="CA179" s="124" t="e">
        <f t="shared" si="35"/>
        <v>#REF!</v>
      </c>
      <c r="CB179" s="122">
        <f t="shared" si="36"/>
        <v>0</v>
      </c>
      <c r="CC179" s="122" t="e">
        <f t="shared" si="37"/>
        <v>#REF!</v>
      </c>
      <c r="CD179" s="125" t="e">
        <f>SUMIF(ID_Process_P!$I$8:$I$1008,'● Inspection plan (master)'!$E179,ID_Process_P!#REF!)/1000</f>
        <v>#REF!</v>
      </c>
      <c r="CE179" s="125">
        <v>0</v>
      </c>
      <c r="CF179" s="126"/>
      <c r="CL179" s="124">
        <f t="shared" si="38"/>
        <v>0</v>
      </c>
      <c r="CM179" s="122">
        <f t="shared" si="39"/>
        <v>0</v>
      </c>
      <c r="CN179" s="122">
        <f t="shared" si="40"/>
        <v>0</v>
      </c>
      <c r="CO179" s="125"/>
      <c r="CP179" s="125">
        <v>0</v>
      </c>
      <c r="CQ179" s="126"/>
    </row>
    <row r="180" spans="2:95">
      <c r="B180" s="127" t="s">
        <v>720</v>
      </c>
      <c r="C180" s="128" t="str">
        <f t="shared" si="32"/>
        <v>A79J5501-00SHK</v>
      </c>
      <c r="D180" s="128" t="s">
        <v>720</v>
      </c>
      <c r="E180" s="128" t="s">
        <v>721</v>
      </c>
      <c r="F180" s="129" t="s">
        <v>37</v>
      </c>
      <c r="G180" s="130" t="str">
        <f t="shared" si="33"/>
        <v>A79J5501-00SHK</v>
      </c>
      <c r="H180" s="130" t="s">
        <v>227</v>
      </c>
      <c r="I180" s="129" t="s">
        <v>719</v>
      </c>
      <c r="J180" s="128" t="s">
        <v>253</v>
      </c>
      <c r="K180" s="128" t="s">
        <v>192</v>
      </c>
      <c r="L180" s="129" t="s">
        <v>695</v>
      </c>
      <c r="M180" s="129" t="s">
        <v>384</v>
      </c>
      <c r="N180" s="129">
        <v>40</v>
      </c>
      <c r="O180" s="106"/>
      <c r="P180" s="106"/>
      <c r="Q180" s="106"/>
      <c r="R180" s="106"/>
      <c r="S180" s="106"/>
      <c r="T180" s="106"/>
      <c r="U180" s="106"/>
      <c r="V180" s="106"/>
      <c r="W180" s="106"/>
      <c r="X180" s="117"/>
      <c r="Y180" s="117"/>
      <c r="Z180" s="117"/>
      <c r="AA180" s="118"/>
      <c r="AB180" s="118"/>
      <c r="AC180" s="118"/>
      <c r="AD180" s="119"/>
      <c r="AE180" s="120"/>
      <c r="AF180" s="120">
        <v>0</v>
      </c>
      <c r="AG180" s="120">
        <v>0</v>
      </c>
      <c r="AH180" s="120">
        <v>0</v>
      </c>
      <c r="AI180" s="120">
        <v>0</v>
      </c>
      <c r="AJ180" s="120">
        <v>0</v>
      </c>
      <c r="AK180" s="120">
        <v>0</v>
      </c>
      <c r="AL180" s="120">
        <v>0</v>
      </c>
      <c r="AM180" s="120">
        <v>0</v>
      </c>
      <c r="AN180" s="120">
        <v>0</v>
      </c>
      <c r="AO180" s="120">
        <v>0</v>
      </c>
      <c r="AP180" s="120">
        <v>0</v>
      </c>
      <c r="AQ180" s="120">
        <v>0</v>
      </c>
      <c r="AR180" s="120">
        <v>0</v>
      </c>
      <c r="AS180" s="120">
        <v>0</v>
      </c>
      <c r="AT180" s="120">
        <v>0</v>
      </c>
      <c r="AU180" s="120">
        <v>0</v>
      </c>
      <c r="AV180" s="120">
        <v>0</v>
      </c>
      <c r="AW180" s="120">
        <v>0</v>
      </c>
      <c r="AZ180" s="117"/>
      <c r="BA180" s="117"/>
      <c r="BB180" s="117"/>
      <c r="BC180" s="117"/>
      <c r="BD180" s="117">
        <v>0</v>
      </c>
      <c r="BE180" s="117">
        <v>0</v>
      </c>
      <c r="BF180" s="117">
        <v>0</v>
      </c>
      <c r="BG180" s="117">
        <v>0</v>
      </c>
      <c r="BH180" s="117">
        <v>0</v>
      </c>
      <c r="BI180" s="117">
        <v>0</v>
      </c>
      <c r="BJ180" s="117">
        <v>0</v>
      </c>
      <c r="BK180" s="117">
        <v>0</v>
      </c>
      <c r="BL180" s="117">
        <v>0</v>
      </c>
      <c r="BM180" s="117">
        <v>0</v>
      </c>
      <c r="BN180" s="117">
        <v>0</v>
      </c>
      <c r="BO180" s="117">
        <v>0</v>
      </c>
      <c r="BP180" s="117">
        <v>0</v>
      </c>
      <c r="BQ180" s="117">
        <v>0</v>
      </c>
      <c r="BR180" s="117">
        <v>0</v>
      </c>
      <c r="BT180" s="130" t="str">
        <f t="shared" si="34"/>
        <v>HIEN</v>
      </c>
      <c r="BU180" s="131">
        <v>0</v>
      </c>
      <c r="BV180" s="131">
        <v>0</v>
      </c>
      <c r="BW180" s="131">
        <f t="shared" si="41"/>
        <v>0</v>
      </c>
      <c r="BX180" s="132" t="str">
        <f t="shared" si="42"/>
        <v xml:space="preserve"> </v>
      </c>
      <c r="BY180" s="129" t="str">
        <f t="shared" si="43"/>
        <v>OK</v>
      </c>
      <c r="CA180" s="124" t="e">
        <f t="shared" si="35"/>
        <v>#REF!</v>
      </c>
      <c r="CB180" s="131">
        <f t="shared" si="36"/>
        <v>0</v>
      </c>
      <c r="CC180" s="131" t="e">
        <f t="shared" si="37"/>
        <v>#REF!</v>
      </c>
      <c r="CD180" s="133" t="e">
        <f>SUMIF(ID_Process_P!$I$8:$I$1008,'● Inspection plan (master)'!$E180,ID_Process_P!#REF!)/1000</f>
        <v>#REF!</v>
      </c>
      <c r="CE180" s="133">
        <v>0</v>
      </c>
      <c r="CF180" s="134"/>
      <c r="CL180" s="124">
        <f t="shared" si="38"/>
        <v>0</v>
      </c>
      <c r="CM180" s="131">
        <f t="shared" si="39"/>
        <v>0</v>
      </c>
      <c r="CN180" s="131">
        <f t="shared" si="40"/>
        <v>0</v>
      </c>
      <c r="CO180" s="133"/>
      <c r="CP180" s="133">
        <v>0</v>
      </c>
      <c r="CQ180" s="134"/>
    </row>
    <row r="181" spans="2:95">
      <c r="B181" s="113" t="s">
        <v>722</v>
      </c>
      <c r="C181" s="114" t="str">
        <f t="shared" si="32"/>
        <v>A7PU550100SHK</v>
      </c>
      <c r="D181" s="114" t="s">
        <v>722</v>
      </c>
      <c r="E181" s="114" t="s">
        <v>723</v>
      </c>
      <c r="F181" s="115" t="s">
        <v>37</v>
      </c>
      <c r="G181" s="116" t="str">
        <f t="shared" si="33"/>
        <v>A7PU550100SHK</v>
      </c>
      <c r="H181" s="116" t="s">
        <v>227</v>
      </c>
      <c r="I181" s="115" t="s">
        <v>254</v>
      </c>
      <c r="J181" s="114" t="s">
        <v>252</v>
      </c>
      <c r="K181" s="114" t="s">
        <v>192</v>
      </c>
      <c r="L181" s="115" t="s">
        <v>695</v>
      </c>
      <c r="M181" s="115" t="s">
        <v>384</v>
      </c>
      <c r="N181" s="115">
        <v>40</v>
      </c>
      <c r="O181" s="106"/>
      <c r="P181" s="106"/>
      <c r="Q181" s="106"/>
      <c r="R181" s="106"/>
      <c r="S181" s="106"/>
      <c r="T181" s="106"/>
      <c r="U181" s="106"/>
      <c r="V181" s="106"/>
      <c r="W181" s="106"/>
      <c r="X181" s="117"/>
      <c r="Y181" s="117"/>
      <c r="Z181" s="117"/>
      <c r="AA181" s="118"/>
      <c r="AB181" s="118"/>
      <c r="AC181" s="118"/>
      <c r="AD181" s="119"/>
      <c r="AE181" s="120"/>
      <c r="AF181" s="120">
        <v>0</v>
      </c>
      <c r="AG181" s="120">
        <v>0</v>
      </c>
      <c r="AH181" s="120">
        <v>0</v>
      </c>
      <c r="AI181" s="120">
        <v>0</v>
      </c>
      <c r="AJ181" s="120">
        <v>0</v>
      </c>
      <c r="AK181" s="120">
        <v>0</v>
      </c>
      <c r="AL181" s="120">
        <v>0</v>
      </c>
      <c r="AM181" s="120">
        <v>0</v>
      </c>
      <c r="AN181" s="120">
        <v>0</v>
      </c>
      <c r="AO181" s="120">
        <v>0</v>
      </c>
      <c r="AP181" s="120">
        <v>0</v>
      </c>
      <c r="AQ181" s="120">
        <v>1.2</v>
      </c>
      <c r="AR181" s="120">
        <v>0</v>
      </c>
      <c r="AS181" s="120">
        <v>0</v>
      </c>
      <c r="AT181" s="120">
        <v>0</v>
      </c>
      <c r="AU181" s="120">
        <v>0</v>
      </c>
      <c r="AV181" s="120">
        <v>0</v>
      </c>
      <c r="AW181" s="120">
        <v>0</v>
      </c>
      <c r="AZ181" s="121"/>
      <c r="BA181" s="121"/>
      <c r="BB181" s="121"/>
      <c r="BC181" s="121"/>
      <c r="BD181" s="121">
        <v>0</v>
      </c>
      <c r="BE181" s="121">
        <v>0</v>
      </c>
      <c r="BF181" s="121">
        <v>0</v>
      </c>
      <c r="BG181" s="121">
        <v>0</v>
      </c>
      <c r="BH181" s="121">
        <v>0</v>
      </c>
      <c r="BI181" s="121">
        <v>0</v>
      </c>
      <c r="BJ181" s="121">
        <v>0</v>
      </c>
      <c r="BK181" s="121">
        <v>0</v>
      </c>
      <c r="BL181" s="121">
        <v>0</v>
      </c>
      <c r="BM181" s="121">
        <v>0</v>
      </c>
      <c r="BN181" s="121">
        <v>0</v>
      </c>
      <c r="BO181" s="121">
        <v>0</v>
      </c>
      <c r="BP181" s="121">
        <v>0</v>
      </c>
      <c r="BQ181" s="121">
        <v>0</v>
      </c>
      <c r="BR181" s="121">
        <v>0</v>
      </c>
      <c r="BT181" s="116" t="str">
        <f t="shared" si="34"/>
        <v>HIEN</v>
      </c>
      <c r="BU181" s="122">
        <v>0</v>
      </c>
      <c r="BV181" s="122">
        <v>0</v>
      </c>
      <c r="BW181" s="122">
        <f t="shared" si="41"/>
        <v>0</v>
      </c>
      <c r="BX181" s="123" t="str">
        <f t="shared" si="42"/>
        <v xml:space="preserve"> </v>
      </c>
      <c r="BY181" s="115" t="str">
        <f t="shared" si="43"/>
        <v>OK</v>
      </c>
      <c r="CA181" s="124" t="e">
        <f t="shared" si="35"/>
        <v>#REF!</v>
      </c>
      <c r="CB181" s="122">
        <f t="shared" si="36"/>
        <v>0</v>
      </c>
      <c r="CC181" s="122" t="e">
        <f t="shared" si="37"/>
        <v>#REF!</v>
      </c>
      <c r="CD181" s="125" t="e">
        <f>SUMIF(ID_Process_P!$I$8:$I$1008,'● Inspection plan (master)'!$E181,ID_Process_P!#REF!)/1000</f>
        <v>#REF!</v>
      </c>
      <c r="CE181" s="125">
        <v>0</v>
      </c>
      <c r="CF181" s="126"/>
      <c r="CL181" s="124">
        <f t="shared" si="38"/>
        <v>0</v>
      </c>
      <c r="CM181" s="122">
        <f t="shared" si="39"/>
        <v>0</v>
      </c>
      <c r="CN181" s="122">
        <f t="shared" si="40"/>
        <v>0</v>
      </c>
      <c r="CO181" s="125"/>
      <c r="CP181" s="125">
        <v>0</v>
      </c>
      <c r="CQ181" s="126"/>
    </row>
    <row r="182" spans="2:95">
      <c r="B182" s="127" t="s">
        <v>724</v>
      </c>
      <c r="C182" s="128" t="str">
        <f t="shared" si="32"/>
        <v>A7PU550100SHK</v>
      </c>
      <c r="D182" s="128" t="s">
        <v>724</v>
      </c>
      <c r="E182" s="128" t="s">
        <v>725</v>
      </c>
      <c r="F182" s="129" t="s">
        <v>37</v>
      </c>
      <c r="G182" s="130" t="str">
        <f t="shared" si="33"/>
        <v>A7PU550100SHK</v>
      </c>
      <c r="H182" s="130" t="s">
        <v>227</v>
      </c>
      <c r="I182" s="129" t="s">
        <v>254</v>
      </c>
      <c r="J182" s="128" t="s">
        <v>253</v>
      </c>
      <c r="K182" s="128" t="s">
        <v>192</v>
      </c>
      <c r="L182" s="129" t="s">
        <v>695</v>
      </c>
      <c r="M182" s="129" t="s">
        <v>384</v>
      </c>
      <c r="N182" s="129">
        <v>40</v>
      </c>
      <c r="O182" s="106"/>
      <c r="P182" s="106"/>
      <c r="Q182" s="106"/>
      <c r="R182" s="106"/>
      <c r="S182" s="106"/>
      <c r="T182" s="106"/>
      <c r="U182" s="106"/>
      <c r="V182" s="106"/>
      <c r="W182" s="106"/>
      <c r="X182" s="117"/>
      <c r="Y182" s="117"/>
      <c r="Z182" s="117"/>
      <c r="AA182" s="118"/>
      <c r="AB182" s="118"/>
      <c r="AC182" s="118"/>
      <c r="AD182" s="119"/>
      <c r="AE182" s="120"/>
      <c r="AF182" s="120">
        <v>21.04</v>
      </c>
      <c r="AG182" s="120">
        <v>8.8800000000000008</v>
      </c>
      <c r="AH182" s="120">
        <v>2.48</v>
      </c>
      <c r="AI182" s="120">
        <v>19.16</v>
      </c>
      <c r="AJ182" s="120">
        <v>2.56</v>
      </c>
      <c r="AK182" s="120">
        <v>26.16</v>
      </c>
      <c r="AL182" s="120">
        <v>14</v>
      </c>
      <c r="AM182" s="120">
        <v>19.239999999999998</v>
      </c>
      <c r="AN182" s="120">
        <v>11.16</v>
      </c>
      <c r="AO182" s="120">
        <v>18.36</v>
      </c>
      <c r="AP182" s="120">
        <v>10.199999999999999</v>
      </c>
      <c r="AQ182" s="120">
        <v>17</v>
      </c>
      <c r="AR182" s="120">
        <v>9.84</v>
      </c>
      <c r="AS182" s="120">
        <v>18.32</v>
      </c>
      <c r="AT182" s="120">
        <v>20.88</v>
      </c>
      <c r="AU182" s="120">
        <v>15.2</v>
      </c>
      <c r="AV182" s="120">
        <v>9.92</v>
      </c>
      <c r="AW182" s="120">
        <v>4.96</v>
      </c>
      <c r="AZ182" s="117"/>
      <c r="BA182" s="117"/>
      <c r="BB182" s="117"/>
      <c r="BC182" s="117"/>
      <c r="BD182" s="117">
        <v>6.72</v>
      </c>
      <c r="BE182" s="117">
        <v>15.36</v>
      </c>
      <c r="BF182" s="117">
        <v>14.4</v>
      </c>
      <c r="BG182" s="117">
        <v>21.12</v>
      </c>
      <c r="BH182" s="117">
        <v>18.239999999999998</v>
      </c>
      <c r="BI182" s="117">
        <v>16.32</v>
      </c>
      <c r="BJ182" s="117">
        <v>6.72</v>
      </c>
      <c r="BK182" s="117">
        <v>16.32</v>
      </c>
      <c r="BL182" s="117">
        <v>11.52</v>
      </c>
      <c r="BM182" s="117">
        <v>23.04</v>
      </c>
      <c r="BN182" s="117">
        <v>14.4</v>
      </c>
      <c r="BO182" s="117">
        <v>9</v>
      </c>
      <c r="BP182" s="117">
        <v>19.2</v>
      </c>
      <c r="BQ182" s="117">
        <v>14.4</v>
      </c>
      <c r="BR182" s="117">
        <v>12.48</v>
      </c>
      <c r="BT182" s="130" t="str">
        <f t="shared" si="34"/>
        <v>HIEN</v>
      </c>
      <c r="BU182" s="131">
        <v>17.32</v>
      </c>
      <c r="BV182" s="131">
        <v>20.88</v>
      </c>
      <c r="BW182" s="131">
        <f t="shared" si="41"/>
        <v>3.5599999999999987</v>
      </c>
      <c r="BX182" s="132">
        <f t="shared" si="42"/>
        <v>0.82950191570881227</v>
      </c>
      <c r="BY182" s="129" t="str">
        <f t="shared" si="43"/>
        <v>NG</v>
      </c>
      <c r="CA182" s="124" t="e">
        <f t="shared" si="35"/>
        <v>#REF!</v>
      </c>
      <c r="CB182" s="131">
        <f t="shared" si="36"/>
        <v>20.88</v>
      </c>
      <c r="CC182" s="131" t="e">
        <f t="shared" si="37"/>
        <v>#REF!</v>
      </c>
      <c r="CD182" s="133" t="e">
        <f>SUMIF(ID_Process_P!$I$8:$I$1008,'● Inspection plan (master)'!$E182,ID_Process_P!#REF!)/1000</f>
        <v>#REF!</v>
      </c>
      <c r="CE182" s="133">
        <v>3.52</v>
      </c>
      <c r="CF182" s="134"/>
      <c r="CL182" s="124">
        <f t="shared" si="38"/>
        <v>0</v>
      </c>
      <c r="CM182" s="131">
        <f t="shared" si="39"/>
        <v>18.32</v>
      </c>
      <c r="CN182" s="131">
        <f t="shared" si="40"/>
        <v>18.32</v>
      </c>
      <c r="CO182" s="133"/>
      <c r="CP182" s="133">
        <v>0</v>
      </c>
      <c r="CQ182" s="134"/>
    </row>
    <row r="183" spans="2:95">
      <c r="B183" s="113" t="s">
        <v>726</v>
      </c>
      <c r="C183" s="114" t="str">
        <f t="shared" si="32"/>
        <v>RC2-1182CBMP</v>
      </c>
      <c r="D183" s="114" t="s">
        <v>726</v>
      </c>
      <c r="E183" s="114" t="s">
        <v>727</v>
      </c>
      <c r="F183" s="115" t="s">
        <v>37</v>
      </c>
      <c r="G183" s="116" t="str">
        <f t="shared" si="33"/>
        <v>RC2-1182CBMP</v>
      </c>
      <c r="H183" s="116" t="s">
        <v>227</v>
      </c>
      <c r="I183" s="115" t="s">
        <v>255</v>
      </c>
      <c r="J183" s="114" t="s">
        <v>100</v>
      </c>
      <c r="K183" s="114" t="s">
        <v>100</v>
      </c>
      <c r="L183" s="115" t="s">
        <v>695</v>
      </c>
      <c r="M183" s="115" t="s">
        <v>384</v>
      </c>
      <c r="N183" s="115">
        <v>200</v>
      </c>
      <c r="O183" s="106"/>
      <c r="P183" s="106"/>
      <c r="Q183" s="106"/>
      <c r="R183" s="106"/>
      <c r="S183" s="106"/>
      <c r="T183" s="106"/>
      <c r="U183" s="106"/>
      <c r="V183" s="106"/>
      <c r="W183" s="106"/>
      <c r="X183" s="117"/>
      <c r="Y183" s="117"/>
      <c r="Z183" s="117"/>
      <c r="AA183" s="118"/>
      <c r="AB183" s="118"/>
      <c r="AC183" s="118"/>
      <c r="AD183" s="119"/>
      <c r="AE183" s="120"/>
      <c r="AF183" s="120">
        <v>198.6</v>
      </c>
      <c r="AG183" s="120">
        <v>137.4</v>
      </c>
      <c r="AH183" s="120">
        <v>110.2</v>
      </c>
      <c r="AI183" s="120">
        <v>279.39999999999998</v>
      </c>
      <c r="AJ183" s="120">
        <v>97</v>
      </c>
      <c r="AK183" s="120">
        <v>217.6</v>
      </c>
      <c r="AL183" s="120">
        <v>124.2</v>
      </c>
      <c r="AM183" s="120">
        <v>74.2</v>
      </c>
      <c r="AN183" s="120">
        <v>114.6</v>
      </c>
      <c r="AO183" s="120">
        <v>150.80000000000001</v>
      </c>
      <c r="AP183" s="120">
        <v>172</v>
      </c>
      <c r="AQ183" s="120">
        <v>35.4</v>
      </c>
      <c r="AR183" s="120">
        <v>28.8</v>
      </c>
      <c r="AS183" s="120">
        <v>57.6</v>
      </c>
      <c r="AT183" s="120">
        <v>66.8</v>
      </c>
      <c r="AU183" s="120">
        <v>87.6</v>
      </c>
      <c r="AV183" s="120">
        <v>78.2</v>
      </c>
      <c r="AW183" s="120">
        <v>70.599999999999994</v>
      </c>
      <c r="AZ183" s="121"/>
      <c r="BA183" s="121"/>
      <c r="BB183" s="121"/>
      <c r="BC183" s="121"/>
      <c r="BD183" s="121">
        <v>242.2</v>
      </c>
      <c r="BE183" s="121">
        <v>114.8</v>
      </c>
      <c r="BF183" s="121">
        <v>207.6</v>
      </c>
      <c r="BG183" s="121">
        <v>125.2</v>
      </c>
      <c r="BH183" s="121">
        <v>84.4</v>
      </c>
      <c r="BI183" s="121">
        <v>48.6</v>
      </c>
      <c r="BJ183" s="121">
        <v>181.2</v>
      </c>
      <c r="BK183" s="121">
        <v>187.4</v>
      </c>
      <c r="BL183" s="121">
        <v>69.400000000000006</v>
      </c>
      <c r="BM183" s="121">
        <v>3.2</v>
      </c>
      <c r="BN183" s="121">
        <v>54.65</v>
      </c>
      <c r="BO183" s="121">
        <v>52.2</v>
      </c>
      <c r="BP183" s="121">
        <v>78.600999999999999</v>
      </c>
      <c r="BQ183" s="121">
        <v>93.4</v>
      </c>
      <c r="BR183" s="121">
        <v>111.4</v>
      </c>
      <c r="BT183" s="116" t="str">
        <f t="shared" si="34"/>
        <v>HIEN</v>
      </c>
      <c r="BU183" s="122">
        <v>70.400000000000006</v>
      </c>
      <c r="BV183" s="122">
        <v>66.8</v>
      </c>
      <c r="BW183" s="122">
        <f t="shared" si="41"/>
        <v>-3.6000000000000085</v>
      </c>
      <c r="BX183" s="123">
        <f t="shared" si="42"/>
        <v>1.0538922155688624</v>
      </c>
      <c r="BY183" s="115" t="str">
        <f t="shared" si="43"/>
        <v>NG</v>
      </c>
      <c r="CA183" s="124" t="e">
        <f t="shared" si="35"/>
        <v>#REF!</v>
      </c>
      <c r="CB183" s="122">
        <f t="shared" si="36"/>
        <v>66.8</v>
      </c>
      <c r="CC183" s="122" t="e">
        <f t="shared" si="37"/>
        <v>#REF!</v>
      </c>
      <c r="CD183" s="125" t="e">
        <f>SUMIF(ID_Process_P!$I$8:$I$1008,'● Inspection plan (master)'!$E183,ID_Process_P!#REF!)/1000</f>
        <v>#REF!</v>
      </c>
      <c r="CE183" s="125">
        <v>30.599</v>
      </c>
      <c r="CF183" s="126"/>
      <c r="CL183" s="124">
        <f t="shared" si="38"/>
        <v>0</v>
      </c>
      <c r="CM183" s="122">
        <f t="shared" si="39"/>
        <v>57.6</v>
      </c>
      <c r="CN183" s="122">
        <f t="shared" si="40"/>
        <v>57.6</v>
      </c>
      <c r="CO183" s="125"/>
      <c r="CP183" s="125">
        <v>0</v>
      </c>
      <c r="CQ183" s="126"/>
    </row>
    <row r="184" spans="2:95">
      <c r="B184" s="127" t="s">
        <v>728</v>
      </c>
      <c r="C184" s="128" t="str">
        <f t="shared" si="32"/>
        <v>RC2-1182CKBS</v>
      </c>
      <c r="D184" s="128" t="s">
        <v>728</v>
      </c>
      <c r="E184" s="128" t="s">
        <v>729</v>
      </c>
      <c r="F184" s="129" t="s">
        <v>37</v>
      </c>
      <c r="G184" s="130" t="str">
        <f t="shared" si="33"/>
        <v>RC2-1182CKBS</v>
      </c>
      <c r="H184" s="130" t="s">
        <v>227</v>
      </c>
      <c r="I184" s="129" t="s">
        <v>255</v>
      </c>
      <c r="J184" s="128" t="s">
        <v>97</v>
      </c>
      <c r="K184" s="128" t="s">
        <v>97</v>
      </c>
      <c r="L184" s="129" t="s">
        <v>695</v>
      </c>
      <c r="M184" s="129" t="s">
        <v>384</v>
      </c>
      <c r="N184" s="129">
        <v>160</v>
      </c>
      <c r="O184" s="106"/>
      <c r="P184" s="106"/>
      <c r="Q184" s="106"/>
      <c r="R184" s="106"/>
      <c r="S184" s="106"/>
      <c r="T184" s="106"/>
      <c r="U184" s="106"/>
      <c r="V184" s="106"/>
      <c r="W184" s="106"/>
      <c r="X184" s="117"/>
      <c r="Y184" s="117"/>
      <c r="Z184" s="117"/>
      <c r="AA184" s="118"/>
      <c r="AB184" s="118"/>
      <c r="AC184" s="118"/>
      <c r="AD184" s="119"/>
      <c r="AE184" s="120"/>
      <c r="AF184" s="120">
        <v>3.68</v>
      </c>
      <c r="AG184" s="120">
        <v>45.76</v>
      </c>
      <c r="AH184" s="120">
        <v>80.8</v>
      </c>
      <c r="AI184" s="120">
        <v>95.68</v>
      </c>
      <c r="AJ184" s="120">
        <v>48.16</v>
      </c>
      <c r="AK184" s="120">
        <v>87.36</v>
      </c>
      <c r="AL184" s="120">
        <v>66.72</v>
      </c>
      <c r="AM184" s="120">
        <v>22.72</v>
      </c>
      <c r="AN184" s="120">
        <v>85.28</v>
      </c>
      <c r="AO184" s="120">
        <v>11.36</v>
      </c>
      <c r="AP184" s="120">
        <v>26.56</v>
      </c>
      <c r="AQ184" s="120">
        <v>47.68</v>
      </c>
      <c r="AR184" s="120">
        <v>32.479999999999997</v>
      </c>
      <c r="AS184" s="120">
        <v>28.8</v>
      </c>
      <c r="AT184" s="120">
        <v>24.8</v>
      </c>
      <c r="AU184" s="120">
        <v>28.48</v>
      </c>
      <c r="AV184" s="120">
        <v>41.6</v>
      </c>
      <c r="AW184" s="120">
        <v>30.4</v>
      </c>
      <c r="AZ184" s="117"/>
      <c r="BA184" s="117"/>
      <c r="BB184" s="117"/>
      <c r="BC184" s="117"/>
      <c r="BD184" s="117">
        <v>96</v>
      </c>
      <c r="BE184" s="117">
        <v>36</v>
      </c>
      <c r="BF184" s="117">
        <v>96</v>
      </c>
      <c r="BG184" s="117">
        <v>72</v>
      </c>
      <c r="BH184" s="117">
        <v>24</v>
      </c>
      <c r="BI184" s="117">
        <v>72</v>
      </c>
      <c r="BJ184" s="117">
        <v>12</v>
      </c>
      <c r="BK184" s="117">
        <v>36</v>
      </c>
      <c r="BL184" s="117">
        <v>48</v>
      </c>
      <c r="BM184" s="117">
        <v>24</v>
      </c>
      <c r="BN184" s="117">
        <v>36</v>
      </c>
      <c r="BO184" s="117">
        <v>12</v>
      </c>
      <c r="BP184" s="117">
        <v>12</v>
      </c>
      <c r="BQ184" s="117">
        <v>60</v>
      </c>
      <c r="BR184" s="117">
        <v>48</v>
      </c>
      <c r="BT184" s="130" t="str">
        <f t="shared" si="34"/>
        <v>HIEN</v>
      </c>
      <c r="BU184" s="131">
        <v>24.8</v>
      </c>
      <c r="BV184" s="131">
        <v>24.8</v>
      </c>
      <c r="BW184" s="131">
        <f t="shared" si="41"/>
        <v>0</v>
      </c>
      <c r="BX184" s="132">
        <f t="shared" si="42"/>
        <v>1</v>
      </c>
      <c r="BY184" s="129" t="str">
        <f t="shared" si="43"/>
        <v>OK</v>
      </c>
      <c r="CA184" s="124" t="e">
        <f t="shared" si="35"/>
        <v>#REF!</v>
      </c>
      <c r="CB184" s="131">
        <f t="shared" si="36"/>
        <v>24.8</v>
      </c>
      <c r="CC184" s="131" t="e">
        <f t="shared" si="37"/>
        <v>#REF!</v>
      </c>
      <c r="CD184" s="133" t="e">
        <f>SUMIF(ID_Process_P!$I$8:$I$1008,'● Inspection plan (master)'!$E184,ID_Process_P!#REF!)/1000</f>
        <v>#REF!</v>
      </c>
      <c r="CE184" s="133">
        <v>7.52</v>
      </c>
      <c r="CF184" s="134"/>
      <c r="CL184" s="124">
        <f t="shared" si="38"/>
        <v>0</v>
      </c>
      <c r="CM184" s="131">
        <f t="shared" si="39"/>
        <v>28.8</v>
      </c>
      <c r="CN184" s="131">
        <f t="shared" si="40"/>
        <v>28.8</v>
      </c>
      <c r="CO184" s="133"/>
      <c r="CP184" s="133">
        <v>0</v>
      </c>
      <c r="CQ184" s="134"/>
    </row>
    <row r="185" spans="2:95">
      <c r="B185" s="113" t="s">
        <v>730</v>
      </c>
      <c r="C185" s="114" t="str">
        <f t="shared" si="32"/>
        <v>RC2-1182CVN2</v>
      </c>
      <c r="D185" s="114" t="s">
        <v>730</v>
      </c>
      <c r="E185" s="114" t="s">
        <v>731</v>
      </c>
      <c r="F185" s="115" t="s">
        <v>37</v>
      </c>
      <c r="G185" s="116" t="str">
        <f t="shared" si="33"/>
        <v>RC2-1182CVN2</v>
      </c>
      <c r="H185" s="116" t="s">
        <v>227</v>
      </c>
      <c r="I185" s="115" t="s">
        <v>255</v>
      </c>
      <c r="J185" s="114" t="s">
        <v>70</v>
      </c>
      <c r="K185" s="114" t="s">
        <v>68</v>
      </c>
      <c r="L185" s="115" t="s">
        <v>695</v>
      </c>
      <c r="M185" s="115" t="s">
        <v>384</v>
      </c>
      <c r="N185" s="115">
        <v>200</v>
      </c>
      <c r="O185" s="106"/>
      <c r="P185" s="106"/>
      <c r="Q185" s="106"/>
      <c r="R185" s="106"/>
      <c r="S185" s="106"/>
      <c r="T185" s="106"/>
      <c r="U185" s="106"/>
      <c r="V185" s="106"/>
      <c r="W185" s="106"/>
      <c r="X185" s="117"/>
      <c r="Y185" s="117"/>
      <c r="Z185" s="117"/>
      <c r="AA185" s="118"/>
      <c r="AB185" s="118"/>
      <c r="AC185" s="118"/>
      <c r="AD185" s="119"/>
      <c r="AE185" s="120"/>
      <c r="AF185" s="120">
        <v>169.6</v>
      </c>
      <c r="AG185" s="120">
        <v>139</v>
      </c>
      <c r="AH185" s="120">
        <v>197.2</v>
      </c>
      <c r="AI185" s="120">
        <v>150.80000000000001</v>
      </c>
      <c r="AJ185" s="120">
        <v>117.8</v>
      </c>
      <c r="AK185" s="120">
        <v>138.80000000000001</v>
      </c>
      <c r="AL185" s="120">
        <v>261.39999999999998</v>
      </c>
      <c r="AM185" s="120">
        <v>273.39999999999998</v>
      </c>
      <c r="AN185" s="120">
        <v>214</v>
      </c>
      <c r="AO185" s="120">
        <v>104.2</v>
      </c>
      <c r="AP185" s="120">
        <v>207.2</v>
      </c>
      <c r="AQ185" s="120">
        <v>186.8</v>
      </c>
      <c r="AR185" s="120">
        <v>154.4</v>
      </c>
      <c r="AS185" s="120">
        <v>113.4</v>
      </c>
      <c r="AT185" s="120">
        <v>136.4</v>
      </c>
      <c r="AU185" s="120">
        <v>75</v>
      </c>
      <c r="AV185" s="120">
        <v>143.80000000000001</v>
      </c>
      <c r="AW185" s="120">
        <v>130.6</v>
      </c>
      <c r="AZ185" s="121"/>
      <c r="BA185" s="121"/>
      <c r="BB185" s="121"/>
      <c r="BC185" s="121"/>
      <c r="BD185" s="121">
        <v>154.19999999999999</v>
      </c>
      <c r="BE185" s="121">
        <v>96.2</v>
      </c>
      <c r="BF185" s="121">
        <v>144.6</v>
      </c>
      <c r="BG185" s="121">
        <v>254.2</v>
      </c>
      <c r="BH185" s="121">
        <v>240.6</v>
      </c>
      <c r="BI185" s="121">
        <v>190.6</v>
      </c>
      <c r="BJ185" s="121">
        <v>187</v>
      </c>
      <c r="BK185" s="121">
        <v>214</v>
      </c>
      <c r="BL185" s="121">
        <v>206</v>
      </c>
      <c r="BM185" s="121">
        <v>137.4</v>
      </c>
      <c r="BN185" s="121">
        <v>84.6</v>
      </c>
      <c r="BO185" s="121">
        <v>166.85</v>
      </c>
      <c r="BP185" s="121">
        <v>87.8</v>
      </c>
      <c r="BQ185" s="121">
        <v>135.80000000000001</v>
      </c>
      <c r="BR185" s="121">
        <v>170.2</v>
      </c>
      <c r="BT185" s="116" t="str">
        <f t="shared" si="34"/>
        <v>HIEN</v>
      </c>
      <c r="BU185" s="122">
        <v>157.4</v>
      </c>
      <c r="BV185" s="122">
        <v>136.4</v>
      </c>
      <c r="BW185" s="122">
        <f t="shared" si="41"/>
        <v>-21</v>
      </c>
      <c r="BX185" s="123">
        <f t="shared" si="42"/>
        <v>1.153958944281525</v>
      </c>
      <c r="BY185" s="115" t="str">
        <f t="shared" si="43"/>
        <v>NG</v>
      </c>
      <c r="CA185" s="124" t="e">
        <f t="shared" si="35"/>
        <v>#REF!</v>
      </c>
      <c r="CB185" s="122">
        <f t="shared" si="36"/>
        <v>136.4</v>
      </c>
      <c r="CC185" s="122" t="e">
        <f t="shared" si="37"/>
        <v>#REF!</v>
      </c>
      <c r="CD185" s="125" t="e">
        <f>SUMIF(ID_Process_P!$I$8:$I$1008,'● Inspection plan (master)'!$E185,ID_Process_P!#REF!)/1000</f>
        <v>#REF!</v>
      </c>
      <c r="CE185" s="125">
        <v>22.35</v>
      </c>
      <c r="CF185" s="126"/>
      <c r="CL185" s="124">
        <f t="shared" si="38"/>
        <v>0</v>
      </c>
      <c r="CM185" s="122">
        <f t="shared" si="39"/>
        <v>113.4</v>
      </c>
      <c r="CN185" s="122">
        <f t="shared" si="40"/>
        <v>113.4</v>
      </c>
      <c r="CO185" s="125"/>
      <c r="CP185" s="125">
        <v>0</v>
      </c>
      <c r="CQ185" s="126"/>
    </row>
    <row r="186" spans="2:95">
      <c r="B186" s="127" t="s">
        <v>732</v>
      </c>
      <c r="C186" s="128" t="str">
        <f t="shared" si="32"/>
        <v>RC4-7768CVN2</v>
      </c>
      <c r="D186" s="128" t="s">
        <v>732</v>
      </c>
      <c r="E186" s="128" t="s">
        <v>733</v>
      </c>
      <c r="F186" s="129" t="s">
        <v>37</v>
      </c>
      <c r="G186" s="130" t="str">
        <f t="shared" si="33"/>
        <v>RC4-7768CVN2</v>
      </c>
      <c r="H186" s="130" t="s">
        <v>227</v>
      </c>
      <c r="I186" s="129" t="s">
        <v>256</v>
      </c>
      <c r="J186" s="128" t="s">
        <v>70</v>
      </c>
      <c r="K186" s="128" t="s">
        <v>68</v>
      </c>
      <c r="L186" s="129" t="s">
        <v>695</v>
      </c>
      <c r="M186" s="129" t="s">
        <v>384</v>
      </c>
      <c r="N186" s="129">
        <v>200</v>
      </c>
      <c r="O186" s="106"/>
      <c r="P186" s="106"/>
      <c r="Q186" s="106"/>
      <c r="R186" s="106"/>
      <c r="S186" s="106"/>
      <c r="T186" s="106"/>
      <c r="U186" s="106"/>
      <c r="V186" s="106"/>
      <c r="W186" s="106"/>
      <c r="X186" s="117"/>
      <c r="Y186" s="117"/>
      <c r="Z186" s="117"/>
      <c r="AA186" s="118"/>
      <c r="AB186" s="118"/>
      <c r="AC186" s="118"/>
      <c r="AD186" s="119"/>
      <c r="AE186" s="120"/>
      <c r="AF186" s="120">
        <v>23.2</v>
      </c>
      <c r="AG186" s="120">
        <v>17.399999999999999</v>
      </c>
      <c r="AH186" s="120">
        <v>9.8000000000000007</v>
      </c>
      <c r="AI186" s="120">
        <v>10.199999999999999</v>
      </c>
      <c r="AJ186" s="120">
        <v>10.199999999999999</v>
      </c>
      <c r="AK186" s="120">
        <v>13.8</v>
      </c>
      <c r="AL186" s="120">
        <v>12.8</v>
      </c>
      <c r="AM186" s="120">
        <v>14.8</v>
      </c>
      <c r="AN186" s="120">
        <v>12.8</v>
      </c>
      <c r="AO186" s="120">
        <v>19.2</v>
      </c>
      <c r="AP186" s="120">
        <v>15.6</v>
      </c>
      <c r="AQ186" s="120">
        <v>21.8</v>
      </c>
      <c r="AR186" s="120">
        <v>34</v>
      </c>
      <c r="AS186" s="120">
        <v>30.8</v>
      </c>
      <c r="AT186" s="120">
        <v>23.2</v>
      </c>
      <c r="AU186" s="120">
        <v>11.4</v>
      </c>
      <c r="AV186" s="120">
        <v>17.600000000000001</v>
      </c>
      <c r="AW186" s="120">
        <v>15.8</v>
      </c>
      <c r="AZ186" s="117"/>
      <c r="BA186" s="117"/>
      <c r="BB186" s="117"/>
      <c r="BC186" s="117"/>
      <c r="BD186" s="117">
        <v>10.199999999999999</v>
      </c>
      <c r="BE186" s="117">
        <v>11.2</v>
      </c>
      <c r="BF186" s="117">
        <v>8.6</v>
      </c>
      <c r="BG186" s="117">
        <v>17.2</v>
      </c>
      <c r="BH186" s="117">
        <v>9.8000000000000007</v>
      </c>
      <c r="BI186" s="117">
        <v>17.399999999999999</v>
      </c>
      <c r="BJ186" s="117">
        <v>12.2</v>
      </c>
      <c r="BK186" s="117">
        <v>23.6</v>
      </c>
      <c r="BL186" s="117">
        <v>22.6</v>
      </c>
      <c r="BM186" s="117">
        <v>30.4</v>
      </c>
      <c r="BN186" s="117">
        <v>29.4</v>
      </c>
      <c r="BO186" s="117">
        <v>27.6</v>
      </c>
      <c r="BP186" s="117">
        <v>11.8</v>
      </c>
      <c r="BQ186" s="117">
        <v>16.600000000000001</v>
      </c>
      <c r="BR186" s="117">
        <v>20.8</v>
      </c>
      <c r="BT186" s="130" t="str">
        <f t="shared" si="34"/>
        <v>HIEN</v>
      </c>
      <c r="BU186" s="131">
        <v>25.4</v>
      </c>
      <c r="BV186" s="131">
        <v>23.2</v>
      </c>
      <c r="BW186" s="131">
        <f t="shared" si="41"/>
        <v>-2.1999999999999993</v>
      </c>
      <c r="BX186" s="132">
        <f t="shared" si="42"/>
        <v>1.0948275862068966</v>
      </c>
      <c r="BY186" s="129" t="str">
        <f t="shared" si="43"/>
        <v>NG</v>
      </c>
      <c r="CA186" s="124" t="e">
        <f t="shared" si="35"/>
        <v>#REF!</v>
      </c>
      <c r="CB186" s="131">
        <f t="shared" si="36"/>
        <v>23.2</v>
      </c>
      <c r="CC186" s="131" t="e">
        <f t="shared" si="37"/>
        <v>#REF!</v>
      </c>
      <c r="CD186" s="133" t="e">
        <f>SUMIF(ID_Process_P!$I$8:$I$1008,'● Inspection plan (master)'!$E186,ID_Process_P!#REF!)/1000</f>
        <v>#REF!</v>
      </c>
      <c r="CE186" s="133">
        <v>0.6</v>
      </c>
      <c r="CF186" s="134"/>
      <c r="CL186" s="124">
        <f t="shared" si="38"/>
        <v>0</v>
      </c>
      <c r="CM186" s="131">
        <f t="shared" si="39"/>
        <v>30.8</v>
      </c>
      <c r="CN186" s="131">
        <f t="shared" si="40"/>
        <v>30.8</v>
      </c>
      <c r="CO186" s="133"/>
      <c r="CP186" s="133">
        <v>0</v>
      </c>
      <c r="CQ186" s="134"/>
    </row>
    <row r="187" spans="2:95">
      <c r="B187" s="113" t="s">
        <v>734</v>
      </c>
      <c r="C187" s="114" t="str">
        <f t="shared" si="32"/>
        <v>QC2-5323CHT</v>
      </c>
      <c r="D187" s="114" t="s">
        <v>734</v>
      </c>
      <c r="E187" s="114" t="s">
        <v>735</v>
      </c>
      <c r="F187" s="115" t="s">
        <v>37</v>
      </c>
      <c r="G187" s="116" t="str">
        <f t="shared" si="33"/>
        <v>QC2-5323CHT</v>
      </c>
      <c r="H187" s="116" t="s">
        <v>257</v>
      </c>
      <c r="I187" s="115" t="s">
        <v>258</v>
      </c>
      <c r="J187" s="114" t="s">
        <v>59</v>
      </c>
      <c r="K187" s="114" t="s">
        <v>59</v>
      </c>
      <c r="L187" s="115" t="s">
        <v>736</v>
      </c>
      <c r="M187" s="115" t="s">
        <v>354</v>
      </c>
      <c r="N187" s="115">
        <v>2000</v>
      </c>
      <c r="O187" s="106"/>
      <c r="P187" s="106"/>
      <c r="Q187" s="106"/>
      <c r="R187" s="106"/>
      <c r="S187" s="106"/>
      <c r="T187" s="106"/>
      <c r="U187" s="106"/>
      <c r="V187" s="106"/>
      <c r="W187" s="106"/>
      <c r="X187" s="117"/>
      <c r="Y187" s="117"/>
      <c r="Z187" s="117"/>
      <c r="AA187" s="118"/>
      <c r="AB187" s="118"/>
      <c r="AC187" s="118"/>
      <c r="AD187" s="119"/>
      <c r="AE187" s="120"/>
      <c r="AF187" s="120">
        <v>14</v>
      </c>
      <c r="AG187" s="120">
        <v>24</v>
      </c>
      <c r="AH187" s="120">
        <v>10</v>
      </c>
      <c r="AI187" s="120">
        <v>16</v>
      </c>
      <c r="AJ187" s="120">
        <v>14</v>
      </c>
      <c r="AK187" s="120">
        <v>12</v>
      </c>
      <c r="AL187" s="120">
        <v>18</v>
      </c>
      <c r="AM187" s="120">
        <v>20</v>
      </c>
      <c r="AN187" s="120">
        <v>22</v>
      </c>
      <c r="AO187" s="120">
        <v>16</v>
      </c>
      <c r="AP187" s="120">
        <v>28</v>
      </c>
      <c r="AQ187" s="120">
        <v>22</v>
      </c>
      <c r="AR187" s="120">
        <v>0</v>
      </c>
      <c r="AS187" s="120">
        <v>0</v>
      </c>
      <c r="AT187" s="120">
        <v>24</v>
      </c>
      <c r="AU187" s="120">
        <v>32</v>
      </c>
      <c r="AV187" s="120">
        <v>20</v>
      </c>
      <c r="AW187" s="120">
        <v>16</v>
      </c>
      <c r="AZ187" s="121"/>
      <c r="BA187" s="121"/>
      <c r="BB187" s="121"/>
      <c r="BC187" s="121"/>
      <c r="BD187" s="121">
        <v>26</v>
      </c>
      <c r="BE187" s="121">
        <v>8</v>
      </c>
      <c r="BF187" s="121">
        <v>12</v>
      </c>
      <c r="BG187" s="121">
        <v>24</v>
      </c>
      <c r="BH187" s="121">
        <v>10</v>
      </c>
      <c r="BI187" s="121">
        <v>22</v>
      </c>
      <c r="BJ187" s="121">
        <v>24</v>
      </c>
      <c r="BK187" s="121">
        <v>20</v>
      </c>
      <c r="BL187" s="121">
        <v>24</v>
      </c>
      <c r="BM187" s="121">
        <v>0</v>
      </c>
      <c r="BN187" s="121">
        <v>0</v>
      </c>
      <c r="BO187" s="121">
        <v>16</v>
      </c>
      <c r="BP187" s="121">
        <v>30</v>
      </c>
      <c r="BQ187" s="121">
        <v>28</v>
      </c>
      <c r="BR187" s="121">
        <v>26</v>
      </c>
      <c r="BT187" s="116" t="str">
        <f t="shared" si="34"/>
        <v>HOH</v>
      </c>
      <c r="BU187" s="122">
        <v>24</v>
      </c>
      <c r="BV187" s="122">
        <v>24</v>
      </c>
      <c r="BW187" s="122">
        <f t="shared" si="41"/>
        <v>0</v>
      </c>
      <c r="BX187" s="123">
        <f t="shared" si="42"/>
        <v>1</v>
      </c>
      <c r="BY187" s="115" t="str">
        <f t="shared" si="43"/>
        <v>OK</v>
      </c>
      <c r="CA187" s="124" t="e">
        <f t="shared" si="35"/>
        <v>#REF!</v>
      </c>
      <c r="CB187" s="122">
        <f t="shared" si="36"/>
        <v>24</v>
      </c>
      <c r="CC187" s="122" t="e">
        <f t="shared" si="37"/>
        <v>#REF!</v>
      </c>
      <c r="CD187" s="125" t="e">
        <f>SUMIF(ID_Process_P!$I$8:$I$1008,'● Inspection plan (master)'!$E187,ID_Process_P!#REF!)/1000</f>
        <v>#REF!</v>
      </c>
      <c r="CE187" s="125">
        <v>8</v>
      </c>
      <c r="CF187" s="126"/>
      <c r="CL187" s="124">
        <f t="shared" si="38"/>
        <v>0</v>
      </c>
      <c r="CM187" s="122">
        <f t="shared" si="39"/>
        <v>0</v>
      </c>
      <c r="CN187" s="122">
        <f t="shared" si="40"/>
        <v>0</v>
      </c>
      <c r="CO187" s="125"/>
      <c r="CP187" s="125">
        <v>0</v>
      </c>
      <c r="CQ187" s="126"/>
    </row>
    <row r="188" spans="2:95">
      <c r="B188" s="127" t="s">
        <v>737</v>
      </c>
      <c r="C188" s="128" t="str">
        <f t="shared" si="32"/>
        <v>QC2-5323CVN1</v>
      </c>
      <c r="D188" s="128" t="s">
        <v>737</v>
      </c>
      <c r="E188" s="128" t="s">
        <v>738</v>
      </c>
      <c r="F188" s="129" t="s">
        <v>37</v>
      </c>
      <c r="G188" s="130" t="str">
        <f t="shared" si="33"/>
        <v>QC2-5323CVN1</v>
      </c>
      <c r="H188" s="130" t="s">
        <v>257</v>
      </c>
      <c r="I188" s="129" t="s">
        <v>258</v>
      </c>
      <c r="J188" s="128" t="s">
        <v>61</v>
      </c>
      <c r="K188" s="128" t="s">
        <v>61</v>
      </c>
      <c r="L188" s="129" t="s">
        <v>736</v>
      </c>
      <c r="M188" s="129" t="s">
        <v>354</v>
      </c>
      <c r="N188" s="129">
        <v>2200</v>
      </c>
      <c r="O188" s="106"/>
      <c r="P188" s="106"/>
      <c r="Q188" s="106"/>
      <c r="R188" s="106"/>
      <c r="S188" s="106"/>
      <c r="T188" s="106"/>
      <c r="U188" s="106"/>
      <c r="V188" s="106"/>
      <c r="W188" s="106"/>
      <c r="X188" s="117"/>
      <c r="Y188" s="117"/>
      <c r="Z188" s="117"/>
      <c r="AA188" s="118"/>
      <c r="AB188" s="118"/>
      <c r="AC188" s="118"/>
      <c r="AD188" s="119"/>
      <c r="AE188" s="120"/>
      <c r="AF188" s="120">
        <v>15.4</v>
      </c>
      <c r="AG188" s="120">
        <v>19.8</v>
      </c>
      <c r="AH188" s="120">
        <v>19.8</v>
      </c>
      <c r="AI188" s="120">
        <v>15.4</v>
      </c>
      <c r="AJ188" s="120">
        <v>8.8000000000000007</v>
      </c>
      <c r="AK188" s="120">
        <v>2.2000000000000002</v>
      </c>
      <c r="AL188" s="120">
        <v>8.8000000000000007</v>
      </c>
      <c r="AM188" s="120">
        <v>4.4000000000000004</v>
      </c>
      <c r="AN188" s="120">
        <v>6.6</v>
      </c>
      <c r="AO188" s="120">
        <v>11</v>
      </c>
      <c r="AP188" s="120">
        <v>24.2</v>
      </c>
      <c r="AQ188" s="120">
        <v>13.2</v>
      </c>
      <c r="AR188" s="120">
        <v>15.4</v>
      </c>
      <c r="AS188" s="120">
        <v>8.8000000000000007</v>
      </c>
      <c r="AT188" s="120">
        <v>13.2</v>
      </c>
      <c r="AU188" s="120">
        <v>8.8000000000000007</v>
      </c>
      <c r="AV188" s="120">
        <v>11</v>
      </c>
      <c r="AW188" s="120">
        <v>6.6</v>
      </c>
      <c r="AZ188" s="117"/>
      <c r="BA188" s="117"/>
      <c r="BB188" s="117"/>
      <c r="BC188" s="117"/>
      <c r="BD188" s="117">
        <v>15.4</v>
      </c>
      <c r="BE188" s="117">
        <v>8.8000000000000007</v>
      </c>
      <c r="BF188" s="117">
        <v>6.6</v>
      </c>
      <c r="BG188" s="117">
        <v>6.6</v>
      </c>
      <c r="BH188" s="117">
        <v>2.2000000000000002</v>
      </c>
      <c r="BI188" s="117">
        <v>6.6</v>
      </c>
      <c r="BJ188" s="117">
        <v>8.8000000000000007</v>
      </c>
      <c r="BK188" s="117">
        <v>19.8</v>
      </c>
      <c r="BL188" s="117">
        <v>19.8</v>
      </c>
      <c r="BM188" s="117">
        <v>15.4</v>
      </c>
      <c r="BN188" s="117">
        <v>11</v>
      </c>
      <c r="BO188" s="117">
        <v>13.2</v>
      </c>
      <c r="BP188" s="117">
        <v>6.6</v>
      </c>
      <c r="BQ188" s="117">
        <v>13.2</v>
      </c>
      <c r="BR188" s="117">
        <v>11</v>
      </c>
      <c r="BT188" s="130" t="str">
        <f t="shared" si="34"/>
        <v>HOH</v>
      </c>
      <c r="BU188" s="131">
        <v>13.2</v>
      </c>
      <c r="BV188" s="131">
        <v>13.2</v>
      </c>
      <c r="BW188" s="131">
        <f t="shared" si="41"/>
        <v>0</v>
      </c>
      <c r="BX188" s="132">
        <f t="shared" si="42"/>
        <v>1</v>
      </c>
      <c r="BY188" s="129" t="str">
        <f t="shared" si="43"/>
        <v>OK</v>
      </c>
      <c r="CA188" s="124" t="e">
        <f t="shared" si="35"/>
        <v>#REF!</v>
      </c>
      <c r="CB188" s="131">
        <f t="shared" si="36"/>
        <v>13.2</v>
      </c>
      <c r="CC188" s="131" t="e">
        <f t="shared" si="37"/>
        <v>#REF!</v>
      </c>
      <c r="CD188" s="133" t="e">
        <f>SUMIF(ID_Process_P!$I$8:$I$1008,'● Inspection plan (master)'!$E188,ID_Process_P!#REF!)/1000</f>
        <v>#REF!</v>
      </c>
      <c r="CE188" s="133">
        <v>4.4000000000000004</v>
      </c>
      <c r="CF188" s="134"/>
      <c r="CL188" s="124">
        <f t="shared" si="38"/>
        <v>0</v>
      </c>
      <c r="CM188" s="131">
        <f t="shared" si="39"/>
        <v>8.8000000000000007</v>
      </c>
      <c r="CN188" s="131">
        <f t="shared" si="40"/>
        <v>8.8000000000000007</v>
      </c>
      <c r="CO188" s="133"/>
      <c r="CP188" s="133">
        <v>0</v>
      </c>
      <c r="CQ188" s="134"/>
    </row>
    <row r="189" spans="2:95">
      <c r="B189" s="113" t="s">
        <v>739</v>
      </c>
      <c r="C189" s="114" t="str">
        <f t="shared" si="32"/>
        <v>QC2-5502CHT</v>
      </c>
      <c r="D189" s="114" t="s">
        <v>739</v>
      </c>
      <c r="E189" s="114" t="s">
        <v>740</v>
      </c>
      <c r="F189" s="115" t="s">
        <v>37</v>
      </c>
      <c r="G189" s="116" t="str">
        <f t="shared" si="33"/>
        <v>QC2-5502CHT</v>
      </c>
      <c r="H189" s="116" t="s">
        <v>257</v>
      </c>
      <c r="I189" s="115" t="s">
        <v>259</v>
      </c>
      <c r="J189" s="114" t="s">
        <v>59</v>
      </c>
      <c r="K189" s="114" t="s">
        <v>59</v>
      </c>
      <c r="L189" s="115" t="s">
        <v>736</v>
      </c>
      <c r="M189" s="115" t="s">
        <v>354</v>
      </c>
      <c r="N189" s="115">
        <v>3200</v>
      </c>
      <c r="O189" s="106"/>
      <c r="P189" s="106"/>
      <c r="Q189" s="106"/>
      <c r="R189" s="106"/>
      <c r="S189" s="106"/>
      <c r="T189" s="106"/>
      <c r="U189" s="106"/>
      <c r="V189" s="106"/>
      <c r="W189" s="106"/>
      <c r="X189" s="117"/>
      <c r="Y189" s="117"/>
      <c r="Z189" s="117"/>
      <c r="AA189" s="118"/>
      <c r="AB189" s="118"/>
      <c r="AC189" s="118"/>
      <c r="AD189" s="119"/>
      <c r="AE189" s="120"/>
      <c r="AF189" s="120">
        <v>121.6</v>
      </c>
      <c r="AG189" s="120">
        <v>32</v>
      </c>
      <c r="AH189" s="120">
        <v>32</v>
      </c>
      <c r="AI189" s="120">
        <v>182.4</v>
      </c>
      <c r="AJ189" s="120">
        <v>115.2</v>
      </c>
      <c r="AK189" s="120">
        <v>83.2</v>
      </c>
      <c r="AL189" s="120">
        <v>64</v>
      </c>
      <c r="AM189" s="120">
        <v>70.400000000000006</v>
      </c>
      <c r="AN189" s="120">
        <v>80</v>
      </c>
      <c r="AO189" s="120">
        <v>102.4</v>
      </c>
      <c r="AP189" s="120">
        <v>57.6</v>
      </c>
      <c r="AQ189" s="120">
        <v>38.4</v>
      </c>
      <c r="AR189" s="120">
        <v>0</v>
      </c>
      <c r="AS189" s="120">
        <v>9.6</v>
      </c>
      <c r="AT189" s="120">
        <v>73.599999999999994</v>
      </c>
      <c r="AU189" s="120">
        <v>80</v>
      </c>
      <c r="AV189" s="120">
        <v>67.2</v>
      </c>
      <c r="AW189" s="120">
        <v>41.6</v>
      </c>
      <c r="AZ189" s="121"/>
      <c r="BA189" s="121"/>
      <c r="BB189" s="121"/>
      <c r="BC189" s="121"/>
      <c r="BD189" s="121">
        <v>198.4</v>
      </c>
      <c r="BE189" s="121">
        <v>105.6</v>
      </c>
      <c r="BF189" s="121">
        <v>86.4</v>
      </c>
      <c r="BG189" s="121">
        <v>76.8</v>
      </c>
      <c r="BH189" s="121">
        <v>60.8</v>
      </c>
      <c r="BI189" s="121">
        <v>64</v>
      </c>
      <c r="BJ189" s="121">
        <v>121.6</v>
      </c>
      <c r="BK189" s="121">
        <v>64</v>
      </c>
      <c r="BL189" s="121">
        <v>41.6</v>
      </c>
      <c r="BM189" s="121">
        <v>9.6</v>
      </c>
      <c r="BN189" s="121">
        <v>6.4</v>
      </c>
      <c r="BO189" s="121">
        <v>57.6</v>
      </c>
      <c r="BP189" s="121">
        <v>44.8</v>
      </c>
      <c r="BQ189" s="121">
        <v>99.2</v>
      </c>
      <c r="BR189" s="121">
        <v>70.400000000000006</v>
      </c>
      <c r="BT189" s="116" t="str">
        <f t="shared" si="34"/>
        <v>HOH</v>
      </c>
      <c r="BU189" s="122">
        <v>73.599999999999994</v>
      </c>
      <c r="BV189" s="122">
        <v>73.599999999999994</v>
      </c>
      <c r="BW189" s="122">
        <f t="shared" si="41"/>
        <v>0</v>
      </c>
      <c r="BX189" s="123">
        <f t="shared" si="42"/>
        <v>1</v>
      </c>
      <c r="BY189" s="115" t="str">
        <f t="shared" si="43"/>
        <v>OK</v>
      </c>
      <c r="CA189" s="124" t="e">
        <f t="shared" si="35"/>
        <v>#REF!</v>
      </c>
      <c r="CB189" s="122">
        <f t="shared" si="36"/>
        <v>73.599999999999994</v>
      </c>
      <c r="CC189" s="122" t="e">
        <f t="shared" si="37"/>
        <v>#REF!</v>
      </c>
      <c r="CD189" s="125" t="e">
        <f>SUMIF(ID_Process_P!$I$8:$I$1008,'● Inspection plan (master)'!$E189,ID_Process_P!#REF!)/1000</f>
        <v>#REF!</v>
      </c>
      <c r="CE189" s="125">
        <v>19.2</v>
      </c>
      <c r="CF189" s="126"/>
      <c r="CL189" s="124">
        <f t="shared" si="38"/>
        <v>0</v>
      </c>
      <c r="CM189" s="122">
        <f t="shared" si="39"/>
        <v>9.6</v>
      </c>
      <c r="CN189" s="122">
        <f t="shared" si="40"/>
        <v>9.6</v>
      </c>
      <c r="CO189" s="125"/>
      <c r="CP189" s="125">
        <v>0</v>
      </c>
      <c r="CQ189" s="126"/>
    </row>
    <row r="190" spans="2:95">
      <c r="B190" s="127" t="s">
        <v>741</v>
      </c>
      <c r="C190" s="128" t="str">
        <f t="shared" si="32"/>
        <v>QC2-5502CVN1</v>
      </c>
      <c r="D190" s="128" t="s">
        <v>741</v>
      </c>
      <c r="E190" s="128" t="s">
        <v>742</v>
      </c>
      <c r="F190" s="129" t="s">
        <v>37</v>
      </c>
      <c r="G190" s="130" t="str">
        <f t="shared" si="33"/>
        <v>QC2-5502CVN1</v>
      </c>
      <c r="H190" s="130" t="s">
        <v>257</v>
      </c>
      <c r="I190" s="129" t="s">
        <v>259</v>
      </c>
      <c r="J190" s="128" t="s">
        <v>61</v>
      </c>
      <c r="K190" s="128" t="s">
        <v>61</v>
      </c>
      <c r="L190" s="129" t="s">
        <v>736</v>
      </c>
      <c r="M190" s="129" t="s">
        <v>354</v>
      </c>
      <c r="N190" s="129">
        <v>3200</v>
      </c>
      <c r="O190" s="106"/>
      <c r="P190" s="106"/>
      <c r="Q190" s="106"/>
      <c r="R190" s="106"/>
      <c r="S190" s="106"/>
      <c r="T190" s="106"/>
      <c r="U190" s="106"/>
      <c r="V190" s="106"/>
      <c r="W190" s="106"/>
      <c r="X190" s="117"/>
      <c r="Y190" s="117"/>
      <c r="Z190" s="117"/>
      <c r="AA190" s="118"/>
      <c r="AB190" s="118"/>
      <c r="AC190" s="118"/>
      <c r="AD190" s="119"/>
      <c r="AE190" s="120"/>
      <c r="AF190" s="120">
        <v>246.4</v>
      </c>
      <c r="AG190" s="120">
        <v>448</v>
      </c>
      <c r="AH190" s="120">
        <v>278.39999999999998</v>
      </c>
      <c r="AI190" s="120">
        <v>224</v>
      </c>
      <c r="AJ190" s="120">
        <v>249.6</v>
      </c>
      <c r="AK190" s="120">
        <v>208</v>
      </c>
      <c r="AL190" s="120">
        <v>364.8</v>
      </c>
      <c r="AM190" s="120">
        <v>217.6</v>
      </c>
      <c r="AN190" s="120">
        <v>252.8</v>
      </c>
      <c r="AO190" s="120">
        <v>396.8</v>
      </c>
      <c r="AP190" s="120">
        <v>473.6</v>
      </c>
      <c r="AQ190" s="120">
        <v>361.6</v>
      </c>
      <c r="AR190" s="120">
        <v>227.2</v>
      </c>
      <c r="AS190" s="120">
        <v>176</v>
      </c>
      <c r="AT190" s="120">
        <v>233.6</v>
      </c>
      <c r="AU190" s="120">
        <v>262.39999999999998</v>
      </c>
      <c r="AV190" s="120">
        <v>345.6</v>
      </c>
      <c r="AW190" s="120">
        <v>188.8</v>
      </c>
      <c r="AZ190" s="117"/>
      <c r="BA190" s="117"/>
      <c r="BB190" s="117"/>
      <c r="BC190" s="117"/>
      <c r="BD190" s="117">
        <v>214.4</v>
      </c>
      <c r="BE190" s="117">
        <v>233.6</v>
      </c>
      <c r="BF190" s="117">
        <v>259.2</v>
      </c>
      <c r="BG190" s="117">
        <v>339.2</v>
      </c>
      <c r="BH190" s="117">
        <v>153.6</v>
      </c>
      <c r="BI190" s="117">
        <v>284.8</v>
      </c>
      <c r="BJ190" s="117">
        <v>352</v>
      </c>
      <c r="BK190" s="117">
        <v>496</v>
      </c>
      <c r="BL190" s="117">
        <v>412.8</v>
      </c>
      <c r="BM190" s="117">
        <v>230.4</v>
      </c>
      <c r="BN190" s="117">
        <v>201.6</v>
      </c>
      <c r="BO190" s="117">
        <v>246.4</v>
      </c>
      <c r="BP190" s="117">
        <v>204.8</v>
      </c>
      <c r="BQ190" s="117">
        <v>371.2</v>
      </c>
      <c r="BR190" s="117">
        <v>300.8</v>
      </c>
      <c r="BT190" s="130" t="str">
        <f t="shared" si="34"/>
        <v>HOH</v>
      </c>
      <c r="BU190" s="131">
        <v>208</v>
      </c>
      <c r="BV190" s="131">
        <v>233.6</v>
      </c>
      <c r="BW190" s="131">
        <f t="shared" si="41"/>
        <v>25.599999999999994</v>
      </c>
      <c r="BX190" s="132">
        <f t="shared" si="42"/>
        <v>0.8904109589041096</v>
      </c>
      <c r="BY190" s="129" t="str">
        <f t="shared" si="43"/>
        <v>NG</v>
      </c>
      <c r="CA190" s="124" t="e">
        <f t="shared" si="35"/>
        <v>#REF!</v>
      </c>
      <c r="CB190" s="131">
        <f t="shared" si="36"/>
        <v>233.6</v>
      </c>
      <c r="CC190" s="131" t="e">
        <f t="shared" si="37"/>
        <v>#REF!</v>
      </c>
      <c r="CD190" s="133" t="e">
        <f>SUMIF(ID_Process_P!$I$8:$I$1008,'● Inspection plan (master)'!$E190,ID_Process_P!#REF!)/1000</f>
        <v>#REF!</v>
      </c>
      <c r="CE190" s="133">
        <v>80</v>
      </c>
      <c r="CF190" s="134"/>
      <c r="CL190" s="124">
        <f t="shared" si="38"/>
        <v>0</v>
      </c>
      <c r="CM190" s="131">
        <f t="shared" si="39"/>
        <v>176</v>
      </c>
      <c r="CN190" s="131">
        <f t="shared" si="40"/>
        <v>176</v>
      </c>
      <c r="CO190" s="133"/>
      <c r="CP190" s="133">
        <v>0</v>
      </c>
      <c r="CQ190" s="134"/>
    </row>
    <row r="191" spans="2:95">
      <c r="B191" s="113" t="s">
        <v>743</v>
      </c>
      <c r="C191" s="114" t="str">
        <f t="shared" si="32"/>
        <v>QC2-7722CHT</v>
      </c>
      <c r="D191" s="114" t="s">
        <v>743</v>
      </c>
      <c r="E191" s="114" t="s">
        <v>744</v>
      </c>
      <c r="F191" s="115" t="s">
        <v>37</v>
      </c>
      <c r="G191" s="116" t="str">
        <f t="shared" si="33"/>
        <v>QC2-7722CHT</v>
      </c>
      <c r="H191" s="116" t="s">
        <v>257</v>
      </c>
      <c r="I191" s="115" t="s">
        <v>260</v>
      </c>
      <c r="J191" s="114" t="s">
        <v>59</v>
      </c>
      <c r="K191" s="114" t="s">
        <v>59</v>
      </c>
      <c r="L191" s="115" t="s">
        <v>736</v>
      </c>
      <c r="M191" s="115" t="s">
        <v>354</v>
      </c>
      <c r="N191" s="115">
        <v>8000</v>
      </c>
      <c r="O191" s="106"/>
      <c r="P191" s="106"/>
      <c r="Q191" s="106"/>
      <c r="R191" s="106"/>
      <c r="S191" s="106"/>
      <c r="T191" s="106"/>
      <c r="U191" s="106"/>
      <c r="V191" s="106"/>
      <c r="W191" s="106"/>
      <c r="X191" s="117"/>
      <c r="Y191" s="117"/>
      <c r="Z191" s="117"/>
      <c r="AA191" s="118"/>
      <c r="AB191" s="118"/>
      <c r="AC191" s="118"/>
      <c r="AD191" s="119"/>
      <c r="AE191" s="120"/>
      <c r="AF191" s="120">
        <v>1008</v>
      </c>
      <c r="AG191" s="120">
        <v>528</v>
      </c>
      <c r="AH191" s="120">
        <v>496</v>
      </c>
      <c r="AI191" s="120">
        <v>512</v>
      </c>
      <c r="AJ191" s="120">
        <v>376</v>
      </c>
      <c r="AK191" s="120">
        <v>768</v>
      </c>
      <c r="AL191" s="120">
        <v>784</v>
      </c>
      <c r="AM191" s="120">
        <v>1296</v>
      </c>
      <c r="AN191" s="120">
        <v>1424</v>
      </c>
      <c r="AO191" s="120">
        <v>1192</v>
      </c>
      <c r="AP191" s="120">
        <v>1240</v>
      </c>
      <c r="AQ191" s="120">
        <v>1016</v>
      </c>
      <c r="AR191" s="120">
        <v>296</v>
      </c>
      <c r="AS191" s="120">
        <v>552</v>
      </c>
      <c r="AT191" s="120">
        <v>1064</v>
      </c>
      <c r="AU191" s="120">
        <v>904</v>
      </c>
      <c r="AV191" s="120">
        <v>608</v>
      </c>
      <c r="AW191" s="120">
        <v>432</v>
      </c>
      <c r="AZ191" s="121"/>
      <c r="BA191" s="121"/>
      <c r="BB191" s="121"/>
      <c r="BC191" s="121"/>
      <c r="BD191" s="121">
        <v>600</v>
      </c>
      <c r="BE191" s="121">
        <v>248</v>
      </c>
      <c r="BF191" s="121">
        <v>800</v>
      </c>
      <c r="BG191" s="121">
        <v>720</v>
      </c>
      <c r="BH191" s="121">
        <v>1120</v>
      </c>
      <c r="BI191" s="121">
        <v>1368</v>
      </c>
      <c r="BJ191" s="121">
        <v>1432</v>
      </c>
      <c r="BK191" s="121">
        <v>1168</v>
      </c>
      <c r="BL191" s="121">
        <v>1008</v>
      </c>
      <c r="BM191" s="121">
        <v>464</v>
      </c>
      <c r="BN191" s="121">
        <v>448</v>
      </c>
      <c r="BO191" s="121">
        <v>936</v>
      </c>
      <c r="BP191" s="121">
        <v>872</v>
      </c>
      <c r="BQ191" s="121">
        <v>880</v>
      </c>
      <c r="BR191" s="121">
        <v>688</v>
      </c>
      <c r="BT191" s="116" t="str">
        <f t="shared" si="34"/>
        <v>HOH</v>
      </c>
      <c r="BU191" s="122">
        <v>1040</v>
      </c>
      <c r="BV191" s="122">
        <v>1064</v>
      </c>
      <c r="BW191" s="122">
        <f t="shared" si="41"/>
        <v>24</v>
      </c>
      <c r="BX191" s="123">
        <f t="shared" si="42"/>
        <v>0.97744360902255634</v>
      </c>
      <c r="BY191" s="115" t="str">
        <f t="shared" si="43"/>
        <v>OK</v>
      </c>
      <c r="CA191" s="124" t="e">
        <f t="shared" si="35"/>
        <v>#REF!</v>
      </c>
      <c r="CB191" s="122">
        <f t="shared" si="36"/>
        <v>1064</v>
      </c>
      <c r="CC191" s="122" t="e">
        <f t="shared" si="37"/>
        <v>#REF!</v>
      </c>
      <c r="CD191" s="125" t="e">
        <f>SUMIF(ID_Process_P!$I$8:$I$1008,'● Inspection plan (master)'!$E191,ID_Process_P!#REF!)/1000</f>
        <v>#REF!</v>
      </c>
      <c r="CE191" s="125">
        <v>200</v>
      </c>
      <c r="CF191" s="126"/>
      <c r="CL191" s="124">
        <f t="shared" si="38"/>
        <v>0</v>
      </c>
      <c r="CM191" s="122">
        <f t="shared" si="39"/>
        <v>552</v>
      </c>
      <c r="CN191" s="122">
        <f t="shared" si="40"/>
        <v>552</v>
      </c>
      <c r="CO191" s="125"/>
      <c r="CP191" s="125">
        <v>0</v>
      </c>
      <c r="CQ191" s="126"/>
    </row>
    <row r="192" spans="2:95">
      <c r="B192" s="127" t="s">
        <v>745</v>
      </c>
      <c r="C192" s="128" t="str">
        <f t="shared" si="32"/>
        <v>QC2-7722CVN1</v>
      </c>
      <c r="D192" s="128" t="s">
        <v>745</v>
      </c>
      <c r="E192" s="128" t="s">
        <v>746</v>
      </c>
      <c r="F192" s="129" t="s">
        <v>37</v>
      </c>
      <c r="G192" s="130" t="str">
        <f t="shared" si="33"/>
        <v>QC2-7722CVN1</v>
      </c>
      <c r="H192" s="130" t="s">
        <v>257</v>
      </c>
      <c r="I192" s="129" t="s">
        <v>260</v>
      </c>
      <c r="J192" s="128" t="s">
        <v>61</v>
      </c>
      <c r="K192" s="128" t="s">
        <v>61</v>
      </c>
      <c r="L192" s="129" t="s">
        <v>736</v>
      </c>
      <c r="M192" s="129" t="s">
        <v>354</v>
      </c>
      <c r="N192" s="129">
        <v>8000</v>
      </c>
      <c r="O192" s="106"/>
      <c r="P192" s="106"/>
      <c r="Q192" s="106"/>
      <c r="R192" s="106"/>
      <c r="S192" s="106"/>
      <c r="T192" s="106"/>
      <c r="U192" s="106"/>
      <c r="V192" s="106"/>
      <c r="W192" s="106"/>
      <c r="X192" s="117"/>
      <c r="Y192" s="117"/>
      <c r="Z192" s="117"/>
      <c r="AA192" s="118"/>
      <c r="AB192" s="118"/>
      <c r="AC192" s="118"/>
      <c r="AD192" s="119"/>
      <c r="AE192" s="120"/>
      <c r="AF192" s="120">
        <v>1008</v>
      </c>
      <c r="AG192" s="120">
        <v>1320</v>
      </c>
      <c r="AH192" s="120">
        <v>1048</v>
      </c>
      <c r="AI192" s="120">
        <v>808</v>
      </c>
      <c r="AJ192" s="120">
        <v>648</v>
      </c>
      <c r="AK192" s="120">
        <v>720</v>
      </c>
      <c r="AL192" s="120">
        <v>728</v>
      </c>
      <c r="AM192" s="120">
        <v>880</v>
      </c>
      <c r="AN192" s="120">
        <v>568</v>
      </c>
      <c r="AO192" s="120">
        <v>640</v>
      </c>
      <c r="AP192" s="120">
        <v>752</v>
      </c>
      <c r="AQ192" s="120">
        <v>560</v>
      </c>
      <c r="AR192" s="120">
        <v>584</v>
      </c>
      <c r="AS192" s="120">
        <v>472</v>
      </c>
      <c r="AT192" s="120">
        <v>632</v>
      </c>
      <c r="AU192" s="120">
        <v>616</v>
      </c>
      <c r="AV192" s="120">
        <v>864</v>
      </c>
      <c r="AW192" s="120">
        <v>520</v>
      </c>
      <c r="AZ192" s="117"/>
      <c r="BA192" s="117"/>
      <c r="BB192" s="117"/>
      <c r="BC192" s="117"/>
      <c r="BD192" s="117">
        <v>1000</v>
      </c>
      <c r="BE192" s="117">
        <v>664</v>
      </c>
      <c r="BF192" s="117">
        <v>696</v>
      </c>
      <c r="BG192" s="117">
        <v>816</v>
      </c>
      <c r="BH192" s="117">
        <v>672</v>
      </c>
      <c r="BI192" s="117">
        <v>736</v>
      </c>
      <c r="BJ192" s="117">
        <v>608</v>
      </c>
      <c r="BK192" s="117">
        <v>744</v>
      </c>
      <c r="BL192" s="117">
        <v>704</v>
      </c>
      <c r="BM192" s="117">
        <v>464</v>
      </c>
      <c r="BN192" s="117">
        <v>520</v>
      </c>
      <c r="BO192" s="117">
        <v>608</v>
      </c>
      <c r="BP192" s="117">
        <v>480</v>
      </c>
      <c r="BQ192" s="117">
        <v>872</v>
      </c>
      <c r="BR192" s="117">
        <v>832</v>
      </c>
      <c r="BT192" s="130" t="str">
        <f t="shared" si="34"/>
        <v>HOH</v>
      </c>
      <c r="BU192" s="131">
        <v>608</v>
      </c>
      <c r="BV192" s="131">
        <v>632</v>
      </c>
      <c r="BW192" s="131">
        <f t="shared" si="41"/>
        <v>24</v>
      </c>
      <c r="BX192" s="132">
        <f t="shared" si="42"/>
        <v>0.96202531645569622</v>
      </c>
      <c r="BY192" s="129" t="str">
        <f t="shared" si="43"/>
        <v>OK</v>
      </c>
      <c r="CA192" s="124" t="e">
        <f t="shared" si="35"/>
        <v>#REF!</v>
      </c>
      <c r="CB192" s="131">
        <f t="shared" si="36"/>
        <v>632</v>
      </c>
      <c r="CC192" s="131" t="e">
        <f t="shared" si="37"/>
        <v>#REF!</v>
      </c>
      <c r="CD192" s="133" t="e">
        <f>SUMIF(ID_Process_P!$I$8:$I$1008,'● Inspection plan (master)'!$E192,ID_Process_P!#REF!)/1000</f>
        <v>#REF!</v>
      </c>
      <c r="CE192" s="133">
        <v>168</v>
      </c>
      <c r="CF192" s="134"/>
      <c r="CL192" s="124">
        <f t="shared" si="38"/>
        <v>0</v>
      </c>
      <c r="CM192" s="131">
        <f t="shared" si="39"/>
        <v>472</v>
      </c>
      <c r="CN192" s="131">
        <f t="shared" si="40"/>
        <v>472</v>
      </c>
      <c r="CO192" s="133"/>
      <c r="CP192" s="133">
        <v>0</v>
      </c>
      <c r="CQ192" s="134"/>
    </row>
    <row r="193" spans="2:95">
      <c r="B193" s="113" t="str">
        <f t="shared" ref="B193" si="50">I193&amp;J193</f>
        <v>QC2-7722c-QUEVO</v>
      </c>
      <c r="C193" s="114" t="str">
        <f t="shared" si="32"/>
        <v>QC2-7722CVN2</v>
      </c>
      <c r="D193" s="114" t="str">
        <f t="shared" ref="D193" si="51">I193&amp;J193</f>
        <v>QC2-7722c-QUEVO</v>
      </c>
      <c r="E193" s="114" t="str">
        <f t="shared" ref="E193" si="52">I193&amp;F193&amp;J193</f>
        <v>QC2-7722Packingc-QUEVO</v>
      </c>
      <c r="F193" s="115" t="s">
        <v>37</v>
      </c>
      <c r="G193" s="116" t="str">
        <f t="shared" si="33"/>
        <v>QC2-7722CVN2</v>
      </c>
      <c r="H193" s="116" t="s">
        <v>257</v>
      </c>
      <c r="I193" s="115" t="s">
        <v>260</v>
      </c>
      <c r="J193" s="114" t="s">
        <v>70</v>
      </c>
      <c r="K193" s="114" t="s">
        <v>68</v>
      </c>
      <c r="L193" s="115" t="s">
        <v>736</v>
      </c>
      <c r="M193" s="115" t="s">
        <v>354</v>
      </c>
      <c r="N193" s="115">
        <v>8000</v>
      </c>
      <c r="O193" s="106"/>
      <c r="P193" s="106"/>
      <c r="Q193" s="106"/>
      <c r="R193" s="106"/>
      <c r="S193" s="106"/>
      <c r="T193" s="106"/>
      <c r="U193" s="106"/>
      <c r="V193" s="106"/>
      <c r="W193" s="106"/>
      <c r="X193" s="117"/>
      <c r="Y193" s="117"/>
      <c r="Z193" s="117"/>
      <c r="AA193" s="118"/>
      <c r="AB193" s="118"/>
      <c r="AC193" s="118"/>
      <c r="AD193" s="119"/>
      <c r="AE193" s="120"/>
      <c r="AF193" s="120">
        <v>0</v>
      </c>
      <c r="AG193" s="120">
        <v>0</v>
      </c>
      <c r="AH193" s="120">
        <v>0</v>
      </c>
      <c r="AI193" s="120">
        <v>0</v>
      </c>
      <c r="AJ193" s="120">
        <v>0</v>
      </c>
      <c r="AK193" s="120">
        <v>0</v>
      </c>
      <c r="AL193" s="120">
        <v>0</v>
      </c>
      <c r="AM193" s="120">
        <v>0</v>
      </c>
      <c r="AN193" s="120">
        <v>0</v>
      </c>
      <c r="AO193" s="120">
        <v>0</v>
      </c>
      <c r="AP193" s="120">
        <v>0</v>
      </c>
      <c r="AQ193" s="120">
        <v>0</v>
      </c>
      <c r="AR193" s="120">
        <v>0</v>
      </c>
      <c r="AS193" s="120">
        <v>0</v>
      </c>
      <c r="AT193" s="120">
        <v>0</v>
      </c>
      <c r="AU193" s="120">
        <v>0</v>
      </c>
      <c r="AV193" s="120">
        <v>0</v>
      </c>
      <c r="AW193" s="120">
        <v>0</v>
      </c>
      <c r="AZ193" s="121"/>
      <c r="BA193" s="121"/>
      <c r="BB193" s="121"/>
      <c r="BC193" s="121"/>
      <c r="BD193" s="121">
        <v>0</v>
      </c>
      <c r="BE193" s="121">
        <v>0</v>
      </c>
      <c r="BF193" s="121">
        <v>0</v>
      </c>
      <c r="BG193" s="121">
        <v>0</v>
      </c>
      <c r="BH193" s="121">
        <v>0</v>
      </c>
      <c r="BI193" s="121">
        <v>0</v>
      </c>
      <c r="BJ193" s="121">
        <v>0</v>
      </c>
      <c r="BK193" s="121">
        <v>0</v>
      </c>
      <c r="BL193" s="121">
        <v>0</v>
      </c>
      <c r="BM193" s="121">
        <v>0</v>
      </c>
      <c r="BN193" s="121">
        <v>0</v>
      </c>
      <c r="BO193" s="121">
        <v>0</v>
      </c>
      <c r="BP193" s="121">
        <v>0</v>
      </c>
      <c r="BQ193" s="121">
        <v>0</v>
      </c>
      <c r="BR193" s="121">
        <v>0</v>
      </c>
      <c r="BT193" s="116" t="str">
        <f t="shared" si="34"/>
        <v>HOH</v>
      </c>
      <c r="BU193" s="122">
        <v>0</v>
      </c>
      <c r="BV193" s="122">
        <v>0</v>
      </c>
      <c r="BW193" s="122">
        <f t="shared" si="41"/>
        <v>0</v>
      </c>
      <c r="BX193" s="123" t="str">
        <f t="shared" si="42"/>
        <v xml:space="preserve"> </v>
      </c>
      <c r="BY193" s="115" t="str">
        <f t="shared" si="43"/>
        <v>OK</v>
      </c>
      <c r="CA193" s="124" t="e">
        <f t="shared" si="35"/>
        <v>#REF!</v>
      </c>
      <c r="CB193" s="122">
        <f t="shared" si="36"/>
        <v>0</v>
      </c>
      <c r="CC193" s="122" t="e">
        <f t="shared" si="37"/>
        <v>#REF!</v>
      </c>
      <c r="CD193" s="125" t="e">
        <f>SUMIF(ID_Process_P!$I$8:$I$1008,'● Inspection plan (master)'!$E193,ID_Process_P!#REF!)/1000</f>
        <v>#REF!</v>
      </c>
      <c r="CE193" s="125">
        <v>0</v>
      </c>
      <c r="CF193" s="126"/>
      <c r="CL193" s="124">
        <f t="shared" si="38"/>
        <v>0</v>
      </c>
      <c r="CM193" s="122">
        <f t="shared" si="39"/>
        <v>0</v>
      </c>
      <c r="CN193" s="122">
        <f t="shared" si="40"/>
        <v>0</v>
      </c>
      <c r="CO193" s="125"/>
      <c r="CP193" s="125">
        <v>0</v>
      </c>
      <c r="CQ193" s="126"/>
    </row>
    <row r="194" spans="2:95">
      <c r="B194" s="127" t="s">
        <v>747</v>
      </c>
      <c r="C194" s="128" t="str">
        <f t="shared" si="32"/>
        <v>QC5-3796CHT</v>
      </c>
      <c r="D194" s="128" t="s">
        <v>747</v>
      </c>
      <c r="E194" s="128" t="s">
        <v>748</v>
      </c>
      <c r="F194" s="129" t="s">
        <v>37</v>
      </c>
      <c r="G194" s="130" t="str">
        <f t="shared" si="33"/>
        <v>QC5-3796CHT</v>
      </c>
      <c r="H194" s="130" t="s">
        <v>257</v>
      </c>
      <c r="I194" s="129" t="s">
        <v>261</v>
      </c>
      <c r="J194" s="128" t="s">
        <v>59</v>
      </c>
      <c r="K194" s="128" t="s">
        <v>59</v>
      </c>
      <c r="L194" s="129" t="s">
        <v>736</v>
      </c>
      <c r="M194" s="129" t="s">
        <v>354</v>
      </c>
      <c r="N194" s="129">
        <v>1600</v>
      </c>
      <c r="O194" s="106"/>
      <c r="P194" s="106"/>
      <c r="Q194" s="106"/>
      <c r="R194" s="106"/>
      <c r="S194" s="106"/>
      <c r="T194" s="106"/>
      <c r="U194" s="106"/>
      <c r="V194" s="106"/>
      <c r="W194" s="106"/>
      <c r="X194" s="117"/>
      <c r="Y194" s="117"/>
      <c r="Z194" s="117"/>
      <c r="AA194" s="118"/>
      <c r="AB194" s="118"/>
      <c r="AC194" s="118"/>
      <c r="AD194" s="119"/>
      <c r="AE194" s="120"/>
      <c r="AF194" s="120">
        <v>291.2</v>
      </c>
      <c r="AG194" s="120">
        <v>209.6</v>
      </c>
      <c r="AH194" s="120">
        <v>251.2</v>
      </c>
      <c r="AI194" s="120">
        <v>654.4</v>
      </c>
      <c r="AJ194" s="120">
        <v>300.8</v>
      </c>
      <c r="AK194" s="120">
        <v>16</v>
      </c>
      <c r="AL194" s="120">
        <v>36.799999999999997</v>
      </c>
      <c r="AM194" s="120">
        <v>132.80000000000001</v>
      </c>
      <c r="AN194" s="120">
        <v>249.6</v>
      </c>
      <c r="AO194" s="120">
        <v>256</v>
      </c>
      <c r="AP194" s="120">
        <v>283.2</v>
      </c>
      <c r="AQ194" s="120">
        <v>289.60000000000002</v>
      </c>
      <c r="AR194" s="120">
        <v>46.4</v>
      </c>
      <c r="AS194" s="120">
        <v>131.19999999999999</v>
      </c>
      <c r="AT194" s="120">
        <v>273.60000000000002</v>
      </c>
      <c r="AU194" s="120">
        <v>156.80000000000001</v>
      </c>
      <c r="AV194" s="120">
        <v>134.4</v>
      </c>
      <c r="AW194" s="120">
        <v>96</v>
      </c>
      <c r="AZ194" s="117"/>
      <c r="BA194" s="117"/>
      <c r="BB194" s="117"/>
      <c r="BC194" s="117"/>
      <c r="BD194" s="117">
        <v>689.6</v>
      </c>
      <c r="BE194" s="117">
        <v>377.6</v>
      </c>
      <c r="BF194" s="117">
        <v>9.6</v>
      </c>
      <c r="BG194" s="117">
        <v>52.8</v>
      </c>
      <c r="BH194" s="117">
        <v>20.8</v>
      </c>
      <c r="BI194" s="117">
        <v>265.60000000000002</v>
      </c>
      <c r="BJ194" s="117">
        <v>278.39999999999998</v>
      </c>
      <c r="BK194" s="117">
        <v>224</v>
      </c>
      <c r="BL194" s="117">
        <v>310.39999999999998</v>
      </c>
      <c r="BM194" s="117">
        <v>102.4</v>
      </c>
      <c r="BN194" s="117">
        <v>134.4</v>
      </c>
      <c r="BO194" s="117">
        <v>273.60000000000002</v>
      </c>
      <c r="BP194" s="117">
        <v>99.2</v>
      </c>
      <c r="BQ194" s="117">
        <v>196.8</v>
      </c>
      <c r="BR194" s="117">
        <v>152</v>
      </c>
      <c r="BT194" s="130" t="str">
        <f t="shared" si="34"/>
        <v>HOH</v>
      </c>
      <c r="BU194" s="131">
        <v>270.39999999999998</v>
      </c>
      <c r="BV194" s="131">
        <v>273.60000000000002</v>
      </c>
      <c r="BW194" s="131">
        <f t="shared" si="41"/>
        <v>3.2000000000000455</v>
      </c>
      <c r="BX194" s="132">
        <f t="shared" si="42"/>
        <v>0.98830409356725135</v>
      </c>
      <c r="BY194" s="129" t="str">
        <f t="shared" si="43"/>
        <v>OK</v>
      </c>
      <c r="CA194" s="124" t="e">
        <f t="shared" si="35"/>
        <v>#REF!</v>
      </c>
      <c r="CB194" s="131">
        <f t="shared" si="36"/>
        <v>273.60000000000002</v>
      </c>
      <c r="CC194" s="131" t="e">
        <f t="shared" si="37"/>
        <v>#REF!</v>
      </c>
      <c r="CD194" s="133" t="e">
        <f>SUMIF(ID_Process_P!$I$8:$I$1008,'● Inspection plan (master)'!$E194,ID_Process_P!#REF!)/1000</f>
        <v>#REF!</v>
      </c>
      <c r="CE194" s="133">
        <v>57.6</v>
      </c>
      <c r="CF194" s="134"/>
      <c r="CL194" s="124">
        <f t="shared" si="38"/>
        <v>0</v>
      </c>
      <c r="CM194" s="131">
        <f t="shared" si="39"/>
        <v>131.19999999999999</v>
      </c>
      <c r="CN194" s="131">
        <f t="shared" si="40"/>
        <v>131.19999999999999</v>
      </c>
      <c r="CO194" s="133"/>
      <c r="CP194" s="133">
        <v>0</v>
      </c>
      <c r="CQ194" s="134"/>
    </row>
    <row r="195" spans="2:95">
      <c r="B195" s="113" t="s">
        <v>749</v>
      </c>
      <c r="C195" s="114" t="str">
        <f t="shared" si="32"/>
        <v>QC5-3796CVN1</v>
      </c>
      <c r="D195" s="114" t="s">
        <v>749</v>
      </c>
      <c r="E195" s="114" t="s">
        <v>750</v>
      </c>
      <c r="F195" s="115" t="s">
        <v>37</v>
      </c>
      <c r="G195" s="116" t="str">
        <f t="shared" si="33"/>
        <v>QC5-3796CVN1</v>
      </c>
      <c r="H195" s="116" t="s">
        <v>257</v>
      </c>
      <c r="I195" s="115" t="s">
        <v>261</v>
      </c>
      <c r="J195" s="114" t="s">
        <v>61</v>
      </c>
      <c r="K195" s="114" t="s">
        <v>61</v>
      </c>
      <c r="L195" s="115" t="s">
        <v>736</v>
      </c>
      <c r="M195" s="115" t="s">
        <v>354</v>
      </c>
      <c r="N195" s="115">
        <v>5000</v>
      </c>
      <c r="O195" s="106"/>
      <c r="P195" s="106"/>
      <c r="Q195" s="106"/>
      <c r="R195" s="106"/>
      <c r="S195" s="106"/>
      <c r="T195" s="106"/>
      <c r="U195" s="106"/>
      <c r="V195" s="106"/>
      <c r="W195" s="106"/>
      <c r="X195" s="117"/>
      <c r="Y195" s="117"/>
      <c r="Z195" s="117"/>
      <c r="AA195" s="118"/>
      <c r="AB195" s="118"/>
      <c r="AC195" s="118"/>
      <c r="AD195" s="119"/>
      <c r="AE195" s="120"/>
      <c r="AF195" s="120">
        <v>260</v>
      </c>
      <c r="AG195" s="120">
        <v>455</v>
      </c>
      <c r="AH195" s="120">
        <v>365</v>
      </c>
      <c r="AI195" s="120">
        <v>470</v>
      </c>
      <c r="AJ195" s="120">
        <v>340</v>
      </c>
      <c r="AK195" s="120">
        <v>330</v>
      </c>
      <c r="AL195" s="120">
        <v>530</v>
      </c>
      <c r="AM195" s="120">
        <v>435</v>
      </c>
      <c r="AN195" s="120">
        <v>390</v>
      </c>
      <c r="AO195" s="120">
        <v>435</v>
      </c>
      <c r="AP195" s="120">
        <v>595</v>
      </c>
      <c r="AQ195" s="120">
        <v>390</v>
      </c>
      <c r="AR195" s="120">
        <v>395</v>
      </c>
      <c r="AS195" s="120">
        <v>250</v>
      </c>
      <c r="AT195" s="120">
        <v>310</v>
      </c>
      <c r="AU195" s="120">
        <v>310</v>
      </c>
      <c r="AV195" s="120">
        <v>360</v>
      </c>
      <c r="AW195" s="120">
        <v>195</v>
      </c>
      <c r="AZ195" s="121"/>
      <c r="BA195" s="121"/>
      <c r="BB195" s="121"/>
      <c r="BC195" s="121"/>
      <c r="BD195" s="121">
        <v>450</v>
      </c>
      <c r="BE195" s="121">
        <v>370</v>
      </c>
      <c r="BF195" s="121">
        <v>405</v>
      </c>
      <c r="BG195" s="121">
        <v>520</v>
      </c>
      <c r="BH195" s="121">
        <v>415</v>
      </c>
      <c r="BI195" s="121">
        <v>400</v>
      </c>
      <c r="BJ195" s="121">
        <v>300</v>
      </c>
      <c r="BK195" s="121">
        <v>620</v>
      </c>
      <c r="BL195" s="121">
        <v>515</v>
      </c>
      <c r="BM195" s="121">
        <v>380</v>
      </c>
      <c r="BN195" s="121">
        <v>305</v>
      </c>
      <c r="BO195" s="121">
        <v>330</v>
      </c>
      <c r="BP195" s="121">
        <v>270</v>
      </c>
      <c r="BQ195" s="121">
        <v>380</v>
      </c>
      <c r="BR195" s="121">
        <v>315</v>
      </c>
      <c r="BT195" s="116" t="str">
        <f t="shared" si="34"/>
        <v>HOH</v>
      </c>
      <c r="BU195" s="122">
        <v>295</v>
      </c>
      <c r="BV195" s="122">
        <v>310</v>
      </c>
      <c r="BW195" s="122">
        <f t="shared" si="41"/>
        <v>15</v>
      </c>
      <c r="BX195" s="123">
        <f t="shared" si="42"/>
        <v>0.95161290322580649</v>
      </c>
      <c r="BY195" s="115" t="str">
        <f t="shared" si="43"/>
        <v>OK</v>
      </c>
      <c r="CA195" s="124" t="e">
        <f t="shared" si="35"/>
        <v>#REF!</v>
      </c>
      <c r="CB195" s="122">
        <f t="shared" si="36"/>
        <v>310</v>
      </c>
      <c r="CC195" s="122" t="e">
        <f t="shared" si="37"/>
        <v>#REF!</v>
      </c>
      <c r="CD195" s="125" t="e">
        <f>SUMIF(ID_Process_P!$I$8:$I$1008,'● Inspection plan (master)'!$E195,ID_Process_P!#REF!)/1000</f>
        <v>#REF!</v>
      </c>
      <c r="CE195" s="125">
        <v>100</v>
      </c>
      <c r="CF195" s="126"/>
      <c r="CL195" s="124">
        <f t="shared" si="38"/>
        <v>0</v>
      </c>
      <c r="CM195" s="122">
        <f t="shared" si="39"/>
        <v>250</v>
      </c>
      <c r="CN195" s="122">
        <f t="shared" si="40"/>
        <v>250</v>
      </c>
      <c r="CO195" s="125"/>
      <c r="CP195" s="125">
        <v>0</v>
      </c>
      <c r="CQ195" s="126"/>
    </row>
    <row r="196" spans="2:95">
      <c r="B196" s="127" t="s">
        <v>751</v>
      </c>
      <c r="C196" s="128" t="str">
        <f t="shared" si="32"/>
        <v>LY5302-001BIVN</v>
      </c>
      <c r="D196" s="128" t="s">
        <v>751</v>
      </c>
      <c r="E196" s="128" t="s">
        <v>752</v>
      </c>
      <c r="F196" s="129" t="s">
        <v>37</v>
      </c>
      <c r="G196" s="130" t="str">
        <f t="shared" si="33"/>
        <v>LY5302-001BIVN</v>
      </c>
      <c r="H196" s="130" t="s">
        <v>257</v>
      </c>
      <c r="I196" s="129" t="s">
        <v>262</v>
      </c>
      <c r="J196" s="128" t="s">
        <v>87</v>
      </c>
      <c r="K196" s="128" t="s">
        <v>87</v>
      </c>
      <c r="L196" s="129" t="s">
        <v>753</v>
      </c>
      <c r="M196" s="129" t="s">
        <v>384</v>
      </c>
      <c r="N196" s="129">
        <v>24000</v>
      </c>
      <c r="O196" s="106"/>
      <c r="P196" s="106"/>
      <c r="Q196" s="106"/>
      <c r="R196" s="106"/>
      <c r="S196" s="106"/>
      <c r="T196" s="106"/>
      <c r="U196" s="106"/>
      <c r="V196" s="106"/>
      <c r="W196" s="106"/>
      <c r="X196" s="117"/>
      <c r="Y196" s="117"/>
      <c r="Z196" s="117"/>
      <c r="AA196" s="118"/>
      <c r="AB196" s="118"/>
      <c r="AC196" s="118"/>
      <c r="AD196" s="119"/>
      <c r="AE196" s="120"/>
      <c r="AF196" s="120">
        <v>96</v>
      </c>
      <c r="AG196" s="120">
        <v>48</v>
      </c>
      <c r="AH196" s="120">
        <v>48</v>
      </c>
      <c r="AI196" s="120">
        <v>0</v>
      </c>
      <c r="AJ196" s="120">
        <v>48</v>
      </c>
      <c r="AK196" s="120">
        <v>24</v>
      </c>
      <c r="AL196" s="120">
        <v>72</v>
      </c>
      <c r="AM196" s="120">
        <v>72</v>
      </c>
      <c r="AN196" s="120">
        <v>120</v>
      </c>
      <c r="AO196" s="120">
        <v>72</v>
      </c>
      <c r="AP196" s="120">
        <v>72</v>
      </c>
      <c r="AQ196" s="120">
        <v>144</v>
      </c>
      <c r="AR196" s="120">
        <v>96</v>
      </c>
      <c r="AS196" s="120">
        <v>48</v>
      </c>
      <c r="AT196" s="120">
        <v>72</v>
      </c>
      <c r="AU196" s="120">
        <v>48</v>
      </c>
      <c r="AV196" s="120">
        <v>72</v>
      </c>
      <c r="AW196" s="120">
        <v>24</v>
      </c>
      <c r="AZ196" s="117"/>
      <c r="BA196" s="117"/>
      <c r="BB196" s="117"/>
      <c r="BC196" s="117"/>
      <c r="BD196" s="117">
        <v>48</v>
      </c>
      <c r="BE196" s="117">
        <v>48</v>
      </c>
      <c r="BF196" s="117">
        <v>48</v>
      </c>
      <c r="BG196" s="117">
        <v>48</v>
      </c>
      <c r="BH196" s="117">
        <v>96</v>
      </c>
      <c r="BI196" s="117">
        <v>96</v>
      </c>
      <c r="BJ196" s="117">
        <v>72</v>
      </c>
      <c r="BK196" s="117">
        <v>72</v>
      </c>
      <c r="BL196" s="117">
        <v>120</v>
      </c>
      <c r="BM196" s="117">
        <v>96</v>
      </c>
      <c r="BN196" s="117">
        <v>120</v>
      </c>
      <c r="BO196" s="117">
        <v>48</v>
      </c>
      <c r="BP196" s="117">
        <v>48</v>
      </c>
      <c r="BQ196" s="117">
        <v>72</v>
      </c>
      <c r="BR196" s="117">
        <v>48</v>
      </c>
      <c r="BT196" s="130" t="str">
        <f t="shared" si="34"/>
        <v>HOH</v>
      </c>
      <c r="BU196" s="131">
        <v>72</v>
      </c>
      <c r="BV196" s="131">
        <v>72</v>
      </c>
      <c r="BW196" s="131">
        <f t="shared" si="41"/>
        <v>0</v>
      </c>
      <c r="BX196" s="132">
        <f t="shared" si="42"/>
        <v>1</v>
      </c>
      <c r="BY196" s="129" t="str">
        <f t="shared" si="43"/>
        <v>OK</v>
      </c>
      <c r="CA196" s="124" t="e">
        <f t="shared" si="35"/>
        <v>#REF!</v>
      </c>
      <c r="CB196" s="131">
        <f t="shared" si="36"/>
        <v>72</v>
      </c>
      <c r="CC196" s="131" t="e">
        <f t="shared" si="37"/>
        <v>#REF!</v>
      </c>
      <c r="CD196" s="133" t="e">
        <f>SUMIF(ID_Process_P!$I$8:$I$1008,'● Inspection plan (master)'!$E196,ID_Process_P!#REF!)/1000</f>
        <v>#REF!</v>
      </c>
      <c r="CE196" s="133">
        <v>0</v>
      </c>
      <c r="CF196" s="134"/>
      <c r="CL196" s="124">
        <f t="shared" si="38"/>
        <v>0</v>
      </c>
      <c r="CM196" s="131">
        <f t="shared" si="39"/>
        <v>48</v>
      </c>
      <c r="CN196" s="131">
        <f t="shared" si="40"/>
        <v>48</v>
      </c>
      <c r="CO196" s="133"/>
      <c r="CP196" s="133">
        <v>0</v>
      </c>
      <c r="CQ196" s="134"/>
    </row>
    <row r="197" spans="2:95">
      <c r="B197" s="113" t="s">
        <v>754</v>
      </c>
      <c r="C197" s="114" t="str">
        <f t="shared" si="32"/>
        <v>PNHG1294ZA/V1ELE</v>
      </c>
      <c r="D197" s="114" t="s">
        <v>754</v>
      </c>
      <c r="E197" s="114" t="s">
        <v>755</v>
      </c>
      <c r="F197" s="115" t="s">
        <v>37</v>
      </c>
      <c r="G197" s="116" t="str">
        <f t="shared" si="33"/>
        <v>PNHG1294ZA/V1ELE</v>
      </c>
      <c r="H197" s="116" t="s">
        <v>257</v>
      </c>
      <c r="I197" s="115" t="s">
        <v>268</v>
      </c>
      <c r="J197" s="114" t="s">
        <v>269</v>
      </c>
      <c r="K197" s="114" t="s">
        <v>267</v>
      </c>
      <c r="L197" s="115" t="s">
        <v>753</v>
      </c>
      <c r="M197" s="115" t="s">
        <v>384</v>
      </c>
      <c r="N197" s="115">
        <v>1800</v>
      </c>
      <c r="O197" s="106"/>
      <c r="P197" s="106"/>
      <c r="Q197" s="106"/>
      <c r="R197" s="106"/>
      <c r="S197" s="106"/>
      <c r="T197" s="106"/>
      <c r="U197" s="106"/>
      <c r="V197" s="106"/>
      <c r="W197" s="106"/>
      <c r="X197" s="117"/>
      <c r="Y197" s="117"/>
      <c r="Z197" s="117"/>
      <c r="AA197" s="118"/>
      <c r="AB197" s="118"/>
      <c r="AC197" s="118"/>
      <c r="AD197" s="119"/>
      <c r="AE197" s="120"/>
      <c r="AF197" s="120">
        <v>0</v>
      </c>
      <c r="AG197" s="120">
        <v>0</v>
      </c>
      <c r="AH197" s="120">
        <v>0</v>
      </c>
      <c r="AI197" s="120">
        <v>0</v>
      </c>
      <c r="AJ197" s="120">
        <v>0</v>
      </c>
      <c r="AK197" s="120">
        <v>0</v>
      </c>
      <c r="AL197" s="120">
        <v>0</v>
      </c>
      <c r="AM197" s="120">
        <v>0</v>
      </c>
      <c r="AN197" s="120">
        <v>0</v>
      </c>
      <c r="AO197" s="120">
        <v>0</v>
      </c>
      <c r="AP197" s="120">
        <v>0</v>
      </c>
      <c r="AQ197" s="120">
        <v>0</v>
      </c>
      <c r="AR197" s="120">
        <v>0</v>
      </c>
      <c r="AS197" s="120">
        <v>0</v>
      </c>
      <c r="AT197" s="120">
        <v>0</v>
      </c>
      <c r="AU197" s="120">
        <v>0</v>
      </c>
      <c r="AV197" s="120">
        <v>0</v>
      </c>
      <c r="AW197" s="120">
        <v>0</v>
      </c>
      <c r="AZ197" s="121"/>
      <c r="BA197" s="121"/>
      <c r="BB197" s="121"/>
      <c r="BC197" s="121"/>
      <c r="BD197" s="121">
        <v>0</v>
      </c>
      <c r="BE197" s="121">
        <v>0</v>
      </c>
      <c r="BF197" s="121">
        <v>0</v>
      </c>
      <c r="BG197" s="121">
        <v>0</v>
      </c>
      <c r="BH197" s="121">
        <v>0</v>
      </c>
      <c r="BI197" s="121">
        <v>0</v>
      </c>
      <c r="BJ197" s="121">
        <v>0</v>
      </c>
      <c r="BK197" s="121">
        <v>0</v>
      </c>
      <c r="BL197" s="121">
        <v>0</v>
      </c>
      <c r="BM197" s="121">
        <v>0</v>
      </c>
      <c r="BN197" s="121">
        <v>0</v>
      </c>
      <c r="BO197" s="121">
        <v>0</v>
      </c>
      <c r="BP197" s="121">
        <v>0</v>
      </c>
      <c r="BQ197" s="121">
        <v>0</v>
      </c>
      <c r="BR197" s="121">
        <v>0</v>
      </c>
      <c r="BT197" s="116" t="str">
        <f t="shared" si="34"/>
        <v>HOH</v>
      </c>
      <c r="BU197" s="122">
        <v>0</v>
      </c>
      <c r="BV197" s="122">
        <v>0</v>
      </c>
      <c r="BW197" s="122">
        <f t="shared" si="41"/>
        <v>0</v>
      </c>
      <c r="BX197" s="123" t="str">
        <f t="shared" si="42"/>
        <v xml:space="preserve"> </v>
      </c>
      <c r="BY197" s="115" t="str">
        <f t="shared" si="43"/>
        <v>OK</v>
      </c>
      <c r="CA197" s="124" t="e">
        <f t="shared" si="35"/>
        <v>#REF!</v>
      </c>
      <c r="CB197" s="122">
        <f t="shared" si="36"/>
        <v>0</v>
      </c>
      <c r="CC197" s="122" t="e">
        <f t="shared" si="37"/>
        <v>#REF!</v>
      </c>
      <c r="CD197" s="125" t="e">
        <f>SUMIF(ID_Process_P!$I$8:$I$1008,'● Inspection plan (master)'!$E197,ID_Process_P!#REF!)/1000</f>
        <v>#REF!</v>
      </c>
      <c r="CE197" s="125">
        <v>0</v>
      </c>
      <c r="CF197" s="126"/>
      <c r="CL197" s="124">
        <f t="shared" si="38"/>
        <v>0</v>
      </c>
      <c r="CM197" s="122">
        <f t="shared" si="39"/>
        <v>0</v>
      </c>
      <c r="CN197" s="122">
        <f t="shared" si="40"/>
        <v>0</v>
      </c>
      <c r="CO197" s="125"/>
      <c r="CP197" s="125">
        <v>0</v>
      </c>
      <c r="CQ197" s="126"/>
    </row>
    <row r="198" spans="2:95">
      <c r="B198" s="127" t="s">
        <v>756</v>
      </c>
      <c r="C198" s="128" t="str">
        <f t="shared" si="32"/>
        <v>3V2F908250KDTVN</v>
      </c>
      <c r="D198" s="128" t="s">
        <v>756</v>
      </c>
      <c r="E198" s="128" t="s">
        <v>757</v>
      </c>
      <c r="F198" s="129" t="s">
        <v>37</v>
      </c>
      <c r="G198" s="130" t="str">
        <f t="shared" si="33"/>
        <v>3V2F908250KDTVN</v>
      </c>
      <c r="H198" s="130" t="s">
        <v>257</v>
      </c>
      <c r="I198" s="129" t="s">
        <v>270</v>
      </c>
      <c r="J198" s="128" t="s">
        <v>111</v>
      </c>
      <c r="K198" s="128" t="s">
        <v>111</v>
      </c>
      <c r="L198" s="129" t="s">
        <v>753</v>
      </c>
      <c r="M198" s="129" t="s">
        <v>384</v>
      </c>
      <c r="N198" s="129">
        <v>1500</v>
      </c>
      <c r="O198" s="106"/>
      <c r="P198" s="106"/>
      <c r="Q198" s="106"/>
      <c r="R198" s="106"/>
      <c r="S198" s="106"/>
      <c r="T198" s="106"/>
      <c r="U198" s="106"/>
      <c r="V198" s="106"/>
      <c r="W198" s="106"/>
      <c r="X198" s="117"/>
      <c r="Y198" s="117"/>
      <c r="Z198" s="117"/>
      <c r="AA198" s="118"/>
      <c r="AB198" s="118"/>
      <c r="AC198" s="118"/>
      <c r="AD198" s="119"/>
      <c r="AE198" s="120"/>
      <c r="AF198" s="120">
        <v>12</v>
      </c>
      <c r="AG198" s="120">
        <v>25.5</v>
      </c>
      <c r="AH198" s="120">
        <v>34.5</v>
      </c>
      <c r="AI198" s="120">
        <v>13.5</v>
      </c>
      <c r="AJ198" s="120">
        <v>26.25</v>
      </c>
      <c r="AK198" s="120">
        <v>51</v>
      </c>
      <c r="AL198" s="120">
        <v>33</v>
      </c>
      <c r="AM198" s="120">
        <v>36.75</v>
      </c>
      <c r="AN198" s="120">
        <v>34.5</v>
      </c>
      <c r="AO198" s="120">
        <v>51</v>
      </c>
      <c r="AP198" s="120">
        <v>52.5</v>
      </c>
      <c r="AQ198" s="120">
        <v>34.5</v>
      </c>
      <c r="AR198" s="120">
        <v>54</v>
      </c>
      <c r="AS198" s="120">
        <v>43.5</v>
      </c>
      <c r="AT198" s="120">
        <v>58.5</v>
      </c>
      <c r="AU198" s="120">
        <v>34.5</v>
      </c>
      <c r="AV198" s="120">
        <v>48</v>
      </c>
      <c r="AW198" s="120">
        <v>37.5</v>
      </c>
      <c r="AZ198" s="117"/>
      <c r="BA198" s="117"/>
      <c r="BB198" s="117"/>
      <c r="BC198" s="117"/>
      <c r="BD198" s="117">
        <v>30</v>
      </c>
      <c r="BE198" s="117">
        <v>15</v>
      </c>
      <c r="BF198" s="117">
        <v>53.25</v>
      </c>
      <c r="BG198" s="117">
        <v>45</v>
      </c>
      <c r="BH198" s="117">
        <v>23.25</v>
      </c>
      <c r="BI198" s="117">
        <v>46.5</v>
      </c>
      <c r="BJ198" s="117">
        <v>45</v>
      </c>
      <c r="BK198" s="117">
        <v>45</v>
      </c>
      <c r="BL198" s="117">
        <v>45</v>
      </c>
      <c r="BM198" s="117">
        <v>45</v>
      </c>
      <c r="BN198" s="117">
        <v>60</v>
      </c>
      <c r="BO198" s="117">
        <v>60</v>
      </c>
      <c r="BP198" s="117">
        <v>30</v>
      </c>
      <c r="BQ198" s="117">
        <v>45</v>
      </c>
      <c r="BR198" s="117">
        <v>54</v>
      </c>
      <c r="BT198" s="130" t="str">
        <f t="shared" si="34"/>
        <v>HOH</v>
      </c>
      <c r="BU198" s="131">
        <v>58.5</v>
      </c>
      <c r="BV198" s="131">
        <v>58.5</v>
      </c>
      <c r="BW198" s="131">
        <f t="shared" si="41"/>
        <v>0</v>
      </c>
      <c r="BX198" s="132">
        <f t="shared" si="42"/>
        <v>1</v>
      </c>
      <c r="BY198" s="129" t="str">
        <f t="shared" si="43"/>
        <v>OK</v>
      </c>
      <c r="CA198" s="124" t="e">
        <f t="shared" si="35"/>
        <v>#REF!</v>
      </c>
      <c r="CB198" s="131">
        <f t="shared" si="36"/>
        <v>58.5</v>
      </c>
      <c r="CC198" s="131" t="e">
        <f t="shared" si="37"/>
        <v>#REF!</v>
      </c>
      <c r="CD198" s="133" t="e">
        <f>SUMIF(ID_Process_P!$I$8:$I$1008,'● Inspection plan (master)'!$E198,ID_Process_P!#REF!)/1000</f>
        <v>#REF!</v>
      </c>
      <c r="CE198" s="133">
        <v>9</v>
      </c>
      <c r="CF198" s="134"/>
      <c r="CL198" s="124">
        <f t="shared" si="38"/>
        <v>0</v>
      </c>
      <c r="CM198" s="131">
        <f t="shared" si="39"/>
        <v>43.5</v>
      </c>
      <c r="CN198" s="131">
        <f t="shared" si="40"/>
        <v>43.5</v>
      </c>
      <c r="CO198" s="133"/>
      <c r="CP198" s="133">
        <v>0</v>
      </c>
      <c r="CQ198" s="134"/>
    </row>
    <row r="199" spans="2:95">
      <c r="B199" s="113" t="s">
        <v>758</v>
      </c>
      <c r="C199" s="114" t="str">
        <f t="shared" si="32"/>
        <v>D00J7G-001BIVN</v>
      </c>
      <c r="D199" s="114" t="s">
        <v>758</v>
      </c>
      <c r="E199" s="114" t="s">
        <v>759</v>
      </c>
      <c r="F199" s="115" t="s">
        <v>37</v>
      </c>
      <c r="G199" s="116" t="str">
        <f t="shared" si="33"/>
        <v>D00J7G-001BIVN</v>
      </c>
      <c r="H199" s="116" t="s">
        <v>257</v>
      </c>
      <c r="I199" s="115" t="s">
        <v>271</v>
      </c>
      <c r="J199" s="114" t="s">
        <v>87</v>
      </c>
      <c r="K199" s="114" t="s">
        <v>87</v>
      </c>
      <c r="L199" s="115" t="s">
        <v>753</v>
      </c>
      <c r="M199" s="115" t="s">
        <v>384</v>
      </c>
      <c r="N199" s="115">
        <v>15000</v>
      </c>
      <c r="O199" s="106"/>
      <c r="P199" s="106"/>
      <c r="Q199" s="106"/>
      <c r="R199" s="106"/>
      <c r="S199" s="106"/>
      <c r="T199" s="106"/>
      <c r="U199" s="106"/>
      <c r="V199" s="106"/>
      <c r="W199" s="106"/>
      <c r="X199" s="117"/>
      <c r="Y199" s="117"/>
      <c r="Z199" s="117"/>
      <c r="AA199" s="118"/>
      <c r="AB199" s="118"/>
      <c r="AC199" s="118"/>
      <c r="AD199" s="119"/>
      <c r="AE199" s="120"/>
      <c r="AF199" s="120">
        <v>15</v>
      </c>
      <c r="AG199" s="120">
        <v>0</v>
      </c>
      <c r="AH199" s="120">
        <v>0</v>
      </c>
      <c r="AI199" s="120">
        <v>0</v>
      </c>
      <c r="AJ199" s="120">
        <v>15</v>
      </c>
      <c r="AK199" s="120">
        <v>15</v>
      </c>
      <c r="AL199" s="120">
        <v>0</v>
      </c>
      <c r="AM199" s="120">
        <v>15</v>
      </c>
      <c r="AN199" s="120">
        <v>0</v>
      </c>
      <c r="AO199" s="120">
        <v>15</v>
      </c>
      <c r="AP199" s="120">
        <v>30</v>
      </c>
      <c r="AQ199" s="120">
        <v>15</v>
      </c>
      <c r="AR199" s="120">
        <v>30</v>
      </c>
      <c r="AS199" s="120">
        <v>0</v>
      </c>
      <c r="AT199" s="120">
        <v>0</v>
      </c>
      <c r="AU199" s="120">
        <v>15</v>
      </c>
      <c r="AV199" s="120">
        <v>15</v>
      </c>
      <c r="AW199" s="120">
        <v>15</v>
      </c>
      <c r="AZ199" s="121"/>
      <c r="BA199" s="121"/>
      <c r="BB199" s="121"/>
      <c r="BC199" s="121"/>
      <c r="BD199" s="121">
        <v>15</v>
      </c>
      <c r="BE199" s="121">
        <v>0</v>
      </c>
      <c r="BF199" s="121">
        <v>15</v>
      </c>
      <c r="BG199" s="121">
        <v>15</v>
      </c>
      <c r="BH199" s="121">
        <v>0</v>
      </c>
      <c r="BI199" s="121">
        <v>15</v>
      </c>
      <c r="BJ199" s="121">
        <v>15</v>
      </c>
      <c r="BK199" s="121">
        <v>15</v>
      </c>
      <c r="BL199" s="121">
        <v>15</v>
      </c>
      <c r="BM199" s="121">
        <v>15</v>
      </c>
      <c r="BN199" s="121">
        <v>0</v>
      </c>
      <c r="BO199" s="121">
        <v>15</v>
      </c>
      <c r="BP199" s="121">
        <v>15</v>
      </c>
      <c r="BQ199" s="121">
        <v>15</v>
      </c>
      <c r="BR199" s="121">
        <v>30</v>
      </c>
      <c r="BT199" s="116" t="str">
        <f t="shared" si="34"/>
        <v>HOH</v>
      </c>
      <c r="BU199" s="122">
        <v>0</v>
      </c>
      <c r="BV199" s="122">
        <v>0</v>
      </c>
      <c r="BW199" s="122">
        <f t="shared" si="41"/>
        <v>0</v>
      </c>
      <c r="BX199" s="123" t="str">
        <f t="shared" si="42"/>
        <v xml:space="preserve"> </v>
      </c>
      <c r="BY199" s="115" t="str">
        <f t="shared" si="43"/>
        <v>OK</v>
      </c>
      <c r="CA199" s="124" t="e">
        <f t="shared" si="35"/>
        <v>#REF!</v>
      </c>
      <c r="CB199" s="122">
        <f t="shared" si="36"/>
        <v>0</v>
      </c>
      <c r="CC199" s="122" t="e">
        <f t="shared" si="37"/>
        <v>#REF!</v>
      </c>
      <c r="CD199" s="125" t="e">
        <f>SUMIF(ID_Process_P!$I$8:$I$1008,'● Inspection plan (master)'!$E199,ID_Process_P!#REF!)/1000</f>
        <v>#REF!</v>
      </c>
      <c r="CE199" s="125">
        <v>0</v>
      </c>
      <c r="CF199" s="126"/>
      <c r="CL199" s="124">
        <f t="shared" si="38"/>
        <v>0</v>
      </c>
      <c r="CM199" s="122">
        <f t="shared" si="39"/>
        <v>0</v>
      </c>
      <c r="CN199" s="122">
        <f t="shared" si="40"/>
        <v>0</v>
      </c>
      <c r="CO199" s="125"/>
      <c r="CP199" s="125">
        <v>0</v>
      </c>
      <c r="CQ199" s="126"/>
    </row>
    <row r="200" spans="2:95">
      <c r="B200" s="127" t="s">
        <v>760</v>
      </c>
      <c r="C200" s="128" t="str">
        <f t="shared" si="32"/>
        <v>LY2210-001BIVN</v>
      </c>
      <c r="D200" s="128" t="s">
        <v>760</v>
      </c>
      <c r="E200" s="128" t="s">
        <v>761</v>
      </c>
      <c r="F200" s="129" t="s">
        <v>37</v>
      </c>
      <c r="G200" s="130" t="str">
        <f t="shared" si="33"/>
        <v>LY2210-001BIVN</v>
      </c>
      <c r="H200" s="130" t="s">
        <v>257</v>
      </c>
      <c r="I200" s="129" t="s">
        <v>272</v>
      </c>
      <c r="J200" s="128" t="s">
        <v>87</v>
      </c>
      <c r="K200" s="128" t="s">
        <v>87</v>
      </c>
      <c r="L200" s="129" t="s">
        <v>753</v>
      </c>
      <c r="M200" s="129" t="s">
        <v>384</v>
      </c>
      <c r="N200" s="129">
        <v>24000</v>
      </c>
      <c r="O200" s="106"/>
      <c r="P200" s="106"/>
      <c r="Q200" s="106"/>
      <c r="R200" s="106"/>
      <c r="S200" s="106"/>
      <c r="T200" s="106"/>
      <c r="U200" s="106"/>
      <c r="V200" s="106"/>
      <c r="W200" s="106"/>
      <c r="X200" s="117"/>
      <c r="Y200" s="117"/>
      <c r="Z200" s="117"/>
      <c r="AA200" s="118"/>
      <c r="AB200" s="118"/>
      <c r="AC200" s="118"/>
      <c r="AD200" s="119"/>
      <c r="AE200" s="120"/>
      <c r="AF200" s="120">
        <v>0</v>
      </c>
      <c r="AG200" s="120">
        <v>0</v>
      </c>
      <c r="AH200" s="120">
        <v>0</v>
      </c>
      <c r="AI200" s="120">
        <v>0</v>
      </c>
      <c r="AJ200" s="120">
        <v>0</v>
      </c>
      <c r="AK200" s="120">
        <v>0</v>
      </c>
      <c r="AL200" s="120">
        <v>0</v>
      </c>
      <c r="AM200" s="120">
        <v>0</v>
      </c>
      <c r="AN200" s="120">
        <v>0</v>
      </c>
      <c r="AO200" s="120">
        <v>0</v>
      </c>
      <c r="AP200" s="120">
        <v>0</v>
      </c>
      <c r="AQ200" s="120">
        <v>0</v>
      </c>
      <c r="AR200" s="120">
        <v>0</v>
      </c>
      <c r="AS200" s="120">
        <v>0</v>
      </c>
      <c r="AT200" s="120">
        <v>0</v>
      </c>
      <c r="AU200" s="120">
        <v>0</v>
      </c>
      <c r="AV200" s="120">
        <v>0</v>
      </c>
      <c r="AW200" s="120">
        <v>0</v>
      </c>
      <c r="AZ200" s="117"/>
      <c r="BA200" s="117"/>
      <c r="BB200" s="117"/>
      <c r="BC200" s="117"/>
      <c r="BD200" s="117">
        <v>0</v>
      </c>
      <c r="BE200" s="117">
        <v>0</v>
      </c>
      <c r="BF200" s="117">
        <v>0</v>
      </c>
      <c r="BG200" s="117">
        <v>0</v>
      </c>
      <c r="BH200" s="117">
        <v>0</v>
      </c>
      <c r="BI200" s="117">
        <v>0</v>
      </c>
      <c r="BJ200" s="117">
        <v>0</v>
      </c>
      <c r="BK200" s="117">
        <v>0</v>
      </c>
      <c r="BL200" s="117">
        <v>0</v>
      </c>
      <c r="BM200" s="117">
        <v>0</v>
      </c>
      <c r="BN200" s="117">
        <v>0</v>
      </c>
      <c r="BO200" s="117">
        <v>0</v>
      </c>
      <c r="BP200" s="117">
        <v>0</v>
      </c>
      <c r="BQ200" s="117">
        <v>0</v>
      </c>
      <c r="BR200" s="117">
        <v>0</v>
      </c>
      <c r="BT200" s="130" t="str">
        <f t="shared" si="34"/>
        <v>HOH</v>
      </c>
      <c r="BU200" s="131">
        <v>0</v>
      </c>
      <c r="BV200" s="131">
        <v>0</v>
      </c>
      <c r="BW200" s="131">
        <f t="shared" si="41"/>
        <v>0</v>
      </c>
      <c r="BX200" s="132" t="str">
        <f t="shared" si="42"/>
        <v xml:space="preserve"> </v>
      </c>
      <c r="BY200" s="129" t="str">
        <f t="shared" si="43"/>
        <v>OK</v>
      </c>
      <c r="CA200" s="124" t="e">
        <f t="shared" si="35"/>
        <v>#REF!</v>
      </c>
      <c r="CB200" s="131">
        <f t="shared" si="36"/>
        <v>0</v>
      </c>
      <c r="CC200" s="131" t="e">
        <f t="shared" si="37"/>
        <v>#REF!</v>
      </c>
      <c r="CD200" s="133" t="e">
        <f>SUMIF(ID_Process_P!$I$8:$I$1008,'● Inspection plan (master)'!$E200,ID_Process_P!#REF!)/1000</f>
        <v>#REF!</v>
      </c>
      <c r="CE200" s="133">
        <v>0</v>
      </c>
      <c r="CF200" s="134"/>
      <c r="CL200" s="124">
        <f t="shared" si="38"/>
        <v>0</v>
      </c>
      <c r="CM200" s="131">
        <f t="shared" si="39"/>
        <v>0</v>
      </c>
      <c r="CN200" s="131">
        <f t="shared" si="40"/>
        <v>0</v>
      </c>
      <c r="CO200" s="133"/>
      <c r="CP200" s="133">
        <v>0</v>
      </c>
      <c r="CQ200" s="134"/>
    </row>
    <row r="201" spans="2:95">
      <c r="B201" s="113" t="s">
        <v>762</v>
      </c>
      <c r="C201" s="114" t="str">
        <f t="shared" si="32"/>
        <v>RC2-1226CKBS</v>
      </c>
      <c r="D201" s="114" t="s">
        <v>762</v>
      </c>
      <c r="E201" s="114" t="s">
        <v>763</v>
      </c>
      <c r="F201" s="115" t="s">
        <v>37</v>
      </c>
      <c r="G201" s="116" t="str">
        <f t="shared" si="33"/>
        <v>RC2-1226CKBS</v>
      </c>
      <c r="H201" s="116" t="s">
        <v>257</v>
      </c>
      <c r="I201" s="115" t="s">
        <v>273</v>
      </c>
      <c r="J201" s="114" t="s">
        <v>97</v>
      </c>
      <c r="K201" s="114" t="s">
        <v>97</v>
      </c>
      <c r="L201" s="115" t="s">
        <v>753</v>
      </c>
      <c r="M201" s="115" t="s">
        <v>384</v>
      </c>
      <c r="N201" s="115">
        <v>15000</v>
      </c>
      <c r="O201" s="106"/>
      <c r="P201" s="106"/>
      <c r="Q201" s="106"/>
      <c r="R201" s="106"/>
      <c r="S201" s="106"/>
      <c r="T201" s="106"/>
      <c r="U201" s="106"/>
      <c r="V201" s="106"/>
      <c r="W201" s="106"/>
      <c r="X201" s="117"/>
      <c r="Y201" s="117"/>
      <c r="Z201" s="117"/>
      <c r="AA201" s="118"/>
      <c r="AB201" s="118"/>
      <c r="AC201" s="118"/>
      <c r="AD201" s="119"/>
      <c r="AE201" s="120"/>
      <c r="AF201" s="120">
        <v>90</v>
      </c>
      <c r="AG201" s="120">
        <v>105</v>
      </c>
      <c r="AH201" s="120">
        <v>165</v>
      </c>
      <c r="AI201" s="120">
        <v>120</v>
      </c>
      <c r="AJ201" s="120">
        <v>90</v>
      </c>
      <c r="AK201" s="120">
        <v>150</v>
      </c>
      <c r="AL201" s="120">
        <v>150</v>
      </c>
      <c r="AM201" s="120">
        <v>30</v>
      </c>
      <c r="AN201" s="120">
        <v>105</v>
      </c>
      <c r="AO201" s="120">
        <v>90</v>
      </c>
      <c r="AP201" s="120">
        <v>30</v>
      </c>
      <c r="AQ201" s="120">
        <v>60</v>
      </c>
      <c r="AR201" s="120">
        <v>45</v>
      </c>
      <c r="AS201" s="120">
        <v>45</v>
      </c>
      <c r="AT201" s="120">
        <v>75</v>
      </c>
      <c r="AU201" s="120">
        <v>45</v>
      </c>
      <c r="AV201" s="120">
        <v>60</v>
      </c>
      <c r="AW201" s="120">
        <v>45</v>
      </c>
      <c r="AZ201" s="121"/>
      <c r="BA201" s="121"/>
      <c r="BB201" s="121"/>
      <c r="BC201" s="121"/>
      <c r="BD201" s="121">
        <v>150</v>
      </c>
      <c r="BE201" s="121">
        <v>15</v>
      </c>
      <c r="BF201" s="121">
        <v>240</v>
      </c>
      <c r="BG201" s="121">
        <v>135</v>
      </c>
      <c r="BH201" s="121">
        <v>15</v>
      </c>
      <c r="BI201" s="121">
        <v>105</v>
      </c>
      <c r="BJ201" s="121">
        <v>75</v>
      </c>
      <c r="BK201" s="121">
        <v>60</v>
      </c>
      <c r="BL201" s="121">
        <v>45</v>
      </c>
      <c r="BM201" s="121">
        <v>45</v>
      </c>
      <c r="BN201" s="121">
        <v>60</v>
      </c>
      <c r="BO201" s="121">
        <v>45</v>
      </c>
      <c r="BP201" s="121">
        <v>45</v>
      </c>
      <c r="BQ201" s="121">
        <v>60</v>
      </c>
      <c r="BR201" s="121">
        <v>90</v>
      </c>
      <c r="BT201" s="116" t="str">
        <f t="shared" si="34"/>
        <v>HOH</v>
      </c>
      <c r="BU201" s="122">
        <v>75</v>
      </c>
      <c r="BV201" s="122">
        <v>75</v>
      </c>
      <c r="BW201" s="122">
        <f t="shared" si="41"/>
        <v>0</v>
      </c>
      <c r="BX201" s="123">
        <f t="shared" si="42"/>
        <v>1</v>
      </c>
      <c r="BY201" s="115" t="str">
        <f t="shared" si="43"/>
        <v>OK</v>
      </c>
      <c r="CA201" s="124" t="e">
        <f t="shared" si="35"/>
        <v>#REF!</v>
      </c>
      <c r="CB201" s="122">
        <f t="shared" si="36"/>
        <v>75</v>
      </c>
      <c r="CC201" s="122" t="e">
        <f t="shared" ref="CC201:CC264" si="53">IF(IF(CF201="M",CB201,IF(CE201&lt;0,CB201-CE201,CB201))&lt;CD201,CD201,IF(CF201="M",CB201,IF(CE201&lt;0,CB201-CE201,CB201)))</f>
        <v>#REF!</v>
      </c>
      <c r="CD201" s="125" t="e">
        <f>SUMIF(ID_Process_P!$I$8:$I$1008,'● Inspection plan (master)'!$E201,ID_Process_P!#REF!)/1000</f>
        <v>#REF!</v>
      </c>
      <c r="CE201" s="125">
        <v>15</v>
      </c>
      <c r="CF201" s="126"/>
      <c r="CL201" s="124">
        <f t="shared" si="38"/>
        <v>0</v>
      </c>
      <c r="CM201" s="122">
        <f t="shared" si="39"/>
        <v>45</v>
      </c>
      <c r="CN201" s="122">
        <f t="shared" ref="CN201:CN266" si="54">IF(IF(CQ201="M",CM201,IF(CP201&lt;0,CM201-CP201,CM201))&lt;CO201,CO201,IF(CQ201="M",CM201,IF(CP201&lt;0,CM201-CP201,CM201)))</f>
        <v>45</v>
      </c>
      <c r="CO201" s="125"/>
      <c r="CP201" s="125">
        <v>0</v>
      </c>
      <c r="CQ201" s="126"/>
    </row>
    <row r="202" spans="2:95">
      <c r="B202" s="127" t="s">
        <v>764</v>
      </c>
      <c r="C202" s="128" t="str">
        <f t="shared" si="32"/>
        <v>RC2-1226CVN2</v>
      </c>
      <c r="D202" s="128" t="str">
        <f>I202&amp;J202</f>
        <v>RC2-1226c-SANKYO</v>
      </c>
      <c r="E202" s="128" t="str">
        <f>I202&amp;F202&amp;J202</f>
        <v>RC2-1226Packingc-SANKYO</v>
      </c>
      <c r="F202" s="129" t="s">
        <v>37</v>
      </c>
      <c r="G202" s="130" t="str">
        <f t="shared" si="33"/>
        <v>RC2-1226CVN2</v>
      </c>
      <c r="H202" s="130" t="s">
        <v>257</v>
      </c>
      <c r="I202" s="129" t="s">
        <v>273</v>
      </c>
      <c r="J202" s="128" t="s">
        <v>117</v>
      </c>
      <c r="K202" s="128" t="s">
        <v>68</v>
      </c>
      <c r="L202" s="129" t="s">
        <v>753</v>
      </c>
      <c r="M202" s="129" t="s">
        <v>384</v>
      </c>
      <c r="N202" s="129">
        <v>15000</v>
      </c>
      <c r="O202" s="106"/>
      <c r="P202" s="106"/>
      <c r="Q202" s="106"/>
      <c r="R202" s="106"/>
      <c r="S202" s="106"/>
      <c r="T202" s="106"/>
      <c r="U202" s="106"/>
      <c r="V202" s="106"/>
      <c r="W202" s="106"/>
      <c r="X202" s="117"/>
      <c r="Y202" s="117"/>
      <c r="Z202" s="117"/>
      <c r="AA202" s="118"/>
      <c r="AB202" s="118"/>
      <c r="AC202" s="118"/>
      <c r="AD202" s="119"/>
      <c r="AE202" s="120"/>
      <c r="AF202" s="120">
        <v>0</v>
      </c>
      <c r="AG202" s="120">
        <v>0</v>
      </c>
      <c r="AH202" s="120">
        <v>0</v>
      </c>
      <c r="AI202" s="120">
        <v>0</v>
      </c>
      <c r="AJ202" s="120">
        <v>0</v>
      </c>
      <c r="AK202" s="120">
        <v>0</v>
      </c>
      <c r="AL202" s="120">
        <v>0</v>
      </c>
      <c r="AM202" s="120">
        <v>0</v>
      </c>
      <c r="AN202" s="120">
        <v>0</v>
      </c>
      <c r="AO202" s="120">
        <v>0</v>
      </c>
      <c r="AP202" s="120">
        <v>0</v>
      </c>
      <c r="AQ202" s="120">
        <v>0</v>
      </c>
      <c r="AR202" s="120">
        <v>0</v>
      </c>
      <c r="AS202" s="120">
        <v>0</v>
      </c>
      <c r="AT202" s="120">
        <v>0</v>
      </c>
      <c r="AU202" s="120">
        <v>0</v>
      </c>
      <c r="AV202" s="120">
        <v>0</v>
      </c>
      <c r="AW202" s="120">
        <v>0</v>
      </c>
      <c r="AZ202" s="117"/>
      <c r="BA202" s="117"/>
      <c r="BB202" s="117"/>
      <c r="BC202" s="117"/>
      <c r="BD202" s="117">
        <v>0</v>
      </c>
      <c r="BE202" s="117">
        <v>0</v>
      </c>
      <c r="BF202" s="117">
        <v>0</v>
      </c>
      <c r="BG202" s="117">
        <v>0</v>
      </c>
      <c r="BH202" s="117">
        <v>0</v>
      </c>
      <c r="BI202" s="117">
        <v>0</v>
      </c>
      <c r="BJ202" s="117">
        <v>0</v>
      </c>
      <c r="BK202" s="117">
        <v>0</v>
      </c>
      <c r="BL202" s="117">
        <v>0</v>
      </c>
      <c r="BM202" s="117">
        <v>0</v>
      </c>
      <c r="BN202" s="117">
        <v>0</v>
      </c>
      <c r="BO202" s="117">
        <v>0</v>
      </c>
      <c r="BP202" s="117">
        <v>0</v>
      </c>
      <c r="BQ202" s="117">
        <v>0</v>
      </c>
      <c r="BR202" s="117">
        <v>0</v>
      </c>
      <c r="BT202" s="130" t="str">
        <f t="shared" si="34"/>
        <v>HOH</v>
      </c>
      <c r="BU202" s="131">
        <v>0</v>
      </c>
      <c r="BV202" s="131">
        <v>0</v>
      </c>
      <c r="BW202" s="131">
        <f t="shared" si="41"/>
        <v>0</v>
      </c>
      <c r="BX202" s="132" t="str">
        <f t="shared" si="42"/>
        <v xml:space="preserve"> </v>
      </c>
      <c r="BY202" s="129" t="str">
        <f t="shared" ref="BY202:BY265" si="55">IF(AND(BU202=0,BV202=0),"OK",IF(OR(BX202&lt;95%,BX202&gt;105%),"NG","OK"))</f>
        <v>OK</v>
      </c>
      <c r="CA202" s="124" t="e">
        <f t="shared" si="35"/>
        <v>#REF!</v>
      </c>
      <c r="CB202" s="131">
        <f t="shared" si="36"/>
        <v>0</v>
      </c>
      <c r="CC202" s="131" t="e">
        <f t="shared" si="53"/>
        <v>#REF!</v>
      </c>
      <c r="CD202" s="133" t="e">
        <f>SUMIF(ID_Process_P!$I$8:$I$1008,'● Inspection plan (master)'!$E202,ID_Process_P!#REF!)/1000</f>
        <v>#REF!</v>
      </c>
      <c r="CE202" s="133">
        <v>0</v>
      </c>
      <c r="CF202" s="134"/>
      <c r="CL202" s="124">
        <f t="shared" si="38"/>
        <v>0</v>
      </c>
      <c r="CM202" s="131">
        <f t="shared" si="39"/>
        <v>0</v>
      </c>
      <c r="CN202" s="131">
        <f t="shared" si="54"/>
        <v>0</v>
      </c>
      <c r="CO202" s="133"/>
      <c r="CP202" s="133">
        <v>0</v>
      </c>
      <c r="CQ202" s="134"/>
    </row>
    <row r="203" spans="2:95">
      <c r="B203" s="113" t="str">
        <f>I203&amp;J203</f>
        <v>RC2-1226CVN2</v>
      </c>
      <c r="C203" s="114" t="str">
        <f t="shared" ref="C203:C266" si="56">I203&amp;K203</f>
        <v>RC2-1226CVN2</v>
      </c>
      <c r="D203" s="114" t="str">
        <f>I203&amp;J203</f>
        <v>RC2-1226CVN2</v>
      </c>
      <c r="E203" s="114" t="str">
        <f>I203&amp;F203&amp;J203</f>
        <v>RC2-1226PackingCVN2</v>
      </c>
      <c r="F203" s="115" t="s">
        <v>37</v>
      </c>
      <c r="G203" s="116" t="str">
        <f t="shared" ref="G203:G266" si="57">I203&amp;K203</f>
        <v>RC2-1226CVN2</v>
      </c>
      <c r="H203" s="116" t="s">
        <v>257</v>
      </c>
      <c r="I203" s="115" t="s">
        <v>273</v>
      </c>
      <c r="J203" s="114" t="s">
        <v>68</v>
      </c>
      <c r="K203" s="114" t="s">
        <v>68</v>
      </c>
      <c r="L203" s="115" t="s">
        <v>753</v>
      </c>
      <c r="M203" s="115" t="s">
        <v>384</v>
      </c>
      <c r="N203" s="115">
        <v>15000</v>
      </c>
      <c r="O203" s="106"/>
      <c r="P203" s="106"/>
      <c r="Q203" s="106"/>
      <c r="R203" s="106"/>
      <c r="S203" s="106"/>
      <c r="T203" s="106"/>
      <c r="U203" s="106"/>
      <c r="V203" s="106"/>
      <c r="W203" s="106"/>
      <c r="X203" s="117"/>
      <c r="Y203" s="117"/>
      <c r="Z203" s="117"/>
      <c r="AA203" s="118"/>
      <c r="AB203" s="118"/>
      <c r="AC203" s="118"/>
      <c r="AD203" s="119"/>
      <c r="AE203" s="120"/>
      <c r="AF203" s="120">
        <v>90</v>
      </c>
      <c r="AG203" s="120">
        <v>75</v>
      </c>
      <c r="AH203" s="120">
        <v>120</v>
      </c>
      <c r="AI203" s="120">
        <v>90</v>
      </c>
      <c r="AJ203" s="120">
        <v>71.099999999999994</v>
      </c>
      <c r="AK203" s="120">
        <v>136</v>
      </c>
      <c r="AL203" s="120">
        <v>90</v>
      </c>
      <c r="AM203" s="120">
        <v>75</v>
      </c>
      <c r="AN203" s="120">
        <v>165</v>
      </c>
      <c r="AO203" s="120">
        <v>30</v>
      </c>
      <c r="AP203" s="120">
        <v>90</v>
      </c>
      <c r="AQ203" s="120">
        <v>150</v>
      </c>
      <c r="AR203" s="120">
        <v>75</v>
      </c>
      <c r="AS203" s="120">
        <v>105</v>
      </c>
      <c r="AT203" s="120">
        <v>90</v>
      </c>
      <c r="AU203" s="120">
        <v>75</v>
      </c>
      <c r="AV203" s="120">
        <v>90</v>
      </c>
      <c r="AW203" s="120">
        <v>45</v>
      </c>
      <c r="AZ203" s="121"/>
      <c r="BA203" s="121"/>
      <c r="BB203" s="121"/>
      <c r="BC203" s="121"/>
      <c r="BD203" s="121">
        <v>105</v>
      </c>
      <c r="BE203" s="121">
        <v>84.6</v>
      </c>
      <c r="BF203" s="121">
        <v>137.1</v>
      </c>
      <c r="BG203" s="121">
        <v>75</v>
      </c>
      <c r="BH203" s="121">
        <v>75</v>
      </c>
      <c r="BI203" s="121">
        <v>135</v>
      </c>
      <c r="BJ203" s="121">
        <v>60</v>
      </c>
      <c r="BK203" s="121">
        <v>105</v>
      </c>
      <c r="BL203" s="121">
        <v>90</v>
      </c>
      <c r="BM203" s="121">
        <v>120</v>
      </c>
      <c r="BN203" s="121">
        <v>105</v>
      </c>
      <c r="BO203" s="121">
        <v>105</v>
      </c>
      <c r="BP203" s="121">
        <v>75</v>
      </c>
      <c r="BQ203" s="121">
        <v>75</v>
      </c>
      <c r="BR203" s="121">
        <v>90</v>
      </c>
      <c r="BT203" s="116" t="str">
        <f t="shared" ref="BT203:BT266" si="58">$H203</f>
        <v>HOH</v>
      </c>
      <c r="BU203" s="122">
        <v>90</v>
      </c>
      <c r="BV203" s="122">
        <v>90</v>
      </c>
      <c r="BW203" s="122">
        <f t="shared" si="41"/>
        <v>0</v>
      </c>
      <c r="BX203" s="123">
        <f t="shared" si="42"/>
        <v>1</v>
      </c>
      <c r="BY203" s="115" t="str">
        <f t="shared" si="55"/>
        <v>OK</v>
      </c>
      <c r="CA203" s="124" t="e">
        <f t="shared" ref="CA203:CA266" si="59">CC203-CB203</f>
        <v>#REF!</v>
      </c>
      <c r="CB203" s="122">
        <f t="shared" ref="CB203:CB266" si="60">SUMIF($AE$6:$AW$6,CB$6,$AE203:$AW203)</f>
        <v>90</v>
      </c>
      <c r="CC203" s="122" t="e">
        <f t="shared" si="53"/>
        <v>#REF!</v>
      </c>
      <c r="CD203" s="125" t="e">
        <f>SUMIF(ID_Process_P!$I$8:$I$1008,'● Inspection plan (master)'!$E203,ID_Process_P!#REF!)/1000</f>
        <v>#REF!</v>
      </c>
      <c r="CE203" s="125">
        <v>0</v>
      </c>
      <c r="CF203" s="126" t="s">
        <v>465</v>
      </c>
      <c r="CL203" s="124">
        <f t="shared" ref="CL203:CL266" si="61">CN203-CM203</f>
        <v>0</v>
      </c>
      <c r="CM203" s="122">
        <f t="shared" ref="CM203:CM266" si="62">SUMIF($AE$6:$AW$6,CM$6,$AE203:$AW203)</f>
        <v>105</v>
      </c>
      <c r="CN203" s="122">
        <f t="shared" si="54"/>
        <v>105</v>
      </c>
      <c r="CO203" s="125"/>
      <c r="CP203" s="125">
        <v>0</v>
      </c>
      <c r="CQ203" s="126" t="s">
        <v>465</v>
      </c>
    </row>
    <row r="204" spans="2:95">
      <c r="B204" s="127" t="s">
        <v>765</v>
      </c>
      <c r="C204" s="128" t="str">
        <f t="shared" si="56"/>
        <v>RC2-1525CKBS</v>
      </c>
      <c r="D204" s="128" t="s">
        <v>765</v>
      </c>
      <c r="E204" s="128" t="s">
        <v>766</v>
      </c>
      <c r="F204" s="129" t="s">
        <v>37</v>
      </c>
      <c r="G204" s="130" t="str">
        <f t="shared" si="57"/>
        <v>RC2-1525CKBS</v>
      </c>
      <c r="H204" s="130" t="s">
        <v>257</v>
      </c>
      <c r="I204" s="129" t="s">
        <v>274</v>
      </c>
      <c r="J204" s="128" t="s">
        <v>97</v>
      </c>
      <c r="K204" s="128" t="s">
        <v>97</v>
      </c>
      <c r="L204" s="129" t="s">
        <v>753</v>
      </c>
      <c r="M204" s="129" t="s">
        <v>384</v>
      </c>
      <c r="N204" s="129">
        <v>30000</v>
      </c>
      <c r="O204" s="106"/>
      <c r="P204" s="106"/>
      <c r="Q204" s="106"/>
      <c r="R204" s="106"/>
      <c r="S204" s="106"/>
      <c r="T204" s="106"/>
      <c r="U204" s="106"/>
      <c r="V204" s="106"/>
      <c r="W204" s="106"/>
      <c r="X204" s="117"/>
      <c r="Y204" s="117"/>
      <c r="Z204" s="117"/>
      <c r="AA204" s="118"/>
      <c r="AB204" s="118"/>
      <c r="AC204" s="118"/>
      <c r="AD204" s="119"/>
      <c r="AE204" s="120"/>
      <c r="AF204" s="120">
        <v>0</v>
      </c>
      <c r="AG204" s="120">
        <v>0</v>
      </c>
      <c r="AH204" s="120">
        <v>0</v>
      </c>
      <c r="AI204" s="120">
        <v>0</v>
      </c>
      <c r="AJ204" s="120">
        <v>0</v>
      </c>
      <c r="AK204" s="120">
        <v>0</v>
      </c>
      <c r="AL204" s="120">
        <v>0</v>
      </c>
      <c r="AM204" s="120">
        <v>0</v>
      </c>
      <c r="AN204" s="120">
        <v>0</v>
      </c>
      <c r="AO204" s="120">
        <v>0</v>
      </c>
      <c r="AP204" s="120">
        <v>0</v>
      </c>
      <c r="AQ204" s="120">
        <v>0</v>
      </c>
      <c r="AR204" s="120">
        <v>0</v>
      </c>
      <c r="AS204" s="120">
        <v>0</v>
      </c>
      <c r="AT204" s="120">
        <v>0</v>
      </c>
      <c r="AU204" s="120">
        <v>30</v>
      </c>
      <c r="AV204" s="120">
        <v>30</v>
      </c>
      <c r="AW204" s="120">
        <v>0</v>
      </c>
      <c r="AZ204" s="117"/>
      <c r="BA204" s="117"/>
      <c r="BB204" s="117"/>
      <c r="BC204" s="117"/>
      <c r="BD204" s="117">
        <v>0</v>
      </c>
      <c r="BE204" s="117">
        <v>0</v>
      </c>
      <c r="BF204" s="117">
        <v>0</v>
      </c>
      <c r="BG204" s="117">
        <v>0</v>
      </c>
      <c r="BH204" s="117">
        <v>0</v>
      </c>
      <c r="BI204" s="117">
        <v>0</v>
      </c>
      <c r="BJ204" s="117">
        <v>0</v>
      </c>
      <c r="BK204" s="117">
        <v>0</v>
      </c>
      <c r="BL204" s="117">
        <v>0</v>
      </c>
      <c r="BM204" s="117">
        <v>0</v>
      </c>
      <c r="BN204" s="117">
        <v>0</v>
      </c>
      <c r="BO204" s="117">
        <v>0</v>
      </c>
      <c r="BP204" s="117">
        <v>0</v>
      </c>
      <c r="BQ204" s="117">
        <v>30</v>
      </c>
      <c r="BR204" s="117">
        <v>30</v>
      </c>
      <c r="BT204" s="130" t="str">
        <f t="shared" si="58"/>
        <v>HOH</v>
      </c>
      <c r="BU204" s="131">
        <v>0</v>
      </c>
      <c r="BV204" s="131">
        <v>0</v>
      </c>
      <c r="BW204" s="131">
        <f t="shared" si="41"/>
        <v>0</v>
      </c>
      <c r="BX204" s="132" t="str">
        <f t="shared" si="42"/>
        <v xml:space="preserve"> </v>
      </c>
      <c r="BY204" s="129" t="str">
        <f t="shared" si="55"/>
        <v>OK</v>
      </c>
      <c r="CA204" s="124" t="e">
        <f t="shared" si="59"/>
        <v>#REF!</v>
      </c>
      <c r="CB204" s="131">
        <f t="shared" si="60"/>
        <v>0</v>
      </c>
      <c r="CC204" s="131" t="e">
        <f t="shared" si="53"/>
        <v>#REF!</v>
      </c>
      <c r="CD204" s="133" t="e">
        <f>SUMIF(ID_Process_P!$I$8:$I$1008,'● Inspection plan (master)'!$E204,ID_Process_P!#REF!)/1000</f>
        <v>#REF!</v>
      </c>
      <c r="CE204" s="133">
        <v>0</v>
      </c>
      <c r="CF204" s="134"/>
      <c r="CL204" s="124">
        <f t="shared" si="61"/>
        <v>0</v>
      </c>
      <c r="CM204" s="131">
        <f t="shared" si="62"/>
        <v>0</v>
      </c>
      <c r="CN204" s="131">
        <f t="shared" si="54"/>
        <v>0</v>
      </c>
      <c r="CO204" s="133"/>
      <c r="CP204" s="133">
        <v>0</v>
      </c>
      <c r="CQ204" s="134"/>
    </row>
    <row r="205" spans="2:95">
      <c r="B205" s="113" t="s">
        <v>767</v>
      </c>
      <c r="C205" s="114" t="str">
        <f t="shared" si="56"/>
        <v>RC2-1525CVN2</v>
      </c>
      <c r="D205" s="114" t="s">
        <v>767</v>
      </c>
      <c r="E205" s="114" t="s">
        <v>768</v>
      </c>
      <c r="F205" s="115" t="s">
        <v>37</v>
      </c>
      <c r="G205" s="116" t="str">
        <f t="shared" si="57"/>
        <v>RC2-1525CVN2</v>
      </c>
      <c r="H205" s="116" t="s">
        <v>257</v>
      </c>
      <c r="I205" s="115" t="s">
        <v>274</v>
      </c>
      <c r="J205" s="114" t="s">
        <v>70</v>
      </c>
      <c r="K205" s="114" t="s">
        <v>68</v>
      </c>
      <c r="L205" s="115" t="s">
        <v>753</v>
      </c>
      <c r="M205" s="115" t="s">
        <v>384</v>
      </c>
      <c r="N205" s="115">
        <v>30000</v>
      </c>
      <c r="O205" s="106"/>
      <c r="P205" s="106"/>
      <c r="Q205" s="106"/>
      <c r="R205" s="106"/>
      <c r="S205" s="106"/>
      <c r="T205" s="106"/>
      <c r="U205" s="106"/>
      <c r="V205" s="106"/>
      <c r="W205" s="106"/>
      <c r="X205" s="117"/>
      <c r="Y205" s="117"/>
      <c r="Z205" s="117"/>
      <c r="AA205" s="118"/>
      <c r="AB205" s="118"/>
      <c r="AC205" s="118"/>
      <c r="AD205" s="119"/>
      <c r="AE205" s="120"/>
      <c r="AF205" s="120">
        <v>31.984999999999999</v>
      </c>
      <c r="AG205" s="120">
        <v>30</v>
      </c>
      <c r="AH205" s="120">
        <v>30</v>
      </c>
      <c r="AI205" s="120">
        <v>30</v>
      </c>
      <c r="AJ205" s="120">
        <v>0</v>
      </c>
      <c r="AK205" s="120">
        <v>30</v>
      </c>
      <c r="AL205" s="120">
        <v>60</v>
      </c>
      <c r="AM205" s="120">
        <v>0</v>
      </c>
      <c r="AN205" s="120">
        <v>30</v>
      </c>
      <c r="AO205" s="120">
        <v>30</v>
      </c>
      <c r="AP205" s="120">
        <v>0</v>
      </c>
      <c r="AQ205" s="120">
        <v>0</v>
      </c>
      <c r="AR205" s="120">
        <v>30</v>
      </c>
      <c r="AS205" s="120">
        <v>0</v>
      </c>
      <c r="AT205" s="120">
        <v>30</v>
      </c>
      <c r="AU205" s="120">
        <v>0</v>
      </c>
      <c r="AV205" s="120">
        <v>0</v>
      </c>
      <c r="AW205" s="120">
        <v>0</v>
      </c>
      <c r="AZ205" s="121"/>
      <c r="BA205" s="121"/>
      <c r="BB205" s="121"/>
      <c r="BC205" s="121"/>
      <c r="BD205" s="121">
        <v>30</v>
      </c>
      <c r="BE205" s="121">
        <v>30</v>
      </c>
      <c r="BF205" s="121">
        <v>0</v>
      </c>
      <c r="BG205" s="121">
        <v>30</v>
      </c>
      <c r="BH205" s="121">
        <v>30</v>
      </c>
      <c r="BI205" s="121">
        <v>30</v>
      </c>
      <c r="BJ205" s="121">
        <v>0</v>
      </c>
      <c r="BK205" s="121">
        <v>30</v>
      </c>
      <c r="BL205" s="121">
        <v>0</v>
      </c>
      <c r="BM205" s="121">
        <v>30</v>
      </c>
      <c r="BN205" s="121">
        <v>0</v>
      </c>
      <c r="BO205" s="121">
        <v>0</v>
      </c>
      <c r="BP205" s="121">
        <v>25.587</v>
      </c>
      <c r="BQ205" s="121">
        <v>0</v>
      </c>
      <c r="BR205" s="121">
        <v>0</v>
      </c>
      <c r="BT205" s="116" t="str">
        <f t="shared" si="58"/>
        <v>HOH</v>
      </c>
      <c r="BU205" s="122">
        <v>30</v>
      </c>
      <c r="BV205" s="122">
        <v>30</v>
      </c>
      <c r="BW205" s="122">
        <f t="shared" si="41"/>
        <v>0</v>
      </c>
      <c r="BX205" s="123">
        <f t="shared" si="42"/>
        <v>1</v>
      </c>
      <c r="BY205" s="115" t="str">
        <f t="shared" si="55"/>
        <v>OK</v>
      </c>
      <c r="CA205" s="124" t="e">
        <f t="shared" si="59"/>
        <v>#REF!</v>
      </c>
      <c r="CB205" s="122">
        <f t="shared" si="60"/>
        <v>30</v>
      </c>
      <c r="CC205" s="122" t="e">
        <f t="shared" si="53"/>
        <v>#REF!</v>
      </c>
      <c r="CD205" s="125" t="e">
        <f>SUMIF(ID_Process_P!$I$8:$I$1008,'● Inspection plan (master)'!$E205,ID_Process_P!#REF!)/1000</f>
        <v>#REF!</v>
      </c>
      <c r="CE205" s="125">
        <v>34.412999999999997</v>
      </c>
      <c r="CF205" s="126"/>
      <c r="CL205" s="124">
        <f t="shared" si="61"/>
        <v>0</v>
      </c>
      <c r="CM205" s="122">
        <f t="shared" si="62"/>
        <v>0</v>
      </c>
      <c r="CN205" s="122">
        <f t="shared" si="54"/>
        <v>0</v>
      </c>
      <c r="CO205" s="125"/>
      <c r="CP205" s="125">
        <v>0</v>
      </c>
      <c r="CQ205" s="126"/>
    </row>
    <row r="206" spans="2:95">
      <c r="B206" s="127" t="s">
        <v>769</v>
      </c>
      <c r="C206" s="128" t="str">
        <f t="shared" si="56"/>
        <v>RC5-0508CEHK</v>
      </c>
      <c r="D206" s="128" t="s">
        <v>769</v>
      </c>
      <c r="E206" s="128" t="s">
        <v>770</v>
      </c>
      <c r="F206" s="129" t="s">
        <v>37</v>
      </c>
      <c r="G206" s="130" t="str">
        <f t="shared" si="57"/>
        <v>RC5-0508CEHK</v>
      </c>
      <c r="H206" s="130" t="s">
        <v>257</v>
      </c>
      <c r="I206" s="129" t="s">
        <v>276</v>
      </c>
      <c r="J206" s="128" t="s">
        <v>275</v>
      </c>
      <c r="K206" s="128" t="s">
        <v>275</v>
      </c>
      <c r="L206" s="129" t="s">
        <v>753</v>
      </c>
      <c r="M206" s="129" t="s">
        <v>384</v>
      </c>
      <c r="N206" s="129">
        <v>500</v>
      </c>
      <c r="O206" s="106"/>
      <c r="P206" s="106"/>
      <c r="Q206" s="106"/>
      <c r="R206" s="106"/>
      <c r="S206" s="106"/>
      <c r="T206" s="106"/>
      <c r="U206" s="106"/>
      <c r="V206" s="106"/>
      <c r="W206" s="106"/>
      <c r="X206" s="117"/>
      <c r="Y206" s="117"/>
      <c r="Z206" s="117"/>
      <c r="AA206" s="118"/>
      <c r="AB206" s="118"/>
      <c r="AC206" s="118"/>
      <c r="AD206" s="119"/>
      <c r="AE206" s="120"/>
      <c r="AF206" s="120">
        <v>0</v>
      </c>
      <c r="AG206" s="120">
        <v>0</v>
      </c>
      <c r="AH206" s="120">
        <v>0</v>
      </c>
      <c r="AI206" s="120">
        <v>0</v>
      </c>
      <c r="AJ206" s="120">
        <v>0</v>
      </c>
      <c r="AK206" s="120">
        <v>0</v>
      </c>
      <c r="AL206" s="120">
        <v>0</v>
      </c>
      <c r="AM206" s="120">
        <v>0</v>
      </c>
      <c r="AN206" s="120">
        <v>0</v>
      </c>
      <c r="AO206" s="120">
        <v>0</v>
      </c>
      <c r="AP206" s="120">
        <v>0</v>
      </c>
      <c r="AQ206" s="120">
        <v>0</v>
      </c>
      <c r="AR206" s="120">
        <v>0</v>
      </c>
      <c r="AS206" s="120">
        <v>0</v>
      </c>
      <c r="AT206" s="120">
        <v>0</v>
      </c>
      <c r="AU206" s="120">
        <v>0</v>
      </c>
      <c r="AV206" s="120">
        <v>0</v>
      </c>
      <c r="AW206" s="120">
        <v>0</v>
      </c>
      <c r="AZ206" s="117"/>
      <c r="BA206" s="117"/>
      <c r="BB206" s="117"/>
      <c r="BC206" s="117"/>
      <c r="BD206" s="117">
        <v>0</v>
      </c>
      <c r="BE206" s="117">
        <v>0</v>
      </c>
      <c r="BF206" s="117">
        <v>0</v>
      </c>
      <c r="BG206" s="117">
        <v>0</v>
      </c>
      <c r="BH206" s="117">
        <v>0</v>
      </c>
      <c r="BI206" s="117">
        <v>0</v>
      </c>
      <c r="BJ206" s="117">
        <v>0</v>
      </c>
      <c r="BK206" s="117">
        <v>0</v>
      </c>
      <c r="BL206" s="117">
        <v>0</v>
      </c>
      <c r="BM206" s="117">
        <v>0</v>
      </c>
      <c r="BN206" s="117">
        <v>0</v>
      </c>
      <c r="BO206" s="117">
        <v>0</v>
      </c>
      <c r="BP206" s="117">
        <v>0</v>
      </c>
      <c r="BQ206" s="117">
        <v>0</v>
      </c>
      <c r="BR206" s="117">
        <v>0</v>
      </c>
      <c r="BT206" s="130" t="str">
        <f t="shared" si="58"/>
        <v>HOH</v>
      </c>
      <c r="BU206" s="131">
        <v>0</v>
      </c>
      <c r="BV206" s="131">
        <v>0</v>
      </c>
      <c r="BW206" s="131">
        <f t="shared" ref="BW206:BW265" si="63">BV206-BU206</f>
        <v>0</v>
      </c>
      <c r="BX206" s="132" t="str">
        <f t="shared" ref="BX206:BX265" si="64">IFERROR(BU206/BV206," ")</f>
        <v xml:space="preserve"> </v>
      </c>
      <c r="BY206" s="129" t="str">
        <f t="shared" si="55"/>
        <v>OK</v>
      </c>
      <c r="CA206" s="124" t="e">
        <f t="shared" si="59"/>
        <v>#REF!</v>
      </c>
      <c r="CB206" s="131">
        <f t="shared" si="60"/>
        <v>0</v>
      </c>
      <c r="CC206" s="131" t="e">
        <f t="shared" si="53"/>
        <v>#REF!</v>
      </c>
      <c r="CD206" s="133" t="e">
        <f>SUMIF(ID_Process_P!$I$8:$I$1008,'● Inspection plan (master)'!$E206,ID_Process_P!#REF!)/1000</f>
        <v>#REF!</v>
      </c>
      <c r="CE206" s="133">
        <v>0</v>
      </c>
      <c r="CF206" s="134"/>
      <c r="CL206" s="124">
        <f t="shared" si="61"/>
        <v>0</v>
      </c>
      <c r="CM206" s="131">
        <f t="shared" si="62"/>
        <v>0</v>
      </c>
      <c r="CN206" s="131">
        <f t="shared" si="54"/>
        <v>0</v>
      </c>
      <c r="CO206" s="133"/>
      <c r="CP206" s="133">
        <v>0</v>
      </c>
      <c r="CQ206" s="134"/>
    </row>
    <row r="207" spans="2:95">
      <c r="B207" s="113" t="s">
        <v>771</v>
      </c>
      <c r="C207" s="114" t="str">
        <f t="shared" si="56"/>
        <v>RC5-0508CVN2</v>
      </c>
      <c r="D207" s="114" t="s">
        <v>771</v>
      </c>
      <c r="E207" s="114" t="s">
        <v>772</v>
      </c>
      <c r="F207" s="115" t="s">
        <v>37</v>
      </c>
      <c r="G207" s="116" t="str">
        <f t="shared" si="57"/>
        <v>RC5-0508CVN2</v>
      </c>
      <c r="H207" s="116" t="s">
        <v>257</v>
      </c>
      <c r="I207" s="115" t="s">
        <v>276</v>
      </c>
      <c r="J207" s="114" t="s">
        <v>70</v>
      </c>
      <c r="K207" s="114" t="s">
        <v>68</v>
      </c>
      <c r="L207" s="115" t="s">
        <v>753</v>
      </c>
      <c r="M207" s="115" t="s">
        <v>384</v>
      </c>
      <c r="N207" s="115">
        <v>20000</v>
      </c>
      <c r="O207" s="106"/>
      <c r="P207" s="106"/>
      <c r="Q207" s="106"/>
      <c r="R207" s="106"/>
      <c r="S207" s="106"/>
      <c r="T207" s="106"/>
      <c r="U207" s="106"/>
      <c r="V207" s="106"/>
      <c r="W207" s="106"/>
      <c r="X207" s="117"/>
      <c r="Y207" s="117"/>
      <c r="Z207" s="117"/>
      <c r="AA207" s="118"/>
      <c r="AB207" s="118"/>
      <c r="AC207" s="118"/>
      <c r="AD207" s="119"/>
      <c r="AE207" s="120"/>
      <c r="AF207" s="120">
        <v>260</v>
      </c>
      <c r="AG207" s="120">
        <v>20</v>
      </c>
      <c r="AH207" s="120">
        <v>60</v>
      </c>
      <c r="AI207" s="120">
        <v>40</v>
      </c>
      <c r="AJ207" s="120">
        <v>20</v>
      </c>
      <c r="AK207" s="120">
        <v>60</v>
      </c>
      <c r="AL207" s="120">
        <v>80</v>
      </c>
      <c r="AM207" s="120">
        <v>20</v>
      </c>
      <c r="AN207" s="120">
        <v>0</v>
      </c>
      <c r="AO207" s="120">
        <v>0</v>
      </c>
      <c r="AP207" s="120">
        <v>20</v>
      </c>
      <c r="AQ207" s="120">
        <v>60</v>
      </c>
      <c r="AR207" s="120">
        <v>140</v>
      </c>
      <c r="AS207" s="120">
        <v>160</v>
      </c>
      <c r="AT207" s="120">
        <v>140</v>
      </c>
      <c r="AU207" s="120">
        <v>40</v>
      </c>
      <c r="AV207" s="120">
        <v>60</v>
      </c>
      <c r="AW207" s="120">
        <v>40</v>
      </c>
      <c r="AZ207" s="121"/>
      <c r="BA207" s="121"/>
      <c r="BB207" s="121"/>
      <c r="BC207" s="121"/>
      <c r="BD207" s="121">
        <v>40</v>
      </c>
      <c r="BE207" s="121">
        <v>40</v>
      </c>
      <c r="BF207" s="121">
        <v>40</v>
      </c>
      <c r="BG207" s="121">
        <v>60</v>
      </c>
      <c r="BH207" s="121">
        <v>20</v>
      </c>
      <c r="BI207" s="121">
        <v>0</v>
      </c>
      <c r="BJ207" s="121">
        <v>0</v>
      </c>
      <c r="BK207" s="121">
        <v>40</v>
      </c>
      <c r="BL207" s="121">
        <v>60</v>
      </c>
      <c r="BM207" s="121">
        <v>80</v>
      </c>
      <c r="BN207" s="121">
        <v>180</v>
      </c>
      <c r="BO207" s="121">
        <v>180</v>
      </c>
      <c r="BP207" s="121">
        <v>40</v>
      </c>
      <c r="BQ207" s="121">
        <v>60</v>
      </c>
      <c r="BR207" s="121">
        <v>60</v>
      </c>
      <c r="BT207" s="116" t="str">
        <f t="shared" si="58"/>
        <v>HOH</v>
      </c>
      <c r="BU207" s="122">
        <v>140</v>
      </c>
      <c r="BV207" s="122">
        <v>140</v>
      </c>
      <c r="BW207" s="122">
        <f t="shared" si="63"/>
        <v>0</v>
      </c>
      <c r="BX207" s="123">
        <f t="shared" si="64"/>
        <v>1</v>
      </c>
      <c r="BY207" s="115" t="str">
        <f t="shared" si="55"/>
        <v>OK</v>
      </c>
      <c r="CA207" s="124" t="e">
        <f t="shared" si="59"/>
        <v>#REF!</v>
      </c>
      <c r="CB207" s="122">
        <f t="shared" si="60"/>
        <v>140</v>
      </c>
      <c r="CC207" s="122" t="e">
        <f t="shared" si="53"/>
        <v>#REF!</v>
      </c>
      <c r="CD207" s="125" t="e">
        <f>SUMIF(ID_Process_P!$I$8:$I$1008,'● Inspection plan (master)'!$E207,ID_Process_P!#REF!)/1000</f>
        <v>#REF!</v>
      </c>
      <c r="CE207" s="125">
        <v>20</v>
      </c>
      <c r="CF207" s="126"/>
      <c r="CL207" s="124">
        <f t="shared" si="61"/>
        <v>0</v>
      </c>
      <c r="CM207" s="122">
        <f t="shared" si="62"/>
        <v>160</v>
      </c>
      <c r="CN207" s="122">
        <f t="shared" si="54"/>
        <v>160</v>
      </c>
      <c r="CO207" s="125"/>
      <c r="CP207" s="125">
        <v>0</v>
      </c>
      <c r="CQ207" s="126"/>
    </row>
    <row r="208" spans="2:95">
      <c r="B208" s="127" t="s">
        <v>773</v>
      </c>
      <c r="C208" s="128" t="str">
        <f t="shared" si="56"/>
        <v>RL2-5010CVN2</v>
      </c>
      <c r="D208" s="128" t="s">
        <v>773</v>
      </c>
      <c r="E208" s="128" t="s">
        <v>774</v>
      </c>
      <c r="F208" s="129" t="s">
        <v>37</v>
      </c>
      <c r="G208" s="130" t="str">
        <f t="shared" si="57"/>
        <v>RL2-5010CVN2</v>
      </c>
      <c r="H208" s="130" t="s">
        <v>257</v>
      </c>
      <c r="I208" s="129" t="s">
        <v>277</v>
      </c>
      <c r="J208" s="128" t="s">
        <v>76</v>
      </c>
      <c r="K208" s="128" t="s">
        <v>68</v>
      </c>
      <c r="L208" s="129" t="s">
        <v>753</v>
      </c>
      <c r="M208" s="129" t="s">
        <v>384</v>
      </c>
      <c r="N208" s="129">
        <v>360</v>
      </c>
      <c r="O208" s="106"/>
      <c r="P208" s="106"/>
      <c r="Q208" s="106"/>
      <c r="R208" s="106"/>
      <c r="S208" s="106"/>
      <c r="T208" s="106"/>
      <c r="U208" s="106"/>
      <c r="V208" s="106"/>
      <c r="W208" s="106"/>
      <c r="X208" s="117"/>
      <c r="Y208" s="117"/>
      <c r="Z208" s="117"/>
      <c r="AA208" s="118"/>
      <c r="AB208" s="118"/>
      <c r="AC208" s="118"/>
      <c r="AD208" s="119"/>
      <c r="AE208" s="120"/>
      <c r="AF208" s="120">
        <v>60.48</v>
      </c>
      <c r="AG208" s="120">
        <v>64.8</v>
      </c>
      <c r="AH208" s="120">
        <v>12.96</v>
      </c>
      <c r="AI208" s="120">
        <v>0</v>
      </c>
      <c r="AJ208" s="120">
        <v>30.24</v>
      </c>
      <c r="AK208" s="120">
        <v>19.8</v>
      </c>
      <c r="AL208" s="120">
        <v>36</v>
      </c>
      <c r="AM208" s="120">
        <v>39.6</v>
      </c>
      <c r="AN208" s="120">
        <v>0</v>
      </c>
      <c r="AO208" s="120">
        <v>0</v>
      </c>
      <c r="AP208" s="120">
        <v>0</v>
      </c>
      <c r="AQ208" s="120">
        <v>36.36</v>
      </c>
      <c r="AR208" s="120">
        <v>50.76</v>
      </c>
      <c r="AS208" s="120">
        <v>73.8</v>
      </c>
      <c r="AT208" s="120">
        <v>45</v>
      </c>
      <c r="AU208" s="120">
        <v>21.96</v>
      </c>
      <c r="AV208" s="120">
        <v>21.6</v>
      </c>
      <c r="AW208" s="120">
        <v>17.64</v>
      </c>
      <c r="AZ208" s="117"/>
      <c r="BA208" s="117"/>
      <c r="BB208" s="117"/>
      <c r="BC208" s="117"/>
      <c r="BD208" s="117">
        <v>18.72</v>
      </c>
      <c r="BE208" s="117">
        <v>18.72</v>
      </c>
      <c r="BF208" s="117">
        <v>21.6</v>
      </c>
      <c r="BG208" s="117">
        <v>34.200000000000003</v>
      </c>
      <c r="BH208" s="117">
        <v>25.2</v>
      </c>
      <c r="BI208" s="117">
        <v>0</v>
      </c>
      <c r="BJ208" s="117">
        <v>0</v>
      </c>
      <c r="BK208" s="117">
        <v>0</v>
      </c>
      <c r="BL208" s="117">
        <v>43.2</v>
      </c>
      <c r="BM208" s="117">
        <v>30.6</v>
      </c>
      <c r="BN208" s="117">
        <v>87.84</v>
      </c>
      <c r="BO208" s="117">
        <v>72</v>
      </c>
      <c r="BP208" s="117">
        <v>25.2</v>
      </c>
      <c r="BQ208" s="117">
        <v>18</v>
      </c>
      <c r="BR208" s="117">
        <v>28.08</v>
      </c>
      <c r="BT208" s="130" t="str">
        <f t="shared" si="58"/>
        <v>HOH</v>
      </c>
      <c r="BU208" s="131">
        <v>45</v>
      </c>
      <c r="BV208" s="131">
        <v>45</v>
      </c>
      <c r="BW208" s="131">
        <f t="shared" si="63"/>
        <v>0</v>
      </c>
      <c r="BX208" s="132">
        <f t="shared" si="64"/>
        <v>1</v>
      </c>
      <c r="BY208" s="129" t="str">
        <f t="shared" si="55"/>
        <v>OK</v>
      </c>
      <c r="CA208" s="124" t="e">
        <f t="shared" si="59"/>
        <v>#REF!</v>
      </c>
      <c r="CB208" s="131">
        <f t="shared" si="60"/>
        <v>45</v>
      </c>
      <c r="CC208" s="131" t="e">
        <f t="shared" si="53"/>
        <v>#REF!</v>
      </c>
      <c r="CD208" s="133" t="e">
        <f>SUMIF(ID_Process_P!$I$8:$I$1008,'● Inspection plan (master)'!$E208,ID_Process_P!#REF!)/1000</f>
        <v>#REF!</v>
      </c>
      <c r="CE208" s="133">
        <v>-15.12</v>
      </c>
      <c r="CF208" s="134" t="s">
        <v>465</v>
      </c>
      <c r="CL208" s="124">
        <f t="shared" si="61"/>
        <v>0</v>
      </c>
      <c r="CM208" s="131">
        <f t="shared" si="62"/>
        <v>73.8</v>
      </c>
      <c r="CN208" s="131">
        <f t="shared" si="54"/>
        <v>73.8</v>
      </c>
      <c r="CO208" s="133"/>
      <c r="CP208" s="133">
        <v>0</v>
      </c>
      <c r="CQ208" s="134" t="s">
        <v>465</v>
      </c>
    </row>
    <row r="209" spans="2:95">
      <c r="B209" s="113" t="s">
        <v>775</v>
      </c>
      <c r="C209" s="114" t="str">
        <f t="shared" si="56"/>
        <v>RL2-1650CVN2</v>
      </c>
      <c r="D209" s="114" t="s">
        <v>775</v>
      </c>
      <c r="E209" s="114" t="s">
        <v>776</v>
      </c>
      <c r="F209" s="115" t="s">
        <v>37</v>
      </c>
      <c r="G209" s="116" t="str">
        <f t="shared" si="57"/>
        <v>RL2-1650CVN2</v>
      </c>
      <c r="H209" s="116" t="s">
        <v>257</v>
      </c>
      <c r="I209" s="115" t="s">
        <v>278</v>
      </c>
      <c r="J209" s="114" t="s">
        <v>76</v>
      </c>
      <c r="K209" s="114" t="s">
        <v>68</v>
      </c>
      <c r="L209" s="115" t="s">
        <v>753</v>
      </c>
      <c r="M209" s="115" t="s">
        <v>384</v>
      </c>
      <c r="N209" s="115">
        <v>640</v>
      </c>
      <c r="O209" s="106"/>
      <c r="P209" s="106"/>
      <c r="Q209" s="106"/>
      <c r="R209" s="106"/>
      <c r="S209" s="106"/>
      <c r="T209" s="106"/>
      <c r="U209" s="106"/>
      <c r="V209" s="106"/>
      <c r="W209" s="106"/>
      <c r="X209" s="117"/>
      <c r="Y209" s="117"/>
      <c r="Z209" s="117"/>
      <c r="AA209" s="118"/>
      <c r="AB209" s="118"/>
      <c r="AC209" s="118"/>
      <c r="AD209" s="119"/>
      <c r="AE209" s="120"/>
      <c r="AF209" s="120">
        <v>1.28</v>
      </c>
      <c r="AG209" s="120">
        <v>0</v>
      </c>
      <c r="AH209" s="120">
        <v>0</v>
      </c>
      <c r="AI209" s="120">
        <v>0</v>
      </c>
      <c r="AJ209" s="120">
        <v>0</v>
      </c>
      <c r="AK209" s="120">
        <v>2.56</v>
      </c>
      <c r="AL209" s="120">
        <v>0</v>
      </c>
      <c r="AM209" s="120">
        <v>0</v>
      </c>
      <c r="AN209" s="120">
        <v>0</v>
      </c>
      <c r="AO209" s="120">
        <v>0</v>
      </c>
      <c r="AP209" s="120">
        <v>1.28</v>
      </c>
      <c r="AQ209" s="120">
        <v>1.92</v>
      </c>
      <c r="AR209" s="120">
        <v>2.56</v>
      </c>
      <c r="AS209" s="120">
        <v>5.12</v>
      </c>
      <c r="AT209" s="120">
        <v>0</v>
      </c>
      <c r="AU209" s="120">
        <v>4.4800000000000004</v>
      </c>
      <c r="AV209" s="120">
        <v>8.32</v>
      </c>
      <c r="AW209" s="120">
        <v>0</v>
      </c>
      <c r="AZ209" s="121"/>
      <c r="BA209" s="121"/>
      <c r="BB209" s="121"/>
      <c r="BC209" s="121"/>
      <c r="BD209" s="121">
        <v>0</v>
      </c>
      <c r="BE209" s="121">
        <v>0</v>
      </c>
      <c r="BF209" s="121">
        <v>0</v>
      </c>
      <c r="BG209" s="121">
        <v>2.56</v>
      </c>
      <c r="BH209" s="121">
        <v>0</v>
      </c>
      <c r="BI209" s="121">
        <v>0</v>
      </c>
      <c r="BJ209" s="121">
        <v>0</v>
      </c>
      <c r="BK209" s="121">
        <v>1.28</v>
      </c>
      <c r="BL209" s="121">
        <v>0</v>
      </c>
      <c r="BM209" s="121">
        <v>1.92</v>
      </c>
      <c r="BN209" s="121">
        <v>0</v>
      </c>
      <c r="BO209" s="121">
        <v>4.4800000000000004</v>
      </c>
      <c r="BP209" s="121">
        <v>0</v>
      </c>
      <c r="BQ209" s="121">
        <v>7.68</v>
      </c>
      <c r="BR209" s="121">
        <v>8.32</v>
      </c>
      <c r="BT209" s="116" t="str">
        <f t="shared" si="58"/>
        <v>HOH</v>
      </c>
      <c r="BU209" s="122">
        <v>0</v>
      </c>
      <c r="BV209" s="122">
        <v>0</v>
      </c>
      <c r="BW209" s="122">
        <f t="shared" si="63"/>
        <v>0</v>
      </c>
      <c r="BX209" s="123" t="str">
        <f t="shared" si="64"/>
        <v xml:space="preserve"> </v>
      </c>
      <c r="BY209" s="115" t="str">
        <f t="shared" si="55"/>
        <v>OK</v>
      </c>
      <c r="CA209" s="124" t="e">
        <f t="shared" si="59"/>
        <v>#REF!</v>
      </c>
      <c r="CB209" s="122">
        <f t="shared" si="60"/>
        <v>0</v>
      </c>
      <c r="CC209" s="122" t="e">
        <f t="shared" si="53"/>
        <v>#REF!</v>
      </c>
      <c r="CD209" s="125" t="e">
        <f>SUMIF(ID_Process_P!$I$8:$I$1008,'● Inspection plan (master)'!$E209,ID_Process_P!#REF!)/1000</f>
        <v>#REF!</v>
      </c>
      <c r="CE209" s="125">
        <v>3.2</v>
      </c>
      <c r="CF209" s="126" t="s">
        <v>465</v>
      </c>
      <c r="CL209" s="124">
        <f t="shared" si="61"/>
        <v>0</v>
      </c>
      <c r="CM209" s="122">
        <f t="shared" si="62"/>
        <v>5.12</v>
      </c>
      <c r="CN209" s="122">
        <f t="shared" si="54"/>
        <v>5.12</v>
      </c>
      <c r="CO209" s="125"/>
      <c r="CP209" s="125">
        <v>0</v>
      </c>
      <c r="CQ209" s="126" t="s">
        <v>465</v>
      </c>
    </row>
    <row r="210" spans="2:95">
      <c r="B210" s="127" t="s">
        <v>777</v>
      </c>
      <c r="C210" s="128" t="str">
        <f t="shared" si="56"/>
        <v>RL2-1120CVN2</v>
      </c>
      <c r="D210" s="128" t="s">
        <v>777</v>
      </c>
      <c r="E210" s="128" t="s">
        <v>778</v>
      </c>
      <c r="F210" s="129" t="s">
        <v>37</v>
      </c>
      <c r="G210" s="130" t="str">
        <f t="shared" si="57"/>
        <v>RL2-1120CVN2</v>
      </c>
      <c r="H210" s="130" t="s">
        <v>257</v>
      </c>
      <c r="I210" s="129" t="s">
        <v>279</v>
      </c>
      <c r="J210" s="128" t="s">
        <v>70</v>
      </c>
      <c r="K210" s="128" t="s">
        <v>68</v>
      </c>
      <c r="L210" s="129" t="s">
        <v>753</v>
      </c>
      <c r="M210" s="129" t="s">
        <v>384</v>
      </c>
      <c r="N210" s="129">
        <v>5000</v>
      </c>
      <c r="O210" s="106"/>
      <c r="P210" s="106"/>
      <c r="Q210" s="106"/>
      <c r="R210" s="106"/>
      <c r="S210" s="106"/>
      <c r="T210" s="106"/>
      <c r="U210" s="106"/>
      <c r="V210" s="106"/>
      <c r="W210" s="106"/>
      <c r="X210" s="117"/>
      <c r="Y210" s="117"/>
      <c r="Z210" s="117"/>
      <c r="AA210" s="118"/>
      <c r="AB210" s="118"/>
      <c r="AC210" s="118"/>
      <c r="AD210" s="119"/>
      <c r="AE210" s="120"/>
      <c r="AF210" s="120">
        <v>0</v>
      </c>
      <c r="AG210" s="120">
        <v>0</v>
      </c>
      <c r="AH210" s="120">
        <v>0</v>
      </c>
      <c r="AI210" s="120">
        <v>0</v>
      </c>
      <c r="AJ210" s="120">
        <v>5</v>
      </c>
      <c r="AK210" s="120">
        <v>0.04</v>
      </c>
      <c r="AL210" s="120">
        <v>0</v>
      </c>
      <c r="AM210" s="120">
        <v>0</v>
      </c>
      <c r="AN210" s="120">
        <v>0</v>
      </c>
      <c r="AO210" s="120">
        <v>0</v>
      </c>
      <c r="AP210" s="120">
        <v>0</v>
      </c>
      <c r="AQ210" s="120">
        <v>0</v>
      </c>
      <c r="AR210" s="120">
        <v>7.0000000000000007E-2</v>
      </c>
      <c r="AS210" s="120">
        <v>0.24</v>
      </c>
      <c r="AT210" s="120">
        <v>5</v>
      </c>
      <c r="AU210" s="120">
        <v>0</v>
      </c>
      <c r="AV210" s="120">
        <v>0</v>
      </c>
      <c r="AW210" s="120">
        <v>0</v>
      </c>
      <c r="AZ210" s="117"/>
      <c r="BA210" s="117"/>
      <c r="BB210" s="117"/>
      <c r="BC210" s="117"/>
      <c r="BD210" s="117">
        <v>0</v>
      </c>
      <c r="BE210" s="117">
        <v>0</v>
      </c>
      <c r="BF210" s="117">
        <v>0.04</v>
      </c>
      <c r="BG210" s="117">
        <v>0.03</v>
      </c>
      <c r="BH210" s="117">
        <v>0</v>
      </c>
      <c r="BI210" s="117">
        <v>0</v>
      </c>
      <c r="BJ210" s="117">
        <v>0</v>
      </c>
      <c r="BK210" s="117">
        <v>0</v>
      </c>
      <c r="BL210" s="117">
        <v>0</v>
      </c>
      <c r="BM210" s="117">
        <v>7.0000000000000007E-2</v>
      </c>
      <c r="BN210" s="117">
        <v>0.24</v>
      </c>
      <c r="BO210" s="117">
        <v>0.08</v>
      </c>
      <c r="BP210" s="117">
        <v>0.03</v>
      </c>
      <c r="BQ210" s="117">
        <v>0</v>
      </c>
      <c r="BR210" s="117">
        <v>0.02</v>
      </c>
      <c r="BT210" s="130" t="str">
        <f t="shared" si="58"/>
        <v>HOH</v>
      </c>
      <c r="BU210" s="131">
        <v>0.08</v>
      </c>
      <c r="BV210" s="131">
        <v>5</v>
      </c>
      <c r="BW210" s="131">
        <f t="shared" si="63"/>
        <v>4.92</v>
      </c>
      <c r="BX210" s="132">
        <f t="shared" si="64"/>
        <v>1.6E-2</v>
      </c>
      <c r="BY210" s="129" t="str">
        <f t="shared" si="55"/>
        <v>NG</v>
      </c>
      <c r="CA210" s="124" t="e">
        <f t="shared" si="59"/>
        <v>#REF!</v>
      </c>
      <c r="CB210" s="131">
        <f t="shared" si="60"/>
        <v>5</v>
      </c>
      <c r="CC210" s="131" t="e">
        <f t="shared" si="53"/>
        <v>#REF!</v>
      </c>
      <c r="CD210" s="133" t="e">
        <f>SUMIF(ID_Process_P!$I$8:$I$1008,'● Inspection plan (master)'!$E210,ID_Process_P!#REF!)/1000</f>
        <v>#REF!</v>
      </c>
      <c r="CE210" s="133">
        <v>4.92</v>
      </c>
      <c r="CF210" s="134"/>
      <c r="CL210" s="124">
        <f t="shared" si="61"/>
        <v>0</v>
      </c>
      <c r="CM210" s="131">
        <f t="shared" si="62"/>
        <v>0.24</v>
      </c>
      <c r="CN210" s="131">
        <f t="shared" si="54"/>
        <v>0.24</v>
      </c>
      <c r="CO210" s="133"/>
      <c r="CP210" s="133">
        <v>0</v>
      </c>
      <c r="CQ210" s="134"/>
    </row>
    <row r="211" spans="2:95">
      <c r="B211" s="113" t="s">
        <v>779</v>
      </c>
      <c r="C211" s="114" t="str">
        <f t="shared" si="56"/>
        <v>RL2-1120CVN2</v>
      </c>
      <c r="D211" s="114" t="s">
        <v>779</v>
      </c>
      <c r="E211" s="114" t="s">
        <v>780</v>
      </c>
      <c r="F211" s="115" t="s">
        <v>37</v>
      </c>
      <c r="G211" s="116" t="str">
        <f t="shared" si="57"/>
        <v>RL2-1120CVN2</v>
      </c>
      <c r="H211" s="116" t="s">
        <v>257</v>
      </c>
      <c r="I211" s="115" t="s">
        <v>279</v>
      </c>
      <c r="J211" s="114" t="s">
        <v>106</v>
      </c>
      <c r="K211" s="114" t="s">
        <v>68</v>
      </c>
      <c r="L211" s="115" t="s">
        <v>753</v>
      </c>
      <c r="M211" s="115" t="s">
        <v>384</v>
      </c>
      <c r="N211" s="115">
        <v>5000</v>
      </c>
      <c r="O211" s="106"/>
      <c r="P211" s="106"/>
      <c r="Q211" s="106"/>
      <c r="R211" s="106"/>
      <c r="S211" s="106"/>
      <c r="T211" s="106"/>
      <c r="U211" s="106"/>
      <c r="V211" s="106"/>
      <c r="W211" s="106"/>
      <c r="X211" s="117"/>
      <c r="Y211" s="117"/>
      <c r="Z211" s="117"/>
      <c r="AA211" s="118"/>
      <c r="AB211" s="118"/>
      <c r="AC211" s="118"/>
      <c r="AD211" s="119"/>
      <c r="AE211" s="120"/>
      <c r="AF211" s="120">
        <v>5</v>
      </c>
      <c r="AG211" s="120">
        <v>0</v>
      </c>
      <c r="AH211" s="120">
        <v>35</v>
      </c>
      <c r="AI211" s="120">
        <v>45</v>
      </c>
      <c r="AJ211" s="120">
        <v>55</v>
      </c>
      <c r="AK211" s="120">
        <v>65</v>
      </c>
      <c r="AL211" s="120">
        <v>70</v>
      </c>
      <c r="AM211" s="120">
        <v>50</v>
      </c>
      <c r="AN211" s="120">
        <v>45</v>
      </c>
      <c r="AO211" s="120">
        <v>20</v>
      </c>
      <c r="AP211" s="120">
        <v>115</v>
      </c>
      <c r="AQ211" s="120">
        <v>120</v>
      </c>
      <c r="AR211" s="120">
        <v>100</v>
      </c>
      <c r="AS211" s="120">
        <v>80</v>
      </c>
      <c r="AT211" s="120">
        <v>70</v>
      </c>
      <c r="AU211" s="120">
        <v>35</v>
      </c>
      <c r="AV211" s="120">
        <v>15</v>
      </c>
      <c r="AW211" s="120">
        <v>5</v>
      </c>
      <c r="AZ211" s="121"/>
      <c r="BA211" s="121"/>
      <c r="BB211" s="121"/>
      <c r="BC211" s="121"/>
      <c r="BD211" s="121">
        <v>45</v>
      </c>
      <c r="BE211" s="121">
        <v>55</v>
      </c>
      <c r="BF211" s="121">
        <v>65</v>
      </c>
      <c r="BG211" s="121">
        <v>50</v>
      </c>
      <c r="BH211" s="121">
        <v>85</v>
      </c>
      <c r="BI211" s="121">
        <v>20</v>
      </c>
      <c r="BJ211" s="121">
        <v>15</v>
      </c>
      <c r="BK211" s="121">
        <v>120</v>
      </c>
      <c r="BL211" s="121">
        <v>100</v>
      </c>
      <c r="BM211" s="121">
        <v>105</v>
      </c>
      <c r="BN211" s="121">
        <v>100</v>
      </c>
      <c r="BO211" s="121">
        <v>85</v>
      </c>
      <c r="BP211" s="121">
        <v>40</v>
      </c>
      <c r="BQ211" s="121">
        <v>20</v>
      </c>
      <c r="BR211" s="121">
        <v>10</v>
      </c>
      <c r="BT211" s="116" t="str">
        <f t="shared" si="58"/>
        <v>HOH</v>
      </c>
      <c r="BU211" s="122">
        <v>70</v>
      </c>
      <c r="BV211" s="122">
        <v>70</v>
      </c>
      <c r="BW211" s="122">
        <f t="shared" si="63"/>
        <v>0</v>
      </c>
      <c r="BX211" s="123">
        <f t="shared" si="64"/>
        <v>1</v>
      </c>
      <c r="BY211" s="115" t="str">
        <f t="shared" si="55"/>
        <v>OK</v>
      </c>
      <c r="CA211" s="124" t="e">
        <f t="shared" si="59"/>
        <v>#REF!</v>
      </c>
      <c r="CB211" s="122">
        <f t="shared" si="60"/>
        <v>70</v>
      </c>
      <c r="CC211" s="122" t="e">
        <f t="shared" si="53"/>
        <v>#REF!</v>
      </c>
      <c r="CD211" s="125" t="e">
        <f>SUMIF(ID_Process_P!$I$8:$I$1008,'● Inspection plan (master)'!$E211,ID_Process_P!#REF!)/1000</f>
        <v>#REF!</v>
      </c>
      <c r="CE211" s="125">
        <v>-10</v>
      </c>
      <c r="CF211" s="126" t="s">
        <v>465</v>
      </c>
      <c r="CL211" s="124">
        <f t="shared" si="61"/>
        <v>0</v>
      </c>
      <c r="CM211" s="122">
        <f t="shared" si="62"/>
        <v>80</v>
      </c>
      <c r="CN211" s="122">
        <f t="shared" si="54"/>
        <v>80</v>
      </c>
      <c r="CO211" s="125"/>
      <c r="CP211" s="125">
        <v>0</v>
      </c>
      <c r="CQ211" s="126" t="s">
        <v>465</v>
      </c>
    </row>
    <row r="212" spans="2:95">
      <c r="B212" s="127" t="s">
        <v>781</v>
      </c>
      <c r="C212" s="128" t="str">
        <f t="shared" si="56"/>
        <v>RL1-1444CKBS</v>
      </c>
      <c r="D212" s="128" t="s">
        <v>781</v>
      </c>
      <c r="E212" s="128" t="s">
        <v>782</v>
      </c>
      <c r="F212" s="129" t="s">
        <v>37</v>
      </c>
      <c r="G212" s="130" t="str">
        <f t="shared" si="57"/>
        <v>RL1-1444CKBS</v>
      </c>
      <c r="H212" s="130" t="s">
        <v>257</v>
      </c>
      <c r="I212" s="129" t="s">
        <v>280</v>
      </c>
      <c r="J212" s="128" t="s">
        <v>97</v>
      </c>
      <c r="K212" s="128" t="s">
        <v>97</v>
      </c>
      <c r="L212" s="129" t="s">
        <v>753</v>
      </c>
      <c r="M212" s="129" t="s">
        <v>384</v>
      </c>
      <c r="N212" s="129">
        <v>300</v>
      </c>
      <c r="O212" s="106"/>
      <c r="P212" s="106"/>
      <c r="Q212" s="106"/>
      <c r="R212" s="106"/>
      <c r="S212" s="106"/>
      <c r="T212" s="106"/>
      <c r="U212" s="106"/>
      <c r="V212" s="106"/>
      <c r="W212" s="106"/>
      <c r="X212" s="117"/>
      <c r="Y212" s="117"/>
      <c r="Z212" s="117"/>
      <c r="AA212" s="118"/>
      <c r="AB212" s="118"/>
      <c r="AC212" s="118"/>
      <c r="AD212" s="119"/>
      <c r="AE212" s="120"/>
      <c r="AF212" s="120">
        <v>33.299999999999997</v>
      </c>
      <c r="AG212" s="120">
        <v>66.900000000000006</v>
      </c>
      <c r="AH212" s="120">
        <v>81</v>
      </c>
      <c r="AI212" s="120">
        <v>80.099999999999994</v>
      </c>
      <c r="AJ212" s="120">
        <v>30.6</v>
      </c>
      <c r="AK212" s="120">
        <v>78.3</v>
      </c>
      <c r="AL212" s="120">
        <v>40.200000000000003</v>
      </c>
      <c r="AM212" s="120">
        <v>32.700000000000003</v>
      </c>
      <c r="AN212" s="120">
        <v>55.8</v>
      </c>
      <c r="AO212" s="120">
        <v>44.1</v>
      </c>
      <c r="AP212" s="120">
        <v>19.5</v>
      </c>
      <c r="AQ212" s="120">
        <v>30.3</v>
      </c>
      <c r="AR212" s="120">
        <v>18</v>
      </c>
      <c r="AS212" s="120">
        <v>23.1</v>
      </c>
      <c r="AT212" s="120">
        <v>45.9</v>
      </c>
      <c r="AU212" s="120">
        <v>27</v>
      </c>
      <c r="AV212" s="120">
        <v>30.9</v>
      </c>
      <c r="AW212" s="120">
        <v>28.5</v>
      </c>
      <c r="AZ212" s="117"/>
      <c r="BA212" s="117"/>
      <c r="BB212" s="117"/>
      <c r="BC212" s="117"/>
      <c r="BD212" s="117">
        <v>72</v>
      </c>
      <c r="BE212" s="117">
        <v>36</v>
      </c>
      <c r="BF212" s="117">
        <v>81</v>
      </c>
      <c r="BG212" s="117">
        <v>45</v>
      </c>
      <c r="BH212" s="117">
        <v>36</v>
      </c>
      <c r="BI212" s="117">
        <v>54</v>
      </c>
      <c r="BJ212" s="117">
        <v>36</v>
      </c>
      <c r="BK212" s="117">
        <v>36</v>
      </c>
      <c r="BL212" s="117">
        <v>27</v>
      </c>
      <c r="BM212" s="117">
        <v>18</v>
      </c>
      <c r="BN212" s="117">
        <v>18</v>
      </c>
      <c r="BO212" s="117">
        <v>36</v>
      </c>
      <c r="BP212" s="117">
        <v>27</v>
      </c>
      <c r="BQ212" s="117">
        <v>36</v>
      </c>
      <c r="BR212" s="117">
        <v>45</v>
      </c>
      <c r="BT212" s="130" t="str">
        <f t="shared" si="58"/>
        <v>HOH</v>
      </c>
      <c r="BU212" s="131">
        <v>46.5</v>
      </c>
      <c r="BV212" s="131">
        <v>45.9</v>
      </c>
      <c r="BW212" s="131">
        <f t="shared" si="63"/>
        <v>-0.60000000000000142</v>
      </c>
      <c r="BX212" s="132">
        <f t="shared" si="64"/>
        <v>1.0130718954248366</v>
      </c>
      <c r="BY212" s="129" t="str">
        <f t="shared" si="55"/>
        <v>OK</v>
      </c>
      <c r="CA212" s="124" t="e">
        <f t="shared" si="59"/>
        <v>#REF!</v>
      </c>
      <c r="CB212" s="131">
        <f t="shared" si="60"/>
        <v>45.9</v>
      </c>
      <c r="CC212" s="131" t="e">
        <f t="shared" si="53"/>
        <v>#REF!</v>
      </c>
      <c r="CD212" s="133" t="e">
        <f>SUMIF(ID_Process_P!$I$8:$I$1008,'● Inspection plan (master)'!$E212,ID_Process_P!#REF!)/1000</f>
        <v>#REF!</v>
      </c>
      <c r="CE212" s="133">
        <v>21.6</v>
      </c>
      <c r="CF212" s="134"/>
      <c r="CL212" s="124">
        <f t="shared" si="61"/>
        <v>0</v>
      </c>
      <c r="CM212" s="131">
        <f t="shared" si="62"/>
        <v>23.1</v>
      </c>
      <c r="CN212" s="131">
        <f t="shared" si="54"/>
        <v>23.1</v>
      </c>
      <c r="CO212" s="133"/>
      <c r="CP212" s="133">
        <v>0</v>
      </c>
      <c r="CQ212" s="134"/>
    </row>
    <row r="213" spans="2:95">
      <c r="B213" s="113" t="s">
        <v>783</v>
      </c>
      <c r="C213" s="114" t="str">
        <f t="shared" si="56"/>
        <v>RL1-1444CVN2</v>
      </c>
      <c r="D213" s="114" t="s">
        <v>783</v>
      </c>
      <c r="E213" s="114" t="s">
        <v>784</v>
      </c>
      <c r="F213" s="115" t="s">
        <v>37</v>
      </c>
      <c r="G213" s="116" t="str">
        <f t="shared" si="57"/>
        <v>RL1-1444CVN2</v>
      </c>
      <c r="H213" s="116" t="s">
        <v>257</v>
      </c>
      <c r="I213" s="115" t="s">
        <v>280</v>
      </c>
      <c r="J213" s="114" t="s">
        <v>281</v>
      </c>
      <c r="K213" s="114" t="s">
        <v>68</v>
      </c>
      <c r="L213" s="115" t="s">
        <v>753</v>
      </c>
      <c r="M213" s="115" t="s">
        <v>384</v>
      </c>
      <c r="N213" s="115">
        <v>360</v>
      </c>
      <c r="O213" s="106"/>
      <c r="P213" s="106"/>
      <c r="Q213" s="106"/>
      <c r="R213" s="106"/>
      <c r="S213" s="106"/>
      <c r="T213" s="106"/>
      <c r="U213" s="106"/>
      <c r="V213" s="106"/>
      <c r="W213" s="106"/>
      <c r="X213" s="117"/>
      <c r="Y213" s="117"/>
      <c r="Z213" s="117"/>
      <c r="AA213" s="118"/>
      <c r="AB213" s="118"/>
      <c r="AC213" s="118"/>
      <c r="AD213" s="119"/>
      <c r="AE213" s="120"/>
      <c r="AF213" s="120">
        <v>50.4</v>
      </c>
      <c r="AG213" s="120">
        <v>54</v>
      </c>
      <c r="AH213" s="120">
        <v>46.8</v>
      </c>
      <c r="AI213" s="120">
        <v>45.36</v>
      </c>
      <c r="AJ213" s="120">
        <v>46.44</v>
      </c>
      <c r="AK213" s="120">
        <v>33.840000000000003</v>
      </c>
      <c r="AL213" s="120">
        <v>63.36</v>
      </c>
      <c r="AM213" s="120">
        <v>59.76</v>
      </c>
      <c r="AN213" s="120">
        <v>46.8</v>
      </c>
      <c r="AO213" s="120">
        <v>23.4</v>
      </c>
      <c r="AP213" s="120">
        <v>55.44</v>
      </c>
      <c r="AQ213" s="120">
        <v>60.48</v>
      </c>
      <c r="AR213" s="120">
        <v>63.72</v>
      </c>
      <c r="AS213" s="120">
        <v>50.4</v>
      </c>
      <c r="AT213" s="120">
        <v>35.64</v>
      </c>
      <c r="AU213" s="120">
        <v>37.44</v>
      </c>
      <c r="AV213" s="120">
        <v>44.64</v>
      </c>
      <c r="AW213" s="120">
        <v>3.24</v>
      </c>
      <c r="AZ213" s="121"/>
      <c r="BA213" s="121"/>
      <c r="BB213" s="121"/>
      <c r="BC213" s="121"/>
      <c r="BD213" s="121">
        <v>50.4</v>
      </c>
      <c r="BE213" s="121">
        <v>43.2</v>
      </c>
      <c r="BF213" s="121">
        <v>55.8</v>
      </c>
      <c r="BG213" s="121">
        <v>39.6</v>
      </c>
      <c r="BH213" s="121">
        <v>50.4</v>
      </c>
      <c r="BI213" s="121">
        <v>61.2</v>
      </c>
      <c r="BJ213" s="121">
        <v>12.6</v>
      </c>
      <c r="BK213" s="121">
        <v>64.8</v>
      </c>
      <c r="BL213" s="121">
        <v>55.8</v>
      </c>
      <c r="BM213" s="121">
        <v>59.4</v>
      </c>
      <c r="BN213" s="121">
        <v>55.8</v>
      </c>
      <c r="BO213" s="121">
        <v>55.8</v>
      </c>
      <c r="BP213" s="121">
        <v>30.6</v>
      </c>
      <c r="BQ213" s="121">
        <v>39.6</v>
      </c>
      <c r="BR213" s="121">
        <v>45</v>
      </c>
      <c r="BT213" s="116" t="str">
        <f t="shared" si="58"/>
        <v>HOH</v>
      </c>
      <c r="BU213" s="122">
        <v>35.64</v>
      </c>
      <c r="BV213" s="122">
        <v>35.64</v>
      </c>
      <c r="BW213" s="122">
        <f t="shared" si="63"/>
        <v>0</v>
      </c>
      <c r="BX213" s="123">
        <f t="shared" si="64"/>
        <v>1</v>
      </c>
      <c r="BY213" s="115" t="str">
        <f t="shared" si="55"/>
        <v>OK</v>
      </c>
      <c r="CA213" s="124" t="e">
        <f t="shared" si="59"/>
        <v>#REF!</v>
      </c>
      <c r="CB213" s="122">
        <f t="shared" si="60"/>
        <v>35.64</v>
      </c>
      <c r="CC213" s="122" t="e">
        <f t="shared" si="53"/>
        <v>#REF!</v>
      </c>
      <c r="CD213" s="125" t="e">
        <f>SUMIF(ID_Process_P!$I$8:$I$1008,'● Inspection plan (master)'!$E213,ID_Process_P!#REF!)/1000</f>
        <v>#REF!</v>
      </c>
      <c r="CE213" s="125">
        <v>-0.36</v>
      </c>
      <c r="CF213" s="126" t="s">
        <v>465</v>
      </c>
      <c r="CL213" s="124">
        <f t="shared" si="61"/>
        <v>0</v>
      </c>
      <c r="CM213" s="122">
        <f t="shared" si="62"/>
        <v>50.4</v>
      </c>
      <c r="CN213" s="122">
        <f t="shared" si="54"/>
        <v>50.4</v>
      </c>
      <c r="CO213" s="125"/>
      <c r="CP213" s="125">
        <v>0</v>
      </c>
      <c r="CQ213" s="126" t="s">
        <v>465</v>
      </c>
    </row>
    <row r="214" spans="2:95">
      <c r="B214" s="127" t="s">
        <v>785</v>
      </c>
      <c r="C214" s="128" t="str">
        <f t="shared" si="56"/>
        <v>RL1-1504CKBS</v>
      </c>
      <c r="D214" s="128" t="s">
        <v>785</v>
      </c>
      <c r="E214" s="128" t="s">
        <v>786</v>
      </c>
      <c r="F214" s="129" t="s">
        <v>37</v>
      </c>
      <c r="G214" s="130" t="str">
        <f t="shared" si="57"/>
        <v>RL1-1504CKBS</v>
      </c>
      <c r="H214" s="130" t="s">
        <v>257</v>
      </c>
      <c r="I214" s="129" t="s">
        <v>282</v>
      </c>
      <c r="J214" s="128" t="s">
        <v>97</v>
      </c>
      <c r="K214" s="128" t="s">
        <v>97</v>
      </c>
      <c r="L214" s="129" t="s">
        <v>753</v>
      </c>
      <c r="M214" s="129" t="s">
        <v>384</v>
      </c>
      <c r="N214" s="129">
        <v>300</v>
      </c>
      <c r="O214" s="106"/>
      <c r="P214" s="106"/>
      <c r="Q214" s="106"/>
      <c r="R214" s="106"/>
      <c r="S214" s="106"/>
      <c r="T214" s="106"/>
      <c r="U214" s="106"/>
      <c r="V214" s="106"/>
      <c r="W214" s="106"/>
      <c r="X214" s="117"/>
      <c r="Y214" s="117"/>
      <c r="Z214" s="117"/>
      <c r="AA214" s="118"/>
      <c r="AB214" s="118"/>
      <c r="AC214" s="118"/>
      <c r="AD214" s="119"/>
      <c r="AE214" s="120"/>
      <c r="AF214" s="120">
        <v>0</v>
      </c>
      <c r="AG214" s="120">
        <v>0</v>
      </c>
      <c r="AH214" s="120">
        <v>0</v>
      </c>
      <c r="AI214" s="120">
        <v>0</v>
      </c>
      <c r="AJ214" s="120">
        <v>0.3</v>
      </c>
      <c r="AK214" s="120">
        <v>0</v>
      </c>
      <c r="AL214" s="120">
        <v>0</v>
      </c>
      <c r="AM214" s="120">
        <v>0</v>
      </c>
      <c r="AN214" s="120">
        <v>8.6999999999999993</v>
      </c>
      <c r="AO214" s="120">
        <v>3.3</v>
      </c>
      <c r="AP214" s="120">
        <v>5.7</v>
      </c>
      <c r="AQ214" s="120">
        <v>0</v>
      </c>
      <c r="AR214" s="120">
        <v>0</v>
      </c>
      <c r="AS214" s="120">
        <v>0</v>
      </c>
      <c r="AT214" s="120">
        <v>5.4</v>
      </c>
      <c r="AU214" s="120">
        <v>9</v>
      </c>
      <c r="AV214" s="120">
        <v>6.9</v>
      </c>
      <c r="AW214" s="120">
        <v>5.7</v>
      </c>
      <c r="AZ214" s="117"/>
      <c r="BA214" s="117"/>
      <c r="BB214" s="117"/>
      <c r="BC214" s="117"/>
      <c r="BD214" s="117">
        <v>0</v>
      </c>
      <c r="BE214" s="117">
        <v>0</v>
      </c>
      <c r="BF214" s="117">
        <v>0</v>
      </c>
      <c r="BG214" s="117">
        <v>0</v>
      </c>
      <c r="BH214" s="117">
        <v>0</v>
      </c>
      <c r="BI214" s="117">
        <v>9</v>
      </c>
      <c r="BJ214" s="117">
        <v>0</v>
      </c>
      <c r="BK214" s="117">
        <v>9</v>
      </c>
      <c r="BL214" s="117">
        <v>0</v>
      </c>
      <c r="BM214" s="117">
        <v>0</v>
      </c>
      <c r="BN214" s="117">
        <v>0</v>
      </c>
      <c r="BO214" s="117">
        <v>0</v>
      </c>
      <c r="BP214" s="117">
        <v>9</v>
      </c>
      <c r="BQ214" s="117">
        <v>9</v>
      </c>
      <c r="BR214" s="117">
        <v>9</v>
      </c>
      <c r="BT214" s="130" t="str">
        <f t="shared" si="58"/>
        <v>HOH</v>
      </c>
      <c r="BU214" s="131">
        <v>5.4</v>
      </c>
      <c r="BV214" s="131">
        <v>5.4</v>
      </c>
      <c r="BW214" s="131">
        <f t="shared" si="63"/>
        <v>0</v>
      </c>
      <c r="BX214" s="132">
        <f t="shared" si="64"/>
        <v>1</v>
      </c>
      <c r="BY214" s="129" t="str">
        <f t="shared" si="55"/>
        <v>OK</v>
      </c>
      <c r="CA214" s="124" t="e">
        <f t="shared" si="59"/>
        <v>#REF!</v>
      </c>
      <c r="CB214" s="131">
        <f t="shared" si="60"/>
        <v>5.4</v>
      </c>
      <c r="CC214" s="131" t="e">
        <f t="shared" si="53"/>
        <v>#REF!</v>
      </c>
      <c r="CD214" s="133" t="e">
        <f>SUMIF(ID_Process_P!$I$8:$I$1008,'● Inspection plan (master)'!$E214,ID_Process_P!#REF!)/1000</f>
        <v>#REF!</v>
      </c>
      <c r="CE214" s="133">
        <v>5.4</v>
      </c>
      <c r="CF214" s="134"/>
      <c r="CL214" s="124">
        <f t="shared" si="61"/>
        <v>0</v>
      </c>
      <c r="CM214" s="131">
        <f t="shared" si="62"/>
        <v>0</v>
      </c>
      <c r="CN214" s="131">
        <f t="shared" si="54"/>
        <v>0</v>
      </c>
      <c r="CO214" s="133"/>
      <c r="CP214" s="133">
        <v>0</v>
      </c>
      <c r="CQ214" s="134"/>
    </row>
    <row r="215" spans="2:95">
      <c r="B215" s="113" t="s">
        <v>787</v>
      </c>
      <c r="C215" s="114" t="str">
        <f t="shared" si="56"/>
        <v>RL1-1504CVN2</v>
      </c>
      <c r="D215" s="114" t="s">
        <v>787</v>
      </c>
      <c r="E215" s="114" t="s">
        <v>788</v>
      </c>
      <c r="F215" s="115" t="s">
        <v>37</v>
      </c>
      <c r="G215" s="116" t="str">
        <f t="shared" si="57"/>
        <v>RL1-1504CVN2</v>
      </c>
      <c r="H215" s="116" t="s">
        <v>257</v>
      </c>
      <c r="I215" s="115" t="s">
        <v>282</v>
      </c>
      <c r="J215" s="114" t="s">
        <v>70</v>
      </c>
      <c r="K215" s="114" t="s">
        <v>68</v>
      </c>
      <c r="L215" s="115" t="s">
        <v>753</v>
      </c>
      <c r="M215" s="115" t="s">
        <v>384</v>
      </c>
      <c r="N215" s="115">
        <v>600</v>
      </c>
      <c r="O215" s="106"/>
      <c r="P215" s="106"/>
      <c r="Q215" s="106"/>
      <c r="R215" s="106"/>
      <c r="S215" s="106"/>
      <c r="T215" s="106"/>
      <c r="U215" s="106"/>
      <c r="V215" s="106"/>
      <c r="W215" s="106"/>
      <c r="X215" s="117"/>
      <c r="Y215" s="117"/>
      <c r="Z215" s="117"/>
      <c r="AA215" s="118"/>
      <c r="AB215" s="118"/>
      <c r="AC215" s="118"/>
      <c r="AD215" s="119"/>
      <c r="AE215" s="120"/>
      <c r="AF215" s="120">
        <v>13.8</v>
      </c>
      <c r="AG215" s="120">
        <v>19.2</v>
      </c>
      <c r="AH215" s="120">
        <v>20.399999999999999</v>
      </c>
      <c r="AI215" s="120">
        <v>18</v>
      </c>
      <c r="AJ215" s="120">
        <v>13.8</v>
      </c>
      <c r="AK215" s="120">
        <v>18.600000000000001</v>
      </c>
      <c r="AL215" s="120">
        <v>14.4</v>
      </c>
      <c r="AM215" s="120">
        <v>10.199999999999999</v>
      </c>
      <c r="AN215" s="120">
        <v>17.399999999999999</v>
      </c>
      <c r="AO215" s="120">
        <v>4.8</v>
      </c>
      <c r="AP215" s="120">
        <v>0</v>
      </c>
      <c r="AQ215" s="120">
        <v>11.4</v>
      </c>
      <c r="AR215" s="120">
        <v>13.8</v>
      </c>
      <c r="AS215" s="120">
        <v>8.4</v>
      </c>
      <c r="AT215" s="120">
        <v>0</v>
      </c>
      <c r="AU215" s="120">
        <v>7.8</v>
      </c>
      <c r="AV215" s="120">
        <v>12</v>
      </c>
      <c r="AW215" s="120">
        <v>0</v>
      </c>
      <c r="AZ215" s="121"/>
      <c r="BA215" s="121"/>
      <c r="BB215" s="121"/>
      <c r="BC215" s="121"/>
      <c r="BD215" s="121">
        <v>19.8</v>
      </c>
      <c r="BE215" s="121">
        <v>13.8</v>
      </c>
      <c r="BF215" s="121">
        <v>18</v>
      </c>
      <c r="BG215" s="121">
        <v>13.8</v>
      </c>
      <c r="BH215" s="121">
        <v>12</v>
      </c>
      <c r="BI215" s="121">
        <v>15</v>
      </c>
      <c r="BJ215" s="121">
        <v>4.8</v>
      </c>
      <c r="BK215" s="121">
        <v>1.8</v>
      </c>
      <c r="BL215" s="121">
        <v>11.4</v>
      </c>
      <c r="BM215" s="121">
        <v>13.8</v>
      </c>
      <c r="BN215" s="121">
        <v>2.4</v>
      </c>
      <c r="BO215" s="121">
        <v>2.4</v>
      </c>
      <c r="BP215" s="121">
        <v>10.8</v>
      </c>
      <c r="BQ215" s="121">
        <v>15.6</v>
      </c>
      <c r="BR215" s="121">
        <v>0.17100000000000001</v>
      </c>
      <c r="BT215" s="116" t="str">
        <f t="shared" si="58"/>
        <v>HOH</v>
      </c>
      <c r="BU215" s="122">
        <v>0</v>
      </c>
      <c r="BV215" s="122">
        <v>0</v>
      </c>
      <c r="BW215" s="122">
        <f t="shared" si="63"/>
        <v>0</v>
      </c>
      <c r="BX215" s="123" t="str">
        <f t="shared" si="64"/>
        <v xml:space="preserve"> </v>
      </c>
      <c r="BY215" s="115" t="str">
        <f t="shared" si="55"/>
        <v>OK</v>
      </c>
      <c r="CA215" s="124" t="e">
        <f t="shared" si="59"/>
        <v>#REF!</v>
      </c>
      <c r="CB215" s="122">
        <f t="shared" si="60"/>
        <v>0</v>
      </c>
      <c r="CC215" s="122" t="e">
        <f t="shared" si="53"/>
        <v>#REF!</v>
      </c>
      <c r="CD215" s="125" t="e">
        <f>SUMIF(ID_Process_P!$I$8:$I$1008,'● Inspection plan (master)'!$E215,ID_Process_P!#REF!)/1000</f>
        <v>#REF!</v>
      </c>
      <c r="CE215" s="125">
        <v>3</v>
      </c>
      <c r="CF215" s="126"/>
      <c r="CL215" s="124">
        <f t="shared" si="61"/>
        <v>0</v>
      </c>
      <c r="CM215" s="122">
        <f t="shared" si="62"/>
        <v>8.4</v>
      </c>
      <c r="CN215" s="122">
        <f t="shared" si="54"/>
        <v>8.4</v>
      </c>
      <c r="CO215" s="125"/>
      <c r="CP215" s="125">
        <v>0</v>
      </c>
      <c r="CQ215" s="126"/>
    </row>
    <row r="216" spans="2:95">
      <c r="B216" s="127" t="s">
        <v>789</v>
      </c>
      <c r="C216" s="128" t="str">
        <f t="shared" si="56"/>
        <v>RL1-2110CVN2</v>
      </c>
      <c r="D216" s="128" t="s">
        <v>789</v>
      </c>
      <c r="E216" s="128" t="s">
        <v>790</v>
      </c>
      <c r="F216" s="129" t="s">
        <v>37</v>
      </c>
      <c r="G216" s="130" t="str">
        <f t="shared" si="57"/>
        <v>RL1-2110CVN2</v>
      </c>
      <c r="H216" s="130" t="s">
        <v>257</v>
      </c>
      <c r="I216" s="129" t="s">
        <v>283</v>
      </c>
      <c r="J216" s="128" t="s">
        <v>105</v>
      </c>
      <c r="K216" s="128" t="s">
        <v>68</v>
      </c>
      <c r="L216" s="129" t="s">
        <v>753</v>
      </c>
      <c r="M216" s="129" t="s">
        <v>384</v>
      </c>
      <c r="N216" s="129">
        <v>1120</v>
      </c>
      <c r="O216" s="106"/>
      <c r="P216" s="106"/>
      <c r="Q216" s="106"/>
      <c r="R216" s="106"/>
      <c r="S216" s="106"/>
      <c r="T216" s="106"/>
      <c r="U216" s="106"/>
      <c r="V216" s="106"/>
      <c r="W216" s="106"/>
      <c r="X216" s="117"/>
      <c r="Y216" s="117"/>
      <c r="Z216" s="117"/>
      <c r="AA216" s="118"/>
      <c r="AB216" s="118"/>
      <c r="AC216" s="118"/>
      <c r="AD216" s="119"/>
      <c r="AE216" s="120"/>
      <c r="AF216" s="120">
        <v>0</v>
      </c>
      <c r="AG216" s="120">
        <v>0.78900000000000003</v>
      </c>
      <c r="AH216" s="120">
        <v>0</v>
      </c>
      <c r="AI216" s="120">
        <v>0.79300000000000004</v>
      </c>
      <c r="AJ216" s="120">
        <v>0</v>
      </c>
      <c r="AK216" s="120">
        <v>0</v>
      </c>
      <c r="AL216" s="120">
        <v>0</v>
      </c>
      <c r="AM216" s="120">
        <v>0</v>
      </c>
      <c r="AN216" s="120">
        <v>0</v>
      </c>
      <c r="AO216" s="120">
        <v>0</v>
      </c>
      <c r="AP216" s="120">
        <v>0</v>
      </c>
      <c r="AQ216" s="120">
        <v>0</v>
      </c>
      <c r="AR216" s="120">
        <v>0</v>
      </c>
      <c r="AS216" s="120">
        <v>0</v>
      </c>
      <c r="AT216" s="120">
        <v>0</v>
      </c>
      <c r="AU216" s="120">
        <v>0</v>
      </c>
      <c r="AV216" s="120">
        <v>0</v>
      </c>
      <c r="AW216" s="120">
        <v>0</v>
      </c>
      <c r="AZ216" s="117"/>
      <c r="BA216" s="117"/>
      <c r="BB216" s="117"/>
      <c r="BC216" s="117"/>
      <c r="BD216" s="117">
        <v>0</v>
      </c>
      <c r="BE216" s="117">
        <v>0.79300000000000004</v>
      </c>
      <c r="BF216" s="117">
        <v>0</v>
      </c>
      <c r="BG216" s="117">
        <v>0</v>
      </c>
      <c r="BH216" s="117">
        <v>0</v>
      </c>
      <c r="BI216" s="117">
        <v>0</v>
      </c>
      <c r="BJ216" s="117">
        <v>0</v>
      </c>
      <c r="BK216" s="117">
        <v>0</v>
      </c>
      <c r="BL216" s="117">
        <v>0</v>
      </c>
      <c r="BM216" s="117">
        <v>0</v>
      </c>
      <c r="BN216" s="117">
        <v>0</v>
      </c>
      <c r="BO216" s="117">
        <v>0</v>
      </c>
      <c r="BP216" s="117">
        <v>0</v>
      </c>
      <c r="BQ216" s="117">
        <v>0</v>
      </c>
      <c r="BR216" s="117">
        <v>0</v>
      </c>
      <c r="BT216" s="130" t="str">
        <f t="shared" si="58"/>
        <v>HOH</v>
      </c>
      <c r="BU216" s="131">
        <v>0</v>
      </c>
      <c r="BV216" s="131">
        <v>0</v>
      </c>
      <c r="BW216" s="131">
        <f t="shared" si="63"/>
        <v>0</v>
      </c>
      <c r="BX216" s="132" t="str">
        <f t="shared" si="64"/>
        <v xml:space="preserve"> </v>
      </c>
      <c r="BY216" s="129" t="str">
        <f t="shared" si="55"/>
        <v>OK</v>
      </c>
      <c r="CA216" s="124" t="e">
        <f t="shared" si="59"/>
        <v>#REF!</v>
      </c>
      <c r="CB216" s="131">
        <f t="shared" si="60"/>
        <v>0</v>
      </c>
      <c r="CC216" s="131" t="e">
        <f t="shared" si="53"/>
        <v>#REF!</v>
      </c>
      <c r="CD216" s="133" t="e">
        <f>SUMIF(ID_Process_P!$I$8:$I$1008,'● Inspection plan (master)'!$E216,ID_Process_P!#REF!)/1000</f>
        <v>#REF!</v>
      </c>
      <c r="CE216" s="133">
        <v>0</v>
      </c>
      <c r="CF216" s="134"/>
      <c r="CL216" s="124">
        <f t="shared" si="61"/>
        <v>0</v>
      </c>
      <c r="CM216" s="131">
        <f t="shared" si="62"/>
        <v>0</v>
      </c>
      <c r="CN216" s="131">
        <f t="shared" si="54"/>
        <v>0</v>
      </c>
      <c r="CO216" s="133"/>
      <c r="CP216" s="133">
        <v>0</v>
      </c>
      <c r="CQ216" s="134"/>
    </row>
    <row r="217" spans="2:95">
      <c r="B217" s="113" t="s">
        <v>791</v>
      </c>
      <c r="C217" s="114" t="str">
        <f t="shared" si="56"/>
        <v>RL1-2110CVN2</v>
      </c>
      <c r="D217" s="114" t="s">
        <v>791</v>
      </c>
      <c r="E217" s="114" t="s">
        <v>792</v>
      </c>
      <c r="F217" s="115" t="s">
        <v>37</v>
      </c>
      <c r="G217" s="116" t="str">
        <f t="shared" si="57"/>
        <v>RL1-2110CVN2</v>
      </c>
      <c r="H217" s="116" t="s">
        <v>257</v>
      </c>
      <c r="I217" s="115" t="s">
        <v>283</v>
      </c>
      <c r="J217" s="114" t="s">
        <v>70</v>
      </c>
      <c r="K217" s="114" t="s">
        <v>68</v>
      </c>
      <c r="L217" s="115" t="s">
        <v>753</v>
      </c>
      <c r="M217" s="115" t="s">
        <v>384</v>
      </c>
      <c r="N217" s="115">
        <v>1120</v>
      </c>
      <c r="O217" s="106"/>
      <c r="P217" s="106"/>
      <c r="Q217" s="106"/>
      <c r="R217" s="106"/>
      <c r="S217" s="106"/>
      <c r="T217" s="106"/>
      <c r="U217" s="106"/>
      <c r="V217" s="106"/>
      <c r="W217" s="106"/>
      <c r="X217" s="117"/>
      <c r="Y217" s="117"/>
      <c r="Z217" s="117"/>
      <c r="AA217" s="118"/>
      <c r="AB217" s="118"/>
      <c r="AC217" s="118"/>
      <c r="AD217" s="119"/>
      <c r="AE217" s="120"/>
      <c r="AF217" s="120">
        <v>5.6</v>
      </c>
      <c r="AG217" s="120">
        <v>5.6</v>
      </c>
      <c r="AH217" s="120">
        <v>0</v>
      </c>
      <c r="AI217" s="120">
        <v>0.57899999999999996</v>
      </c>
      <c r="AJ217" s="120">
        <v>2.823</v>
      </c>
      <c r="AK217" s="120">
        <v>0.5</v>
      </c>
      <c r="AL217" s="120">
        <v>0</v>
      </c>
      <c r="AM217" s="120">
        <v>0</v>
      </c>
      <c r="AN217" s="120">
        <v>4.18</v>
      </c>
      <c r="AO217" s="120">
        <v>3.08</v>
      </c>
      <c r="AP217" s="120">
        <v>0.88600000000000001</v>
      </c>
      <c r="AQ217" s="120">
        <v>1.2729999999999999</v>
      </c>
      <c r="AR217" s="120">
        <v>0.97899999999999998</v>
      </c>
      <c r="AS217" s="120">
        <v>0.60899999999999999</v>
      </c>
      <c r="AT217" s="120">
        <v>0.56000000000000005</v>
      </c>
      <c r="AU217" s="120">
        <v>0</v>
      </c>
      <c r="AV217" s="120">
        <v>0</v>
      </c>
      <c r="AW217" s="120">
        <v>0</v>
      </c>
      <c r="AZ217" s="121"/>
      <c r="BA217" s="121"/>
      <c r="BB217" s="121"/>
      <c r="BC217" s="121"/>
      <c r="BD217" s="121">
        <v>1.9E-2</v>
      </c>
      <c r="BE217" s="121">
        <v>3.383</v>
      </c>
      <c r="BF217" s="121">
        <v>0.5</v>
      </c>
      <c r="BG217" s="121">
        <v>0</v>
      </c>
      <c r="BH217" s="121">
        <v>0</v>
      </c>
      <c r="BI217" s="121">
        <v>4.18</v>
      </c>
      <c r="BJ217" s="121">
        <v>0.84</v>
      </c>
      <c r="BK217" s="121">
        <v>3.1259999999999999</v>
      </c>
      <c r="BL217" s="121">
        <v>0</v>
      </c>
      <c r="BM217" s="121">
        <v>2.2519999999999998</v>
      </c>
      <c r="BN217" s="121">
        <v>2E-3</v>
      </c>
      <c r="BO217" s="121">
        <v>0.60699999999999998</v>
      </c>
      <c r="BP217" s="121">
        <v>0.56000000000000005</v>
      </c>
      <c r="BQ217" s="121">
        <v>0</v>
      </c>
      <c r="BR217" s="121">
        <v>0</v>
      </c>
      <c r="BT217" s="116" t="str">
        <f t="shared" si="58"/>
        <v>HOH</v>
      </c>
      <c r="BU217" s="122">
        <v>0.56000000000000005</v>
      </c>
      <c r="BV217" s="122">
        <v>0.56000000000000005</v>
      </c>
      <c r="BW217" s="122">
        <f t="shared" si="63"/>
        <v>0</v>
      </c>
      <c r="BX217" s="123">
        <f t="shared" si="64"/>
        <v>1</v>
      </c>
      <c r="BY217" s="115" t="str">
        <f t="shared" si="55"/>
        <v>OK</v>
      </c>
      <c r="CA217" s="124" t="e">
        <f t="shared" si="59"/>
        <v>#REF!</v>
      </c>
      <c r="CB217" s="122">
        <f t="shared" si="60"/>
        <v>0.56000000000000005</v>
      </c>
      <c r="CC217" s="122" t="e">
        <f t="shared" si="53"/>
        <v>#REF!</v>
      </c>
      <c r="CD217" s="125" t="e">
        <f>SUMIF(ID_Process_P!$I$8:$I$1008,'● Inspection plan (master)'!$E217,ID_Process_P!#REF!)/1000</f>
        <v>#REF!</v>
      </c>
      <c r="CE217" s="125">
        <v>0.56000000000000005</v>
      </c>
      <c r="CF217" s="126"/>
      <c r="CL217" s="124">
        <f t="shared" si="61"/>
        <v>0</v>
      </c>
      <c r="CM217" s="122">
        <f t="shared" si="62"/>
        <v>0.60899999999999999</v>
      </c>
      <c r="CN217" s="122">
        <f t="shared" si="54"/>
        <v>0.60899999999999999</v>
      </c>
      <c r="CO217" s="125"/>
      <c r="CP217" s="125">
        <v>0</v>
      </c>
      <c r="CQ217" s="126"/>
    </row>
    <row r="218" spans="2:95">
      <c r="B218" s="127" t="s">
        <v>793</v>
      </c>
      <c r="C218" s="128" t="str">
        <f t="shared" si="56"/>
        <v>RL2-0657CBMP</v>
      </c>
      <c r="D218" s="128" t="s">
        <v>793</v>
      </c>
      <c r="E218" s="128" t="s">
        <v>794</v>
      </c>
      <c r="F218" s="129" t="s">
        <v>37</v>
      </c>
      <c r="G218" s="130" t="str">
        <f t="shared" si="57"/>
        <v>RL2-0657CBMP</v>
      </c>
      <c r="H218" s="130" t="s">
        <v>257</v>
      </c>
      <c r="I218" s="129" t="s">
        <v>284</v>
      </c>
      <c r="J218" s="128" t="s">
        <v>100</v>
      </c>
      <c r="K218" s="128" t="s">
        <v>100</v>
      </c>
      <c r="L218" s="129" t="s">
        <v>753</v>
      </c>
      <c r="M218" s="129" t="s">
        <v>384</v>
      </c>
      <c r="N218" s="129">
        <v>1000</v>
      </c>
      <c r="O218" s="106"/>
      <c r="P218" s="106"/>
      <c r="Q218" s="106"/>
      <c r="R218" s="106"/>
      <c r="S218" s="106"/>
      <c r="T218" s="106"/>
      <c r="U218" s="106"/>
      <c r="V218" s="106"/>
      <c r="W218" s="106"/>
      <c r="X218" s="117"/>
      <c r="Y218" s="117"/>
      <c r="Z218" s="117"/>
      <c r="AA218" s="118"/>
      <c r="AB218" s="118"/>
      <c r="AC218" s="118"/>
      <c r="AD218" s="119"/>
      <c r="AE218" s="120"/>
      <c r="AF218" s="120">
        <v>281</v>
      </c>
      <c r="AG218" s="120">
        <v>217</v>
      </c>
      <c r="AH218" s="120">
        <v>215</v>
      </c>
      <c r="AI218" s="120">
        <v>322</v>
      </c>
      <c r="AJ218" s="120">
        <v>153</v>
      </c>
      <c r="AK218" s="120">
        <v>281</v>
      </c>
      <c r="AL218" s="120">
        <v>194</v>
      </c>
      <c r="AM218" s="120">
        <v>133</v>
      </c>
      <c r="AN218" s="120">
        <v>132</v>
      </c>
      <c r="AO218" s="120">
        <v>190</v>
      </c>
      <c r="AP218" s="120">
        <v>240</v>
      </c>
      <c r="AQ218" s="120">
        <v>53</v>
      </c>
      <c r="AR218" s="120">
        <v>38</v>
      </c>
      <c r="AS218" s="120">
        <v>68</v>
      </c>
      <c r="AT218" s="120">
        <v>113</v>
      </c>
      <c r="AU218" s="120">
        <v>126</v>
      </c>
      <c r="AV218" s="120">
        <v>112</v>
      </c>
      <c r="AW218" s="120">
        <v>101</v>
      </c>
      <c r="AZ218" s="117"/>
      <c r="BA218" s="117"/>
      <c r="BB218" s="117"/>
      <c r="BC218" s="117"/>
      <c r="BD218" s="117">
        <v>343</v>
      </c>
      <c r="BE218" s="117">
        <v>176</v>
      </c>
      <c r="BF218" s="117">
        <v>284</v>
      </c>
      <c r="BG218" s="117">
        <v>178</v>
      </c>
      <c r="BH218" s="117">
        <v>121</v>
      </c>
      <c r="BI218" s="117">
        <v>128</v>
      </c>
      <c r="BJ218" s="117">
        <v>215</v>
      </c>
      <c r="BK218" s="117">
        <v>259</v>
      </c>
      <c r="BL218" s="117">
        <v>99</v>
      </c>
      <c r="BM218" s="117">
        <v>5</v>
      </c>
      <c r="BN218" s="117">
        <v>78</v>
      </c>
      <c r="BO218" s="117">
        <v>74</v>
      </c>
      <c r="BP218" s="117">
        <v>115</v>
      </c>
      <c r="BQ218" s="117">
        <v>133</v>
      </c>
      <c r="BR218" s="117">
        <v>160</v>
      </c>
      <c r="BT218" s="130" t="str">
        <f t="shared" si="58"/>
        <v>HOH</v>
      </c>
      <c r="BU218" s="131">
        <v>109</v>
      </c>
      <c r="BV218" s="131">
        <v>113</v>
      </c>
      <c r="BW218" s="131">
        <f t="shared" si="63"/>
        <v>4</v>
      </c>
      <c r="BX218" s="132">
        <f t="shared" si="64"/>
        <v>0.96460176991150437</v>
      </c>
      <c r="BY218" s="129" t="str">
        <f t="shared" si="55"/>
        <v>OK</v>
      </c>
      <c r="CA218" s="124" t="e">
        <f t="shared" si="59"/>
        <v>#REF!</v>
      </c>
      <c r="CB218" s="131">
        <f t="shared" si="60"/>
        <v>113</v>
      </c>
      <c r="CC218" s="131" t="e">
        <f t="shared" si="53"/>
        <v>#REF!</v>
      </c>
      <c r="CD218" s="133" t="e">
        <f>SUMIF(ID_Process_P!$I$8:$I$1008,'● Inspection plan (master)'!$E218,ID_Process_P!#REF!)/1000</f>
        <v>#REF!</v>
      </c>
      <c r="CE218" s="133">
        <v>45</v>
      </c>
      <c r="CF218" s="134"/>
      <c r="CL218" s="124">
        <f t="shared" si="61"/>
        <v>0</v>
      </c>
      <c r="CM218" s="131">
        <f t="shared" si="62"/>
        <v>68</v>
      </c>
      <c r="CN218" s="131">
        <f t="shared" si="54"/>
        <v>68</v>
      </c>
      <c r="CO218" s="133"/>
      <c r="CP218" s="133">
        <v>0</v>
      </c>
      <c r="CQ218" s="134"/>
    </row>
    <row r="219" spans="2:95">
      <c r="B219" s="113" t="s">
        <v>795</v>
      </c>
      <c r="C219" s="114" t="str">
        <f t="shared" si="56"/>
        <v>RC2-8575CVN2</v>
      </c>
      <c r="D219" s="114" t="s">
        <v>795</v>
      </c>
      <c r="E219" s="114" t="s">
        <v>796</v>
      </c>
      <c r="F219" s="115" t="s">
        <v>37</v>
      </c>
      <c r="G219" s="116" t="str">
        <f t="shared" si="57"/>
        <v>RC2-8575CVN2</v>
      </c>
      <c r="H219" s="116" t="s">
        <v>257</v>
      </c>
      <c r="I219" s="115" t="s">
        <v>285</v>
      </c>
      <c r="J219" s="114" t="s">
        <v>70</v>
      </c>
      <c r="K219" s="114" t="s">
        <v>68</v>
      </c>
      <c r="L219" s="115" t="s">
        <v>753</v>
      </c>
      <c r="M219" s="115" t="s">
        <v>384</v>
      </c>
      <c r="N219" s="115">
        <v>1120</v>
      </c>
      <c r="O219" s="106"/>
      <c r="P219" s="106"/>
      <c r="Q219" s="106"/>
      <c r="R219" s="106"/>
      <c r="S219" s="106"/>
      <c r="T219" s="106"/>
      <c r="U219" s="106"/>
      <c r="V219" s="106"/>
      <c r="W219" s="106"/>
      <c r="X219" s="117"/>
      <c r="Y219" s="117"/>
      <c r="Z219" s="117"/>
      <c r="AA219" s="118"/>
      <c r="AB219" s="118"/>
      <c r="AC219" s="118"/>
      <c r="AD219" s="119"/>
      <c r="AE219" s="120"/>
      <c r="AF219" s="120">
        <v>0</v>
      </c>
      <c r="AG219" s="120">
        <v>2.4</v>
      </c>
      <c r="AH219" s="120">
        <v>0</v>
      </c>
      <c r="AI219" s="120">
        <v>0.3</v>
      </c>
      <c r="AJ219" s="120">
        <v>0</v>
      </c>
      <c r="AK219" s="120">
        <v>0</v>
      </c>
      <c r="AL219" s="120">
        <v>0</v>
      </c>
      <c r="AM219" s="120">
        <v>0.9</v>
      </c>
      <c r="AN219" s="120">
        <v>2.7</v>
      </c>
      <c r="AO219" s="120">
        <v>0.6</v>
      </c>
      <c r="AP219" s="120">
        <v>0.3</v>
      </c>
      <c r="AQ219" s="120">
        <v>0</v>
      </c>
      <c r="AR219" s="120">
        <v>1.2</v>
      </c>
      <c r="AS219" s="120">
        <v>0</v>
      </c>
      <c r="AT219" s="120">
        <v>0.3</v>
      </c>
      <c r="AU219" s="120">
        <v>0</v>
      </c>
      <c r="AV219" s="120">
        <v>0</v>
      </c>
      <c r="AW219" s="120">
        <v>0</v>
      </c>
      <c r="AZ219" s="121"/>
      <c r="BA219" s="121"/>
      <c r="BB219" s="121"/>
      <c r="BC219" s="121"/>
      <c r="BD219" s="121">
        <v>0</v>
      </c>
      <c r="BE219" s="121">
        <v>0.3</v>
      </c>
      <c r="BF219" s="121">
        <v>0</v>
      </c>
      <c r="BG219" s="121">
        <v>0</v>
      </c>
      <c r="BH219" s="121">
        <v>0.9</v>
      </c>
      <c r="BI219" s="121">
        <v>2.7</v>
      </c>
      <c r="BJ219" s="121">
        <v>0.3</v>
      </c>
      <c r="BK219" s="121">
        <v>0.6</v>
      </c>
      <c r="BL219" s="121">
        <v>0</v>
      </c>
      <c r="BM219" s="121">
        <v>1.2</v>
      </c>
      <c r="BN219" s="121">
        <v>0</v>
      </c>
      <c r="BO219" s="121">
        <v>0</v>
      </c>
      <c r="BP219" s="121">
        <v>0.3</v>
      </c>
      <c r="BQ219" s="121">
        <v>0</v>
      </c>
      <c r="BR219" s="121">
        <v>0</v>
      </c>
      <c r="BT219" s="116" t="str">
        <f t="shared" si="58"/>
        <v>HOH</v>
      </c>
      <c r="BU219" s="122">
        <v>0.3</v>
      </c>
      <c r="BV219" s="122">
        <v>0.3</v>
      </c>
      <c r="BW219" s="122">
        <f t="shared" si="63"/>
        <v>0</v>
      </c>
      <c r="BX219" s="123">
        <f t="shared" si="64"/>
        <v>1</v>
      </c>
      <c r="BY219" s="115" t="str">
        <f t="shared" si="55"/>
        <v>OK</v>
      </c>
      <c r="CA219" s="124" t="e">
        <f t="shared" si="59"/>
        <v>#REF!</v>
      </c>
      <c r="CB219" s="122">
        <f t="shared" si="60"/>
        <v>0.3</v>
      </c>
      <c r="CC219" s="122" t="e">
        <f t="shared" si="53"/>
        <v>#REF!</v>
      </c>
      <c r="CD219" s="125" t="e">
        <f>SUMIF(ID_Process_P!$I$8:$I$1008,'● Inspection plan (master)'!$E219,ID_Process_P!#REF!)/1000</f>
        <v>#REF!</v>
      </c>
      <c r="CE219" s="125">
        <v>0</v>
      </c>
      <c r="CF219" s="126"/>
      <c r="CL219" s="124">
        <f t="shared" si="61"/>
        <v>0</v>
      </c>
      <c r="CM219" s="122">
        <f t="shared" si="62"/>
        <v>0</v>
      </c>
      <c r="CN219" s="122">
        <f t="shared" si="54"/>
        <v>0</v>
      </c>
      <c r="CO219" s="125"/>
      <c r="CP219" s="125">
        <v>0</v>
      </c>
      <c r="CQ219" s="126"/>
    </row>
    <row r="220" spans="2:95">
      <c r="B220" s="127" t="s">
        <v>797</v>
      </c>
      <c r="C220" s="128" t="str">
        <f t="shared" si="56"/>
        <v>RL1-2115CVN2</v>
      </c>
      <c r="D220" s="128" t="s">
        <v>797</v>
      </c>
      <c r="E220" s="128" t="s">
        <v>798</v>
      </c>
      <c r="F220" s="129" t="s">
        <v>37</v>
      </c>
      <c r="G220" s="130" t="str">
        <f t="shared" si="57"/>
        <v>RL1-2115CVN2</v>
      </c>
      <c r="H220" s="130" t="s">
        <v>257</v>
      </c>
      <c r="I220" s="129" t="s">
        <v>286</v>
      </c>
      <c r="J220" s="128" t="s">
        <v>70</v>
      </c>
      <c r="K220" s="128" t="s">
        <v>68</v>
      </c>
      <c r="L220" s="129" t="s">
        <v>753</v>
      </c>
      <c r="M220" s="129" t="s">
        <v>384</v>
      </c>
      <c r="N220" s="129">
        <v>4000</v>
      </c>
      <c r="O220" s="106"/>
      <c r="P220" s="106"/>
      <c r="Q220" s="106"/>
      <c r="R220" s="106"/>
      <c r="S220" s="106"/>
      <c r="T220" s="106"/>
      <c r="U220" s="106"/>
      <c r="V220" s="106"/>
      <c r="W220" s="106"/>
      <c r="X220" s="117"/>
      <c r="Y220" s="117"/>
      <c r="Z220" s="117"/>
      <c r="AA220" s="118"/>
      <c r="AB220" s="118"/>
      <c r="AC220" s="118"/>
      <c r="AD220" s="119"/>
      <c r="AE220" s="120"/>
      <c r="AF220" s="120">
        <v>0</v>
      </c>
      <c r="AG220" s="120">
        <v>0</v>
      </c>
      <c r="AH220" s="120">
        <v>0</v>
      </c>
      <c r="AI220" s="120">
        <v>0</v>
      </c>
      <c r="AJ220" s="120">
        <v>0</v>
      </c>
      <c r="AK220" s="120">
        <v>0</v>
      </c>
      <c r="AL220" s="120">
        <v>0</v>
      </c>
      <c r="AM220" s="120">
        <v>0</v>
      </c>
      <c r="AN220" s="120">
        <v>0</v>
      </c>
      <c r="AO220" s="120">
        <v>0</v>
      </c>
      <c r="AP220" s="120">
        <v>0</v>
      </c>
      <c r="AQ220" s="120">
        <v>0</v>
      </c>
      <c r="AR220" s="120">
        <v>0</v>
      </c>
      <c r="AS220" s="120">
        <v>0</v>
      </c>
      <c r="AT220" s="120">
        <v>0</v>
      </c>
      <c r="AU220" s="120">
        <v>0</v>
      </c>
      <c r="AV220" s="120">
        <v>0</v>
      </c>
      <c r="AW220" s="120">
        <v>0</v>
      </c>
      <c r="AZ220" s="117"/>
      <c r="BA220" s="117"/>
      <c r="BB220" s="117"/>
      <c r="BC220" s="117"/>
      <c r="BD220" s="117">
        <v>0</v>
      </c>
      <c r="BE220" s="117">
        <v>0</v>
      </c>
      <c r="BF220" s="117">
        <v>0</v>
      </c>
      <c r="BG220" s="117">
        <v>0</v>
      </c>
      <c r="BH220" s="117">
        <v>0</v>
      </c>
      <c r="BI220" s="117">
        <v>0</v>
      </c>
      <c r="BJ220" s="117">
        <v>0</v>
      </c>
      <c r="BK220" s="117">
        <v>0</v>
      </c>
      <c r="BL220" s="117">
        <v>0</v>
      </c>
      <c r="BM220" s="117">
        <v>0</v>
      </c>
      <c r="BN220" s="117">
        <v>0</v>
      </c>
      <c r="BO220" s="117">
        <v>0</v>
      </c>
      <c r="BP220" s="117">
        <v>0</v>
      </c>
      <c r="BQ220" s="117">
        <v>0</v>
      </c>
      <c r="BR220" s="117">
        <v>0</v>
      </c>
      <c r="BT220" s="130" t="str">
        <f t="shared" si="58"/>
        <v>HOH</v>
      </c>
      <c r="BU220" s="131">
        <v>0</v>
      </c>
      <c r="BV220" s="131">
        <v>0</v>
      </c>
      <c r="BW220" s="131">
        <f t="shared" si="63"/>
        <v>0</v>
      </c>
      <c r="BX220" s="132" t="str">
        <f t="shared" si="64"/>
        <v xml:space="preserve"> </v>
      </c>
      <c r="BY220" s="129" t="str">
        <f t="shared" si="55"/>
        <v>OK</v>
      </c>
      <c r="CA220" s="124" t="e">
        <f t="shared" si="59"/>
        <v>#REF!</v>
      </c>
      <c r="CB220" s="131">
        <f t="shared" si="60"/>
        <v>0</v>
      </c>
      <c r="CC220" s="131" t="e">
        <f t="shared" si="53"/>
        <v>#REF!</v>
      </c>
      <c r="CD220" s="133" t="e">
        <f>SUMIF(ID_Process_P!$I$8:$I$1008,'● Inspection plan (master)'!$E220,ID_Process_P!#REF!)/1000</f>
        <v>#REF!</v>
      </c>
      <c r="CE220" s="133">
        <v>0</v>
      </c>
      <c r="CF220" s="134"/>
      <c r="CL220" s="124">
        <f t="shared" si="61"/>
        <v>0</v>
      </c>
      <c r="CM220" s="131">
        <f t="shared" si="62"/>
        <v>0</v>
      </c>
      <c r="CN220" s="131">
        <f t="shared" si="54"/>
        <v>0</v>
      </c>
      <c r="CO220" s="133"/>
      <c r="CP220" s="133">
        <v>0</v>
      </c>
      <c r="CQ220" s="134"/>
    </row>
    <row r="221" spans="2:95">
      <c r="B221" s="113" t="s">
        <v>799</v>
      </c>
      <c r="C221" s="114" t="str">
        <f t="shared" si="56"/>
        <v>LY4764-001BIVN</v>
      </c>
      <c r="D221" s="114" t="s">
        <v>799</v>
      </c>
      <c r="E221" s="114" t="s">
        <v>800</v>
      </c>
      <c r="F221" s="115" t="s">
        <v>37</v>
      </c>
      <c r="G221" s="116" t="str">
        <f t="shared" si="57"/>
        <v>LY4764-001BIVN</v>
      </c>
      <c r="H221" s="116" t="s">
        <v>257</v>
      </c>
      <c r="I221" s="115" t="s">
        <v>287</v>
      </c>
      <c r="J221" s="114" t="s">
        <v>87</v>
      </c>
      <c r="K221" s="114" t="s">
        <v>87</v>
      </c>
      <c r="L221" s="115" t="s">
        <v>753</v>
      </c>
      <c r="M221" s="115" t="s">
        <v>384</v>
      </c>
      <c r="N221" s="115">
        <v>24000</v>
      </c>
      <c r="O221" s="106"/>
      <c r="P221" s="106"/>
      <c r="Q221" s="106"/>
      <c r="R221" s="106"/>
      <c r="S221" s="106"/>
      <c r="T221" s="106"/>
      <c r="U221" s="106"/>
      <c r="V221" s="106"/>
      <c r="W221" s="106"/>
      <c r="X221" s="117"/>
      <c r="Y221" s="117"/>
      <c r="Z221" s="117"/>
      <c r="AA221" s="118"/>
      <c r="AB221" s="118"/>
      <c r="AC221" s="118"/>
      <c r="AD221" s="119"/>
      <c r="AE221" s="120"/>
      <c r="AF221" s="120">
        <v>264</v>
      </c>
      <c r="AG221" s="120">
        <v>240</v>
      </c>
      <c r="AH221" s="120">
        <v>312</v>
      </c>
      <c r="AI221" s="120">
        <v>72</v>
      </c>
      <c r="AJ221" s="120">
        <v>168</v>
      </c>
      <c r="AK221" s="120">
        <v>72</v>
      </c>
      <c r="AL221" s="120">
        <v>264</v>
      </c>
      <c r="AM221" s="120">
        <v>240</v>
      </c>
      <c r="AN221" s="120">
        <v>360</v>
      </c>
      <c r="AO221" s="120">
        <v>288</v>
      </c>
      <c r="AP221" s="120">
        <v>312</v>
      </c>
      <c r="AQ221" s="120">
        <v>288</v>
      </c>
      <c r="AR221" s="120">
        <v>336</v>
      </c>
      <c r="AS221" s="120">
        <v>240</v>
      </c>
      <c r="AT221" s="120">
        <v>48</v>
      </c>
      <c r="AU221" s="120">
        <v>72</v>
      </c>
      <c r="AV221" s="120">
        <v>96</v>
      </c>
      <c r="AW221" s="120">
        <v>48</v>
      </c>
      <c r="AZ221" s="121"/>
      <c r="BA221" s="121"/>
      <c r="BB221" s="121"/>
      <c r="BC221" s="121"/>
      <c r="BD221" s="121">
        <v>144</v>
      </c>
      <c r="BE221" s="121">
        <v>144</v>
      </c>
      <c r="BF221" s="121">
        <v>192</v>
      </c>
      <c r="BG221" s="121">
        <v>240</v>
      </c>
      <c r="BH221" s="121">
        <v>264</v>
      </c>
      <c r="BI221" s="121">
        <v>312</v>
      </c>
      <c r="BJ221" s="121">
        <v>288</v>
      </c>
      <c r="BK221" s="121">
        <v>336</v>
      </c>
      <c r="BL221" s="121">
        <v>264.06</v>
      </c>
      <c r="BM221" s="121">
        <v>336</v>
      </c>
      <c r="BN221" s="121">
        <v>264</v>
      </c>
      <c r="BO221" s="121">
        <v>96</v>
      </c>
      <c r="BP221" s="121">
        <v>48</v>
      </c>
      <c r="BQ221" s="121">
        <v>96</v>
      </c>
      <c r="BR221" s="121">
        <v>96</v>
      </c>
      <c r="BT221" s="116" t="str">
        <f t="shared" si="58"/>
        <v>HOH</v>
      </c>
      <c r="BU221" s="122">
        <v>48</v>
      </c>
      <c r="BV221" s="122">
        <v>48</v>
      </c>
      <c r="BW221" s="122">
        <f t="shared" si="63"/>
        <v>0</v>
      </c>
      <c r="BX221" s="123">
        <f t="shared" si="64"/>
        <v>1</v>
      </c>
      <c r="BY221" s="115" t="str">
        <f t="shared" si="55"/>
        <v>OK</v>
      </c>
      <c r="CA221" s="124" t="e">
        <f t="shared" si="59"/>
        <v>#REF!</v>
      </c>
      <c r="CB221" s="122">
        <f t="shared" si="60"/>
        <v>48</v>
      </c>
      <c r="CC221" s="122" t="e">
        <f t="shared" si="53"/>
        <v>#REF!</v>
      </c>
      <c r="CD221" s="125" t="e">
        <f>SUMIF(ID_Process_P!$I$8:$I$1008,'● Inspection plan (master)'!$E221,ID_Process_P!#REF!)/1000</f>
        <v>#REF!</v>
      </c>
      <c r="CE221" s="125">
        <v>0</v>
      </c>
      <c r="CF221" s="126"/>
      <c r="CL221" s="124">
        <f t="shared" si="61"/>
        <v>0</v>
      </c>
      <c r="CM221" s="122">
        <f t="shared" si="62"/>
        <v>240</v>
      </c>
      <c r="CN221" s="122">
        <f t="shared" si="54"/>
        <v>240</v>
      </c>
      <c r="CO221" s="125"/>
      <c r="CP221" s="125">
        <v>0</v>
      </c>
      <c r="CQ221" s="126"/>
    </row>
    <row r="222" spans="2:95">
      <c r="B222" s="127" t="s">
        <v>801</v>
      </c>
      <c r="C222" s="128" t="str">
        <f t="shared" si="56"/>
        <v>LY4764-001BIVN</v>
      </c>
      <c r="D222" s="128" t="s">
        <v>801</v>
      </c>
      <c r="E222" s="128" t="s">
        <v>802</v>
      </c>
      <c r="F222" s="129" t="s">
        <v>37</v>
      </c>
      <c r="G222" s="130" t="str">
        <f t="shared" si="57"/>
        <v>LY4764-001BIVN</v>
      </c>
      <c r="H222" s="130" t="s">
        <v>257</v>
      </c>
      <c r="I222" s="129" t="s">
        <v>287</v>
      </c>
      <c r="J222" s="128" t="s">
        <v>288</v>
      </c>
      <c r="K222" s="128" t="s">
        <v>87</v>
      </c>
      <c r="L222" s="129" t="s">
        <v>753</v>
      </c>
      <c r="M222" s="129" t="s">
        <v>384</v>
      </c>
      <c r="N222" s="129">
        <v>24000</v>
      </c>
      <c r="O222" s="106"/>
      <c r="P222" s="106"/>
      <c r="Q222" s="106"/>
      <c r="R222" s="106"/>
      <c r="S222" s="106"/>
      <c r="T222" s="106"/>
      <c r="U222" s="106"/>
      <c r="V222" s="106"/>
      <c r="W222" s="106"/>
      <c r="X222" s="117"/>
      <c r="Y222" s="117"/>
      <c r="Z222" s="117"/>
      <c r="AA222" s="118"/>
      <c r="AB222" s="118"/>
      <c r="AC222" s="118"/>
      <c r="AD222" s="119"/>
      <c r="AE222" s="120"/>
      <c r="AF222" s="120">
        <v>0</v>
      </c>
      <c r="AG222" s="120">
        <v>99</v>
      </c>
      <c r="AH222" s="120">
        <v>168</v>
      </c>
      <c r="AI222" s="120">
        <v>168</v>
      </c>
      <c r="AJ222" s="120">
        <v>0</v>
      </c>
      <c r="AK222" s="120">
        <v>48</v>
      </c>
      <c r="AL222" s="120">
        <v>336</v>
      </c>
      <c r="AM222" s="120">
        <v>192</v>
      </c>
      <c r="AN222" s="120">
        <v>48</v>
      </c>
      <c r="AO222" s="120">
        <v>144</v>
      </c>
      <c r="AP222" s="120">
        <v>288</v>
      </c>
      <c r="AQ222" s="120">
        <v>288</v>
      </c>
      <c r="AR222" s="120">
        <v>48</v>
      </c>
      <c r="AS222" s="120">
        <v>336</v>
      </c>
      <c r="AT222" s="120">
        <v>264</v>
      </c>
      <c r="AU222" s="120">
        <v>288</v>
      </c>
      <c r="AV222" s="120">
        <v>264</v>
      </c>
      <c r="AW222" s="120">
        <v>0</v>
      </c>
      <c r="AZ222" s="117"/>
      <c r="BA222" s="117"/>
      <c r="BB222" s="117"/>
      <c r="BC222" s="117"/>
      <c r="BD222" s="117">
        <v>192</v>
      </c>
      <c r="BE222" s="117">
        <v>0</v>
      </c>
      <c r="BF222" s="117">
        <v>120</v>
      </c>
      <c r="BG222" s="117">
        <v>144</v>
      </c>
      <c r="BH222" s="117">
        <v>0</v>
      </c>
      <c r="BI222" s="117">
        <v>240</v>
      </c>
      <c r="BJ222" s="117">
        <v>480</v>
      </c>
      <c r="BK222" s="117">
        <v>120</v>
      </c>
      <c r="BL222" s="117">
        <v>168</v>
      </c>
      <c r="BM222" s="117">
        <v>72</v>
      </c>
      <c r="BN222" s="117">
        <v>624</v>
      </c>
      <c r="BO222" s="117">
        <v>0</v>
      </c>
      <c r="BP222" s="117">
        <v>224.46</v>
      </c>
      <c r="BQ222" s="117">
        <v>282.26299999999998</v>
      </c>
      <c r="BR222" s="117">
        <v>267.25</v>
      </c>
      <c r="BT222" s="130" t="str">
        <f t="shared" si="58"/>
        <v>HOH</v>
      </c>
      <c r="BU222" s="131">
        <v>288</v>
      </c>
      <c r="BV222" s="131">
        <v>264</v>
      </c>
      <c r="BW222" s="131">
        <f t="shared" si="63"/>
        <v>-24</v>
      </c>
      <c r="BX222" s="132">
        <f t="shared" si="64"/>
        <v>1.0909090909090908</v>
      </c>
      <c r="BY222" s="129" t="str">
        <f t="shared" si="55"/>
        <v>NG</v>
      </c>
      <c r="CA222" s="124" t="e">
        <f t="shared" si="59"/>
        <v>#REF!</v>
      </c>
      <c r="CB222" s="131">
        <f t="shared" si="60"/>
        <v>264</v>
      </c>
      <c r="CC222" s="131" t="e">
        <f t="shared" si="53"/>
        <v>#REF!</v>
      </c>
      <c r="CD222" s="133" t="e">
        <f>SUMIF(ID_Process_P!$I$8:$I$1008,'● Inspection plan (master)'!$E222,ID_Process_P!#REF!)/1000</f>
        <v>#REF!</v>
      </c>
      <c r="CE222" s="133">
        <v>39.54</v>
      </c>
      <c r="CF222" s="134"/>
      <c r="CL222" s="124">
        <f t="shared" si="61"/>
        <v>0</v>
      </c>
      <c r="CM222" s="131">
        <f t="shared" si="62"/>
        <v>336</v>
      </c>
      <c r="CN222" s="131">
        <f t="shared" si="54"/>
        <v>336</v>
      </c>
      <c r="CO222" s="133"/>
      <c r="CP222" s="133">
        <v>0</v>
      </c>
      <c r="CQ222" s="134"/>
    </row>
    <row r="223" spans="2:95">
      <c r="B223" s="113" t="s">
        <v>803</v>
      </c>
      <c r="C223" s="114" t="str">
        <f t="shared" si="56"/>
        <v>LY8597-001BIVN</v>
      </c>
      <c r="D223" s="114" t="s">
        <v>803</v>
      </c>
      <c r="E223" s="114" t="s">
        <v>804</v>
      </c>
      <c r="F223" s="115" t="s">
        <v>37</v>
      </c>
      <c r="G223" s="116" t="str">
        <f t="shared" si="57"/>
        <v>LY8597-001BIVN</v>
      </c>
      <c r="H223" s="116" t="s">
        <v>257</v>
      </c>
      <c r="I223" s="115" t="s">
        <v>289</v>
      </c>
      <c r="J223" s="114" t="s">
        <v>87</v>
      </c>
      <c r="K223" s="114" t="s">
        <v>87</v>
      </c>
      <c r="L223" s="115" t="s">
        <v>753</v>
      </c>
      <c r="M223" s="115" t="s">
        <v>384</v>
      </c>
      <c r="N223" s="115">
        <v>24000</v>
      </c>
      <c r="O223" s="106"/>
      <c r="P223" s="106"/>
      <c r="Q223" s="106"/>
      <c r="R223" s="106"/>
      <c r="S223" s="106"/>
      <c r="T223" s="106"/>
      <c r="U223" s="106"/>
      <c r="V223" s="106"/>
      <c r="W223" s="106"/>
      <c r="X223" s="117"/>
      <c r="Y223" s="117"/>
      <c r="Z223" s="117"/>
      <c r="AA223" s="118"/>
      <c r="AB223" s="118"/>
      <c r="AC223" s="118"/>
      <c r="AD223" s="119"/>
      <c r="AE223" s="120"/>
      <c r="AF223" s="120">
        <v>72</v>
      </c>
      <c r="AG223" s="120">
        <v>48</v>
      </c>
      <c r="AH223" s="120">
        <v>72</v>
      </c>
      <c r="AI223" s="120">
        <v>24</v>
      </c>
      <c r="AJ223" s="120">
        <v>0</v>
      </c>
      <c r="AK223" s="120">
        <v>72</v>
      </c>
      <c r="AL223" s="120">
        <v>24</v>
      </c>
      <c r="AM223" s="120">
        <v>72</v>
      </c>
      <c r="AN223" s="120">
        <v>48</v>
      </c>
      <c r="AO223" s="120">
        <v>72</v>
      </c>
      <c r="AP223" s="120">
        <v>96</v>
      </c>
      <c r="AQ223" s="120">
        <v>96</v>
      </c>
      <c r="AR223" s="120">
        <v>96</v>
      </c>
      <c r="AS223" s="120">
        <v>48</v>
      </c>
      <c r="AT223" s="120">
        <v>72</v>
      </c>
      <c r="AU223" s="120">
        <v>24</v>
      </c>
      <c r="AV223" s="120">
        <v>72</v>
      </c>
      <c r="AW223" s="120">
        <v>48</v>
      </c>
      <c r="AZ223" s="121"/>
      <c r="BA223" s="121"/>
      <c r="BB223" s="121"/>
      <c r="BC223" s="121"/>
      <c r="BD223" s="121">
        <v>48</v>
      </c>
      <c r="BE223" s="121">
        <v>48</v>
      </c>
      <c r="BF223" s="121">
        <v>24</v>
      </c>
      <c r="BG223" s="121">
        <v>48</v>
      </c>
      <c r="BH223" s="121">
        <v>48</v>
      </c>
      <c r="BI223" s="121">
        <v>48</v>
      </c>
      <c r="BJ223" s="121">
        <v>96</v>
      </c>
      <c r="BK223" s="121">
        <v>96</v>
      </c>
      <c r="BL223" s="121">
        <v>48</v>
      </c>
      <c r="BM223" s="121">
        <v>96</v>
      </c>
      <c r="BN223" s="121">
        <v>96</v>
      </c>
      <c r="BO223" s="121">
        <v>72</v>
      </c>
      <c r="BP223" s="121">
        <v>24</v>
      </c>
      <c r="BQ223" s="121">
        <v>72</v>
      </c>
      <c r="BR223" s="121">
        <v>72</v>
      </c>
      <c r="BT223" s="116" t="str">
        <f t="shared" si="58"/>
        <v>HOH</v>
      </c>
      <c r="BU223" s="122">
        <v>72</v>
      </c>
      <c r="BV223" s="122">
        <v>72</v>
      </c>
      <c r="BW223" s="122">
        <f t="shared" si="63"/>
        <v>0</v>
      </c>
      <c r="BX223" s="123">
        <f t="shared" si="64"/>
        <v>1</v>
      </c>
      <c r="BY223" s="115" t="str">
        <f t="shared" si="55"/>
        <v>OK</v>
      </c>
      <c r="CA223" s="124" t="e">
        <f t="shared" si="59"/>
        <v>#REF!</v>
      </c>
      <c r="CB223" s="122">
        <f t="shared" si="60"/>
        <v>72</v>
      </c>
      <c r="CC223" s="122" t="e">
        <f t="shared" si="53"/>
        <v>#REF!</v>
      </c>
      <c r="CD223" s="125" t="e">
        <f>SUMIF(ID_Process_P!$I$8:$I$1008,'● Inspection plan (master)'!$E223,ID_Process_P!#REF!)/1000</f>
        <v>#REF!</v>
      </c>
      <c r="CE223" s="125">
        <v>24</v>
      </c>
      <c r="CF223" s="126"/>
      <c r="CL223" s="124">
        <f t="shared" si="61"/>
        <v>0</v>
      </c>
      <c r="CM223" s="122">
        <f t="shared" si="62"/>
        <v>48</v>
      </c>
      <c r="CN223" s="122">
        <f t="shared" si="54"/>
        <v>48</v>
      </c>
      <c r="CO223" s="125"/>
      <c r="CP223" s="125">
        <v>0</v>
      </c>
      <c r="CQ223" s="126"/>
    </row>
    <row r="224" spans="2:95">
      <c r="B224" s="127" t="s">
        <v>805</v>
      </c>
      <c r="C224" s="128" t="str">
        <f t="shared" si="56"/>
        <v>302S018420KDTVN</v>
      </c>
      <c r="D224" s="128" t="s">
        <v>805</v>
      </c>
      <c r="E224" s="128" t="s">
        <v>806</v>
      </c>
      <c r="F224" s="129" t="s">
        <v>37</v>
      </c>
      <c r="G224" s="130" t="str">
        <f t="shared" si="57"/>
        <v>302S018420KDTVN</v>
      </c>
      <c r="H224" s="130" t="s">
        <v>257</v>
      </c>
      <c r="I224" s="129" t="s">
        <v>290</v>
      </c>
      <c r="J224" s="128" t="s">
        <v>111</v>
      </c>
      <c r="K224" s="128" t="s">
        <v>111</v>
      </c>
      <c r="L224" s="129" t="s">
        <v>753</v>
      </c>
      <c r="M224" s="129" t="s">
        <v>354</v>
      </c>
      <c r="N224" s="129">
        <v>1600</v>
      </c>
      <c r="O224" s="106"/>
      <c r="P224" s="106"/>
      <c r="Q224" s="106"/>
      <c r="R224" s="106"/>
      <c r="S224" s="106"/>
      <c r="T224" s="106"/>
      <c r="U224" s="106"/>
      <c r="V224" s="106"/>
      <c r="W224" s="106"/>
      <c r="X224" s="117"/>
      <c r="Y224" s="117"/>
      <c r="Z224" s="117"/>
      <c r="AA224" s="118"/>
      <c r="AB224" s="118"/>
      <c r="AC224" s="118"/>
      <c r="AD224" s="119"/>
      <c r="AE224" s="120"/>
      <c r="AF224" s="120">
        <v>0</v>
      </c>
      <c r="AG224" s="120">
        <v>0</v>
      </c>
      <c r="AH224" s="120">
        <v>0</v>
      </c>
      <c r="AI224" s="120">
        <v>0</v>
      </c>
      <c r="AJ224" s="120">
        <v>0</v>
      </c>
      <c r="AK224" s="120">
        <v>0</v>
      </c>
      <c r="AL224" s="120">
        <v>0</v>
      </c>
      <c r="AM224" s="120">
        <v>0</v>
      </c>
      <c r="AN224" s="120">
        <v>0</v>
      </c>
      <c r="AO224" s="120">
        <v>0</v>
      </c>
      <c r="AP224" s="120">
        <v>0</v>
      </c>
      <c r="AQ224" s="120">
        <v>0</v>
      </c>
      <c r="AR224" s="120">
        <v>0</v>
      </c>
      <c r="AS224" s="120">
        <v>0</v>
      </c>
      <c r="AT224" s="120">
        <v>0</v>
      </c>
      <c r="AU224" s="120">
        <v>0</v>
      </c>
      <c r="AV224" s="120">
        <v>0</v>
      </c>
      <c r="AW224" s="120">
        <v>0</v>
      </c>
      <c r="AZ224" s="117"/>
      <c r="BA224" s="117"/>
      <c r="BB224" s="117"/>
      <c r="BC224" s="117"/>
      <c r="BD224" s="117">
        <v>0</v>
      </c>
      <c r="BE224" s="117">
        <v>0</v>
      </c>
      <c r="BF224" s="117">
        <v>0</v>
      </c>
      <c r="BG224" s="117">
        <v>0</v>
      </c>
      <c r="BH224" s="117">
        <v>0</v>
      </c>
      <c r="BI224" s="117">
        <v>0</v>
      </c>
      <c r="BJ224" s="117">
        <v>0</v>
      </c>
      <c r="BK224" s="117">
        <v>0</v>
      </c>
      <c r="BL224" s="117">
        <v>0</v>
      </c>
      <c r="BM224" s="117">
        <v>0</v>
      </c>
      <c r="BN224" s="117">
        <v>0</v>
      </c>
      <c r="BO224" s="117">
        <v>0</v>
      </c>
      <c r="BP224" s="117">
        <v>0</v>
      </c>
      <c r="BQ224" s="117">
        <v>0</v>
      </c>
      <c r="BR224" s="117">
        <v>0</v>
      </c>
      <c r="BT224" s="130" t="str">
        <f t="shared" si="58"/>
        <v>HOH</v>
      </c>
      <c r="BU224" s="131">
        <v>0</v>
      </c>
      <c r="BV224" s="131">
        <v>0</v>
      </c>
      <c r="BW224" s="131">
        <f t="shared" si="63"/>
        <v>0</v>
      </c>
      <c r="BX224" s="132" t="str">
        <f t="shared" si="64"/>
        <v xml:space="preserve"> </v>
      </c>
      <c r="BY224" s="129" t="str">
        <f t="shared" si="55"/>
        <v>OK</v>
      </c>
      <c r="CA224" s="124" t="e">
        <f t="shared" si="59"/>
        <v>#REF!</v>
      </c>
      <c r="CB224" s="131">
        <f t="shared" si="60"/>
        <v>0</v>
      </c>
      <c r="CC224" s="131" t="e">
        <f t="shared" si="53"/>
        <v>#REF!</v>
      </c>
      <c r="CD224" s="133" t="e">
        <f>SUMIF(ID_Process_P!$I$8:$I$1008,'● Inspection plan (master)'!$E224,ID_Process_P!#REF!)/1000</f>
        <v>#REF!</v>
      </c>
      <c r="CE224" s="133">
        <v>0</v>
      </c>
      <c r="CF224" s="134"/>
      <c r="CL224" s="124">
        <f t="shared" si="61"/>
        <v>0</v>
      </c>
      <c r="CM224" s="131">
        <f t="shared" si="62"/>
        <v>0</v>
      </c>
      <c r="CN224" s="131">
        <f t="shared" si="54"/>
        <v>0</v>
      </c>
      <c r="CO224" s="133"/>
      <c r="CP224" s="133">
        <v>0</v>
      </c>
      <c r="CQ224" s="134"/>
    </row>
    <row r="225" spans="2:95">
      <c r="B225" s="113" t="s">
        <v>807</v>
      </c>
      <c r="C225" s="114" t="str">
        <f t="shared" si="56"/>
        <v>302S018420KDTVN</v>
      </c>
      <c r="D225" s="114" t="s">
        <v>807</v>
      </c>
      <c r="E225" s="114" t="s">
        <v>808</v>
      </c>
      <c r="F225" s="115" t="s">
        <v>37</v>
      </c>
      <c r="G225" s="116" t="str">
        <f t="shared" si="57"/>
        <v>302S018420KDTVN</v>
      </c>
      <c r="H225" s="116" t="s">
        <v>257</v>
      </c>
      <c r="I225" s="115" t="s">
        <v>290</v>
      </c>
      <c r="J225" s="114" t="s">
        <v>106</v>
      </c>
      <c r="K225" s="114" t="s">
        <v>111</v>
      </c>
      <c r="L225" s="115" t="s">
        <v>753</v>
      </c>
      <c r="M225" s="115" t="s">
        <v>354</v>
      </c>
      <c r="N225" s="115">
        <v>1600</v>
      </c>
      <c r="O225" s="106"/>
      <c r="P225" s="106"/>
      <c r="Q225" s="106"/>
      <c r="R225" s="106"/>
      <c r="S225" s="106"/>
      <c r="T225" s="106"/>
      <c r="U225" s="106"/>
      <c r="V225" s="106"/>
      <c r="W225" s="106"/>
      <c r="X225" s="117"/>
      <c r="Y225" s="117"/>
      <c r="Z225" s="117"/>
      <c r="AA225" s="118"/>
      <c r="AB225" s="118"/>
      <c r="AC225" s="118"/>
      <c r="AD225" s="119"/>
      <c r="AE225" s="120"/>
      <c r="AF225" s="120">
        <v>27.2</v>
      </c>
      <c r="AG225" s="120">
        <v>8</v>
      </c>
      <c r="AH225" s="120">
        <v>12.8</v>
      </c>
      <c r="AI225" s="120">
        <v>9.6</v>
      </c>
      <c r="AJ225" s="120">
        <v>16</v>
      </c>
      <c r="AK225" s="120">
        <v>24</v>
      </c>
      <c r="AL225" s="120">
        <v>24</v>
      </c>
      <c r="AM225" s="120">
        <v>16</v>
      </c>
      <c r="AN225" s="120">
        <v>36.799999999999997</v>
      </c>
      <c r="AO225" s="120">
        <v>0</v>
      </c>
      <c r="AP225" s="120">
        <v>3.2</v>
      </c>
      <c r="AQ225" s="120">
        <v>17.600000000000001</v>
      </c>
      <c r="AR225" s="120">
        <v>14.4</v>
      </c>
      <c r="AS225" s="120">
        <v>19.2</v>
      </c>
      <c r="AT225" s="120">
        <v>16</v>
      </c>
      <c r="AU225" s="120">
        <v>14.4</v>
      </c>
      <c r="AV225" s="120">
        <v>16</v>
      </c>
      <c r="AW225" s="120">
        <v>12.8</v>
      </c>
      <c r="AZ225" s="121"/>
      <c r="BA225" s="121"/>
      <c r="BB225" s="121"/>
      <c r="BC225" s="121"/>
      <c r="BD225" s="121">
        <v>9.6</v>
      </c>
      <c r="BE225" s="121">
        <v>17.600000000000001</v>
      </c>
      <c r="BF225" s="121">
        <v>24</v>
      </c>
      <c r="BG225" s="121">
        <v>16</v>
      </c>
      <c r="BH225" s="121">
        <v>20.8</v>
      </c>
      <c r="BI225" s="121">
        <v>11.2</v>
      </c>
      <c r="BJ225" s="121">
        <v>4.8</v>
      </c>
      <c r="BK225" s="121">
        <v>28.8</v>
      </c>
      <c r="BL225" s="121">
        <v>9.6</v>
      </c>
      <c r="BM225" s="121">
        <v>17.600000000000001</v>
      </c>
      <c r="BN225" s="121">
        <v>22.4</v>
      </c>
      <c r="BO225" s="121">
        <v>14.4</v>
      </c>
      <c r="BP225" s="121">
        <v>17.600000000000001</v>
      </c>
      <c r="BQ225" s="121">
        <v>11.2</v>
      </c>
      <c r="BR225" s="121">
        <v>22.4</v>
      </c>
      <c r="BT225" s="116" t="str">
        <f t="shared" si="58"/>
        <v>HOH</v>
      </c>
      <c r="BU225" s="122">
        <v>16</v>
      </c>
      <c r="BV225" s="122">
        <v>16</v>
      </c>
      <c r="BW225" s="122">
        <f t="shared" si="63"/>
        <v>0</v>
      </c>
      <c r="BX225" s="123">
        <f t="shared" si="64"/>
        <v>1</v>
      </c>
      <c r="BY225" s="115" t="str">
        <f t="shared" si="55"/>
        <v>OK</v>
      </c>
      <c r="CA225" s="124" t="e">
        <f t="shared" si="59"/>
        <v>#REF!</v>
      </c>
      <c r="CB225" s="122">
        <f t="shared" si="60"/>
        <v>16</v>
      </c>
      <c r="CC225" s="122" t="e">
        <f t="shared" si="53"/>
        <v>#REF!</v>
      </c>
      <c r="CD225" s="125" t="e">
        <f>SUMIF(ID_Process_P!$I$8:$I$1008,'● Inspection plan (master)'!$E225,ID_Process_P!#REF!)/1000</f>
        <v>#REF!</v>
      </c>
      <c r="CE225" s="125">
        <v>3.2</v>
      </c>
      <c r="CF225" s="126"/>
      <c r="CL225" s="124">
        <f t="shared" si="61"/>
        <v>0</v>
      </c>
      <c r="CM225" s="122">
        <f t="shared" si="62"/>
        <v>19.2</v>
      </c>
      <c r="CN225" s="122">
        <f t="shared" si="54"/>
        <v>19.2</v>
      </c>
      <c r="CO225" s="125"/>
      <c r="CP225" s="125">
        <v>0</v>
      </c>
      <c r="CQ225" s="126"/>
    </row>
    <row r="226" spans="2:95">
      <c r="B226" s="127" t="s">
        <v>809</v>
      </c>
      <c r="C226" s="128" t="str">
        <f t="shared" si="56"/>
        <v>302S018420KDTVN</v>
      </c>
      <c r="D226" s="128" t="s">
        <v>809</v>
      </c>
      <c r="E226" s="128" t="s">
        <v>810</v>
      </c>
      <c r="F226" s="129" t="s">
        <v>37</v>
      </c>
      <c r="G226" s="130" t="str">
        <f t="shared" si="57"/>
        <v>302S018420KDTVN</v>
      </c>
      <c r="H226" s="130" t="s">
        <v>257</v>
      </c>
      <c r="I226" s="129" t="s">
        <v>290</v>
      </c>
      <c r="J226" s="128" t="s">
        <v>291</v>
      </c>
      <c r="K226" s="128" t="s">
        <v>111</v>
      </c>
      <c r="L226" s="129" t="s">
        <v>753</v>
      </c>
      <c r="M226" s="129" t="s">
        <v>354</v>
      </c>
      <c r="N226" s="129">
        <v>1600</v>
      </c>
      <c r="O226" s="106"/>
      <c r="P226" s="106"/>
      <c r="Q226" s="106"/>
      <c r="R226" s="106"/>
      <c r="S226" s="106"/>
      <c r="T226" s="106"/>
      <c r="U226" s="106"/>
      <c r="V226" s="106"/>
      <c r="W226" s="106"/>
      <c r="X226" s="117"/>
      <c r="Y226" s="117"/>
      <c r="Z226" s="117"/>
      <c r="AA226" s="118"/>
      <c r="AB226" s="118"/>
      <c r="AC226" s="118"/>
      <c r="AD226" s="119"/>
      <c r="AE226" s="120"/>
      <c r="AF226" s="120">
        <v>0</v>
      </c>
      <c r="AG226" s="120">
        <v>3.2</v>
      </c>
      <c r="AH226" s="120">
        <v>0</v>
      </c>
      <c r="AI226" s="120">
        <v>38.4</v>
      </c>
      <c r="AJ226" s="120">
        <v>0</v>
      </c>
      <c r="AK226" s="120">
        <v>17.600000000000001</v>
      </c>
      <c r="AL226" s="120">
        <v>25.6</v>
      </c>
      <c r="AM226" s="120">
        <v>11.2</v>
      </c>
      <c r="AN226" s="120">
        <v>17.600000000000001</v>
      </c>
      <c r="AO226" s="120">
        <v>14.8</v>
      </c>
      <c r="AP226" s="120">
        <v>23.6</v>
      </c>
      <c r="AQ226" s="120">
        <v>27.2</v>
      </c>
      <c r="AR226" s="120">
        <v>38.4</v>
      </c>
      <c r="AS226" s="120">
        <v>40</v>
      </c>
      <c r="AT226" s="120">
        <v>25.6</v>
      </c>
      <c r="AU226" s="120">
        <v>24</v>
      </c>
      <c r="AV226" s="120">
        <v>24</v>
      </c>
      <c r="AW226" s="120">
        <v>0</v>
      </c>
      <c r="AZ226" s="117"/>
      <c r="BA226" s="117"/>
      <c r="BB226" s="117"/>
      <c r="BC226" s="117"/>
      <c r="BD226" s="117">
        <v>8</v>
      </c>
      <c r="BE226" s="117">
        <v>14.4</v>
      </c>
      <c r="BF226" s="117">
        <v>20.8</v>
      </c>
      <c r="BG226" s="117">
        <v>17.600000000000001</v>
      </c>
      <c r="BH226" s="117">
        <v>20.8</v>
      </c>
      <c r="BI226" s="117">
        <v>30.4</v>
      </c>
      <c r="BJ226" s="117">
        <v>3.2</v>
      </c>
      <c r="BK226" s="117">
        <v>19.2</v>
      </c>
      <c r="BL226" s="117">
        <v>30.4</v>
      </c>
      <c r="BM226" s="117">
        <v>22.4</v>
      </c>
      <c r="BN226" s="117">
        <v>40</v>
      </c>
      <c r="BO226" s="117">
        <v>43.2</v>
      </c>
      <c r="BP226" s="117">
        <v>24.501999999999999</v>
      </c>
      <c r="BQ226" s="117">
        <v>24.498999999999999</v>
      </c>
      <c r="BR226" s="117">
        <v>24.498999999999999</v>
      </c>
      <c r="BT226" s="130" t="str">
        <f t="shared" si="58"/>
        <v>HOH</v>
      </c>
      <c r="BU226" s="131">
        <v>24</v>
      </c>
      <c r="BV226" s="131">
        <v>25.6</v>
      </c>
      <c r="BW226" s="131">
        <f t="shared" si="63"/>
        <v>1.6000000000000014</v>
      </c>
      <c r="BX226" s="132">
        <f t="shared" si="64"/>
        <v>0.9375</v>
      </c>
      <c r="BY226" s="129" t="str">
        <f t="shared" si="55"/>
        <v>NG</v>
      </c>
      <c r="CA226" s="124" t="e">
        <f t="shared" si="59"/>
        <v>#REF!</v>
      </c>
      <c r="CB226" s="131">
        <f t="shared" si="60"/>
        <v>25.6</v>
      </c>
      <c r="CC226" s="131" t="e">
        <f t="shared" si="53"/>
        <v>#REF!</v>
      </c>
      <c r="CD226" s="133" t="e">
        <f>SUMIF(ID_Process_P!$I$8:$I$1008,'● Inspection plan (master)'!$E226,ID_Process_P!#REF!)/1000</f>
        <v>#REF!</v>
      </c>
      <c r="CE226" s="133">
        <v>4.298</v>
      </c>
      <c r="CF226" s="134"/>
      <c r="CL226" s="124">
        <f t="shared" si="61"/>
        <v>0</v>
      </c>
      <c r="CM226" s="131">
        <f t="shared" si="62"/>
        <v>40</v>
      </c>
      <c r="CN226" s="131">
        <f t="shared" si="54"/>
        <v>40</v>
      </c>
      <c r="CO226" s="133"/>
      <c r="CP226" s="133">
        <v>0</v>
      </c>
      <c r="CQ226" s="134"/>
    </row>
    <row r="227" spans="2:95">
      <c r="B227" s="113" t="s">
        <v>811</v>
      </c>
      <c r="C227" s="114" t="str">
        <f t="shared" si="56"/>
        <v>YS405697SRI</v>
      </c>
      <c r="D227" s="114" t="s">
        <v>811</v>
      </c>
      <c r="E227" s="114" t="s">
        <v>812</v>
      </c>
      <c r="F227" s="115" t="s">
        <v>37</v>
      </c>
      <c r="G227" s="116" t="str">
        <f t="shared" si="57"/>
        <v>YS405697SRI</v>
      </c>
      <c r="H227" s="116" t="s">
        <v>257</v>
      </c>
      <c r="I227" s="115" t="s">
        <v>292</v>
      </c>
      <c r="J227" s="114" t="s">
        <v>38</v>
      </c>
      <c r="K227" s="114" t="s">
        <v>34</v>
      </c>
      <c r="L227" s="115" t="s">
        <v>753</v>
      </c>
      <c r="M227" s="115" t="s">
        <v>384</v>
      </c>
      <c r="N227" s="115">
        <v>24000</v>
      </c>
      <c r="O227" s="106"/>
      <c r="P227" s="106"/>
      <c r="Q227" s="106"/>
      <c r="R227" s="106"/>
      <c r="S227" s="106"/>
      <c r="T227" s="106"/>
      <c r="U227" s="106"/>
      <c r="V227" s="106"/>
      <c r="W227" s="106"/>
      <c r="X227" s="117"/>
      <c r="Y227" s="117"/>
      <c r="Z227" s="117"/>
      <c r="AA227" s="118"/>
      <c r="AB227" s="118"/>
      <c r="AC227" s="118"/>
      <c r="AD227" s="119"/>
      <c r="AE227" s="120"/>
      <c r="AF227" s="120">
        <v>0</v>
      </c>
      <c r="AG227" s="120">
        <v>0</v>
      </c>
      <c r="AH227" s="120">
        <v>0</v>
      </c>
      <c r="AI227" s="120">
        <v>0</v>
      </c>
      <c r="AJ227" s="120">
        <v>0</v>
      </c>
      <c r="AK227" s="120">
        <v>0</v>
      </c>
      <c r="AL227" s="120">
        <v>0</v>
      </c>
      <c r="AM227" s="120">
        <v>0</v>
      </c>
      <c r="AN227" s="120">
        <v>0</v>
      </c>
      <c r="AO227" s="120">
        <v>0</v>
      </c>
      <c r="AP227" s="120">
        <v>0</v>
      </c>
      <c r="AQ227" s="120">
        <v>0</v>
      </c>
      <c r="AR227" s="120">
        <v>0</v>
      </c>
      <c r="AS227" s="120">
        <v>0</v>
      </c>
      <c r="AT227" s="120">
        <v>0</v>
      </c>
      <c r="AU227" s="120">
        <v>0</v>
      </c>
      <c r="AV227" s="120">
        <v>0</v>
      </c>
      <c r="AW227" s="120">
        <v>0</v>
      </c>
      <c r="AZ227" s="121"/>
      <c r="BA227" s="121"/>
      <c r="BB227" s="121"/>
      <c r="BC227" s="121"/>
      <c r="BD227" s="121">
        <v>0</v>
      </c>
      <c r="BE227" s="121">
        <v>0</v>
      </c>
      <c r="BF227" s="121">
        <v>0</v>
      </c>
      <c r="BG227" s="121">
        <v>0</v>
      </c>
      <c r="BH227" s="121">
        <v>0</v>
      </c>
      <c r="BI227" s="121">
        <v>0</v>
      </c>
      <c r="BJ227" s="121">
        <v>0</v>
      </c>
      <c r="BK227" s="121">
        <v>0</v>
      </c>
      <c r="BL227" s="121">
        <v>0</v>
      </c>
      <c r="BM227" s="121">
        <v>0</v>
      </c>
      <c r="BN227" s="121">
        <v>0</v>
      </c>
      <c r="BO227" s="121">
        <v>0</v>
      </c>
      <c r="BP227" s="121">
        <v>0</v>
      </c>
      <c r="BQ227" s="121">
        <v>0</v>
      </c>
      <c r="BR227" s="121">
        <v>0</v>
      </c>
      <c r="BT227" s="116" t="str">
        <f t="shared" si="58"/>
        <v>HOH</v>
      </c>
      <c r="BU227" s="122">
        <v>0</v>
      </c>
      <c r="BV227" s="122">
        <v>0</v>
      </c>
      <c r="BW227" s="122">
        <f t="shared" si="63"/>
        <v>0</v>
      </c>
      <c r="BX227" s="123" t="str">
        <f t="shared" si="64"/>
        <v xml:space="preserve"> </v>
      </c>
      <c r="BY227" s="115" t="str">
        <f t="shared" si="55"/>
        <v>OK</v>
      </c>
      <c r="CA227" s="124" t="e">
        <f t="shared" si="59"/>
        <v>#REF!</v>
      </c>
      <c r="CB227" s="122">
        <f t="shared" si="60"/>
        <v>0</v>
      </c>
      <c r="CC227" s="122" t="e">
        <f t="shared" si="53"/>
        <v>#REF!</v>
      </c>
      <c r="CD227" s="125" t="e">
        <f>SUMIF(ID_Process_P!$I$8:$I$1008,'● Inspection plan (master)'!$E227,ID_Process_P!#REF!)/1000</f>
        <v>#REF!</v>
      </c>
      <c r="CE227" s="125">
        <v>0</v>
      </c>
      <c r="CF227" s="126"/>
      <c r="CL227" s="124">
        <f t="shared" si="61"/>
        <v>0</v>
      </c>
      <c r="CM227" s="122">
        <f t="shared" si="62"/>
        <v>0</v>
      </c>
      <c r="CN227" s="122">
        <f t="shared" si="54"/>
        <v>0</v>
      </c>
      <c r="CO227" s="125"/>
      <c r="CP227" s="125">
        <v>0</v>
      </c>
      <c r="CQ227" s="126"/>
    </row>
    <row r="228" spans="2:95">
      <c r="B228" s="127" t="s">
        <v>813</v>
      </c>
      <c r="C228" s="128" t="str">
        <f t="shared" si="56"/>
        <v>FE2-C382CFT</v>
      </c>
      <c r="D228" s="128" t="str">
        <f>I228&amp;J228</f>
        <v>FE2-C382FIT1</v>
      </c>
      <c r="E228" s="128" t="s">
        <v>814</v>
      </c>
      <c r="F228" s="129" t="s">
        <v>37</v>
      </c>
      <c r="G228" s="130" t="str">
        <f t="shared" si="57"/>
        <v>FE2-C382CFT</v>
      </c>
      <c r="H228" s="130" t="s">
        <v>227</v>
      </c>
      <c r="I228" s="129" t="s">
        <v>241</v>
      </c>
      <c r="J228" s="128" t="s">
        <v>86</v>
      </c>
      <c r="K228" s="128" t="s">
        <v>84</v>
      </c>
      <c r="L228" s="129" t="s">
        <v>695</v>
      </c>
      <c r="M228" s="129" t="s">
        <v>384</v>
      </c>
      <c r="N228" s="129">
        <v>40</v>
      </c>
      <c r="O228" s="106"/>
      <c r="P228" s="106"/>
      <c r="Q228" s="106"/>
      <c r="R228" s="106"/>
      <c r="S228" s="106"/>
      <c r="T228" s="106"/>
      <c r="U228" s="106"/>
      <c r="V228" s="106"/>
      <c r="W228" s="106"/>
      <c r="X228" s="117"/>
      <c r="Y228" s="117"/>
      <c r="Z228" s="117"/>
      <c r="AA228" s="118"/>
      <c r="AB228" s="118"/>
      <c r="AC228" s="118"/>
      <c r="AD228" s="119"/>
      <c r="AE228" s="120"/>
      <c r="AF228" s="120">
        <v>0</v>
      </c>
      <c r="AG228" s="120">
        <v>0</v>
      </c>
      <c r="AH228" s="120">
        <v>0</v>
      </c>
      <c r="AI228" s="120">
        <v>0</v>
      </c>
      <c r="AJ228" s="120">
        <v>0</v>
      </c>
      <c r="AK228" s="120">
        <v>0</v>
      </c>
      <c r="AL228" s="120">
        <v>0</v>
      </c>
      <c r="AM228" s="120">
        <v>0</v>
      </c>
      <c r="AN228" s="120">
        <v>0</v>
      </c>
      <c r="AO228" s="120">
        <v>0</v>
      </c>
      <c r="AP228" s="120">
        <v>0</v>
      </c>
      <c r="AQ228" s="120">
        <v>0</v>
      </c>
      <c r="AR228" s="120">
        <v>0</v>
      </c>
      <c r="AS228" s="120">
        <v>0</v>
      </c>
      <c r="AT228" s="120">
        <v>0</v>
      </c>
      <c r="AU228" s="120">
        <v>0</v>
      </c>
      <c r="AV228" s="120">
        <v>0</v>
      </c>
      <c r="AW228" s="120">
        <v>0</v>
      </c>
      <c r="AZ228" s="117"/>
      <c r="BA228" s="117"/>
      <c r="BB228" s="117"/>
      <c r="BC228" s="117"/>
      <c r="BD228" s="117">
        <v>0</v>
      </c>
      <c r="BE228" s="117">
        <v>0</v>
      </c>
      <c r="BF228" s="117">
        <v>0</v>
      </c>
      <c r="BG228" s="117">
        <v>0</v>
      </c>
      <c r="BH228" s="117">
        <v>0</v>
      </c>
      <c r="BI228" s="117">
        <v>0</v>
      </c>
      <c r="BJ228" s="117">
        <v>0</v>
      </c>
      <c r="BK228" s="117">
        <v>0</v>
      </c>
      <c r="BL228" s="117">
        <v>0</v>
      </c>
      <c r="BM228" s="117">
        <v>0</v>
      </c>
      <c r="BN228" s="117">
        <v>0</v>
      </c>
      <c r="BO228" s="117">
        <v>0</v>
      </c>
      <c r="BP228" s="117">
        <v>0</v>
      </c>
      <c r="BQ228" s="117">
        <v>0</v>
      </c>
      <c r="BR228" s="117">
        <v>0</v>
      </c>
      <c r="BT228" s="130" t="str">
        <f t="shared" si="58"/>
        <v>HIEN</v>
      </c>
      <c r="BU228" s="131">
        <v>0</v>
      </c>
      <c r="BV228" s="131">
        <v>0</v>
      </c>
      <c r="BW228" s="131">
        <f t="shared" si="63"/>
        <v>0</v>
      </c>
      <c r="BX228" s="132" t="str">
        <f t="shared" si="64"/>
        <v xml:space="preserve"> </v>
      </c>
      <c r="BY228" s="129" t="str">
        <f t="shared" si="55"/>
        <v>OK</v>
      </c>
      <c r="CA228" s="124" t="e">
        <f t="shared" si="59"/>
        <v>#REF!</v>
      </c>
      <c r="CB228" s="131">
        <f t="shared" si="60"/>
        <v>0</v>
      </c>
      <c r="CC228" s="131" t="e">
        <f t="shared" si="53"/>
        <v>#REF!</v>
      </c>
      <c r="CD228" s="133" t="e">
        <f>SUMIF(ID_Process_P!$I$8:$I$1008,'● Inspection plan (master)'!$E228,ID_Process_P!#REF!)/1000</f>
        <v>#REF!</v>
      </c>
      <c r="CE228" s="133">
        <v>0</v>
      </c>
      <c r="CF228" s="134"/>
      <c r="CL228" s="124">
        <f t="shared" si="61"/>
        <v>0</v>
      </c>
      <c r="CM228" s="131">
        <f t="shared" si="62"/>
        <v>0</v>
      </c>
      <c r="CN228" s="131">
        <f t="shared" si="54"/>
        <v>0</v>
      </c>
      <c r="CO228" s="133"/>
      <c r="CP228" s="133">
        <v>0</v>
      </c>
      <c r="CQ228" s="134"/>
    </row>
    <row r="229" spans="2:95">
      <c r="B229" s="113" t="s">
        <v>815</v>
      </c>
      <c r="C229" s="114" t="str">
        <f t="shared" si="56"/>
        <v>AA7N550100SHK</v>
      </c>
      <c r="D229" s="114" t="s">
        <v>815</v>
      </c>
      <c r="E229" s="114" t="str">
        <f t="shared" ref="E229:E235" si="65">I229&amp;F229&amp;J229</f>
        <v>AA7N550100PackingBMMY</v>
      </c>
      <c r="F229" s="115" t="s">
        <v>37</v>
      </c>
      <c r="G229" s="116" t="str">
        <f t="shared" si="57"/>
        <v>AA7N550100SHK</v>
      </c>
      <c r="H229" s="116" t="s">
        <v>227</v>
      </c>
      <c r="I229" s="115" t="s">
        <v>251</v>
      </c>
      <c r="J229" s="114" t="s">
        <v>252</v>
      </c>
      <c r="K229" s="114" t="s">
        <v>192</v>
      </c>
      <c r="L229" s="115" t="s">
        <v>695</v>
      </c>
      <c r="M229" s="115" t="s">
        <v>384</v>
      </c>
      <c r="N229" s="115">
        <v>40</v>
      </c>
      <c r="O229" s="106"/>
      <c r="P229" s="106"/>
      <c r="Q229" s="106"/>
      <c r="R229" s="106"/>
      <c r="S229" s="106"/>
      <c r="T229" s="106"/>
      <c r="U229" s="106"/>
      <c r="V229" s="106"/>
      <c r="W229" s="106"/>
      <c r="X229" s="117"/>
      <c r="Y229" s="117"/>
      <c r="Z229" s="117"/>
      <c r="AA229" s="118"/>
      <c r="AB229" s="118"/>
      <c r="AC229" s="118"/>
      <c r="AD229" s="119"/>
      <c r="AE229" s="120"/>
      <c r="AF229" s="120">
        <v>0</v>
      </c>
      <c r="AG229" s="120">
        <v>3.28</v>
      </c>
      <c r="AH229" s="120">
        <v>2.8</v>
      </c>
      <c r="AI229" s="120">
        <v>0.2</v>
      </c>
      <c r="AJ229" s="120">
        <v>2.08</v>
      </c>
      <c r="AK229" s="120">
        <v>1.04</v>
      </c>
      <c r="AL229" s="120">
        <v>7.96</v>
      </c>
      <c r="AM229" s="120">
        <v>1.72</v>
      </c>
      <c r="AN229" s="120">
        <v>5.96</v>
      </c>
      <c r="AO229" s="120">
        <v>3.88</v>
      </c>
      <c r="AP229" s="120">
        <v>2.76</v>
      </c>
      <c r="AQ229" s="120">
        <v>3.64</v>
      </c>
      <c r="AR229" s="120">
        <v>8.84</v>
      </c>
      <c r="AS229" s="120">
        <v>5.2</v>
      </c>
      <c r="AT229" s="120">
        <v>9.2799999999999994</v>
      </c>
      <c r="AU229" s="120">
        <v>5.6</v>
      </c>
      <c r="AV229" s="120">
        <v>4.4000000000000004</v>
      </c>
      <c r="AW229" s="120">
        <v>0</v>
      </c>
      <c r="AZ229" s="121"/>
      <c r="BA229" s="121"/>
      <c r="BB229" s="121"/>
      <c r="BC229" s="121"/>
      <c r="BD229" s="121">
        <v>6.12</v>
      </c>
      <c r="BE229" s="121">
        <v>1.32</v>
      </c>
      <c r="BF229" s="121">
        <v>4.2</v>
      </c>
      <c r="BG229" s="121">
        <v>3.12</v>
      </c>
      <c r="BH229" s="121">
        <v>5.12</v>
      </c>
      <c r="BI229" s="121">
        <v>3.88</v>
      </c>
      <c r="BJ229" s="121">
        <v>4.16</v>
      </c>
      <c r="BK229" s="121">
        <v>5.4</v>
      </c>
      <c r="BL229" s="121">
        <v>3.92</v>
      </c>
      <c r="BM229" s="121">
        <v>5.68</v>
      </c>
      <c r="BN229" s="121">
        <v>6.68</v>
      </c>
      <c r="BO229" s="121">
        <v>5.92</v>
      </c>
      <c r="BP229" s="121">
        <v>3.84</v>
      </c>
      <c r="BQ229" s="121">
        <v>5.28</v>
      </c>
      <c r="BR229" s="121">
        <v>5.64</v>
      </c>
      <c r="BT229" s="116" t="str">
        <f t="shared" si="58"/>
        <v>HIEN</v>
      </c>
      <c r="BU229" s="122">
        <v>5.84</v>
      </c>
      <c r="BV229" s="122">
        <v>9.2799999999999994</v>
      </c>
      <c r="BW229" s="122">
        <f t="shared" si="63"/>
        <v>3.4399999999999995</v>
      </c>
      <c r="BX229" s="123">
        <f t="shared" si="64"/>
        <v>0.62931034482758619</v>
      </c>
      <c r="BY229" s="115" t="str">
        <f t="shared" si="55"/>
        <v>NG</v>
      </c>
      <c r="CA229" s="124" t="e">
        <f t="shared" si="59"/>
        <v>#REF!</v>
      </c>
      <c r="CB229" s="122">
        <f t="shared" si="60"/>
        <v>9.2799999999999994</v>
      </c>
      <c r="CC229" s="122" t="e">
        <f t="shared" si="53"/>
        <v>#REF!</v>
      </c>
      <c r="CD229" s="125" t="e">
        <f>SUMIF(ID_Process_P!$I$8:$I$1008,'● Inspection plan (master)'!$E229,ID_Process_P!#REF!)/1000</f>
        <v>#REF!</v>
      </c>
      <c r="CE229" s="125">
        <v>3.8</v>
      </c>
      <c r="CF229" s="126"/>
      <c r="CL229" s="124">
        <f t="shared" si="61"/>
        <v>0</v>
      </c>
      <c r="CM229" s="122">
        <f t="shared" si="62"/>
        <v>5.2</v>
      </c>
      <c r="CN229" s="122">
        <f t="shared" si="54"/>
        <v>5.2</v>
      </c>
      <c r="CO229" s="125"/>
      <c r="CP229" s="125">
        <v>0</v>
      </c>
      <c r="CQ229" s="126"/>
    </row>
    <row r="230" spans="2:95">
      <c r="B230" s="127" t="s">
        <v>816</v>
      </c>
      <c r="C230" s="128" t="str">
        <f t="shared" si="56"/>
        <v>AA7N550100SHK</v>
      </c>
      <c r="D230" s="128" t="s">
        <v>816</v>
      </c>
      <c r="E230" s="128" t="str">
        <f t="shared" si="65"/>
        <v>AA7N550100PackingSHK(Konica)</v>
      </c>
      <c r="F230" s="129" t="s">
        <v>37</v>
      </c>
      <c r="G230" s="130" t="str">
        <f t="shared" si="57"/>
        <v>AA7N550100SHK</v>
      </c>
      <c r="H230" s="130" t="s">
        <v>227</v>
      </c>
      <c r="I230" s="129" t="s">
        <v>251</v>
      </c>
      <c r="J230" s="128" t="s">
        <v>253</v>
      </c>
      <c r="K230" s="128" t="s">
        <v>192</v>
      </c>
      <c r="L230" s="129" t="s">
        <v>695</v>
      </c>
      <c r="M230" s="129" t="s">
        <v>384</v>
      </c>
      <c r="N230" s="129">
        <v>40</v>
      </c>
      <c r="O230" s="106"/>
      <c r="P230" s="106"/>
      <c r="Q230" s="106"/>
      <c r="R230" s="106"/>
      <c r="S230" s="106"/>
      <c r="T230" s="106"/>
      <c r="U230" s="106"/>
      <c r="V230" s="106"/>
      <c r="W230" s="106"/>
      <c r="X230" s="117"/>
      <c r="Y230" s="117"/>
      <c r="Z230" s="117"/>
      <c r="AA230" s="118"/>
      <c r="AB230" s="118"/>
      <c r="AC230" s="118"/>
      <c r="AD230" s="119"/>
      <c r="AE230" s="120"/>
      <c r="AF230" s="120">
        <v>12.76</v>
      </c>
      <c r="AG230" s="120">
        <v>1.6</v>
      </c>
      <c r="AH230" s="120">
        <v>0</v>
      </c>
      <c r="AI230" s="120">
        <v>5.4</v>
      </c>
      <c r="AJ230" s="120">
        <v>3.4</v>
      </c>
      <c r="AK230" s="120">
        <v>15.76</v>
      </c>
      <c r="AL230" s="120">
        <v>1.92</v>
      </c>
      <c r="AM230" s="120">
        <v>6.68</v>
      </c>
      <c r="AN230" s="120">
        <v>0.68</v>
      </c>
      <c r="AO230" s="120">
        <v>7.8</v>
      </c>
      <c r="AP230" s="120">
        <v>4.16</v>
      </c>
      <c r="AQ230" s="120">
        <v>3.88</v>
      </c>
      <c r="AR230" s="120">
        <v>7.76</v>
      </c>
      <c r="AS230" s="120">
        <v>11.68</v>
      </c>
      <c r="AT230" s="120">
        <v>7</v>
      </c>
      <c r="AU230" s="120">
        <v>2.4</v>
      </c>
      <c r="AV230" s="120">
        <v>3.96</v>
      </c>
      <c r="AW230" s="120">
        <v>2.2799999999999998</v>
      </c>
      <c r="AZ230" s="117"/>
      <c r="BA230" s="117"/>
      <c r="BB230" s="117"/>
      <c r="BC230" s="117"/>
      <c r="BD230" s="117">
        <v>7.68</v>
      </c>
      <c r="BE230" s="117">
        <v>7.68</v>
      </c>
      <c r="BF230" s="117">
        <v>8.64</v>
      </c>
      <c r="BG230" s="117">
        <v>9.6</v>
      </c>
      <c r="BH230" s="117">
        <v>2.88</v>
      </c>
      <c r="BI230" s="117">
        <v>4.8</v>
      </c>
      <c r="BJ230" s="117">
        <v>7.68</v>
      </c>
      <c r="BK230" s="117">
        <v>0</v>
      </c>
      <c r="BL230" s="117">
        <v>7.68</v>
      </c>
      <c r="BM230" s="117">
        <v>10.6</v>
      </c>
      <c r="BN230" s="117">
        <v>10.56</v>
      </c>
      <c r="BO230" s="117">
        <v>7.68</v>
      </c>
      <c r="BP230" s="117">
        <v>1.92</v>
      </c>
      <c r="BQ230" s="117">
        <v>2.88</v>
      </c>
      <c r="BR230" s="117">
        <v>5.76</v>
      </c>
      <c r="BT230" s="130" t="str">
        <f t="shared" si="58"/>
        <v>HIEN</v>
      </c>
      <c r="BU230" s="131">
        <v>7.56</v>
      </c>
      <c r="BV230" s="131">
        <v>7</v>
      </c>
      <c r="BW230" s="131">
        <f t="shared" si="63"/>
        <v>-0.55999999999999961</v>
      </c>
      <c r="BX230" s="132">
        <f t="shared" si="64"/>
        <v>1.0799999999999998</v>
      </c>
      <c r="BY230" s="129" t="str">
        <f t="shared" si="55"/>
        <v>NG</v>
      </c>
      <c r="CA230" s="124" t="e">
        <f t="shared" si="59"/>
        <v>#REF!</v>
      </c>
      <c r="CB230" s="131">
        <f t="shared" si="60"/>
        <v>7</v>
      </c>
      <c r="CC230" s="131" t="e">
        <f t="shared" si="53"/>
        <v>#REF!</v>
      </c>
      <c r="CD230" s="133" t="e">
        <f>SUMIF(ID_Process_P!$I$8:$I$1008,'● Inspection plan (master)'!$E230,ID_Process_P!#REF!)/1000</f>
        <v>#REF!</v>
      </c>
      <c r="CE230" s="133">
        <v>0</v>
      </c>
      <c r="CF230" s="134"/>
      <c r="CL230" s="124">
        <f t="shared" si="61"/>
        <v>0</v>
      </c>
      <c r="CM230" s="131">
        <f t="shared" si="62"/>
        <v>11.68</v>
      </c>
      <c r="CN230" s="131">
        <f t="shared" si="54"/>
        <v>11.68</v>
      </c>
      <c r="CO230" s="133"/>
      <c r="CP230" s="133">
        <v>0</v>
      </c>
      <c r="CQ230" s="134"/>
    </row>
    <row r="231" spans="2:95">
      <c r="B231" s="113" t="s">
        <v>817</v>
      </c>
      <c r="C231" s="114" t="str">
        <f t="shared" si="56"/>
        <v>LY2499-001BIVN</v>
      </c>
      <c r="D231" s="114" t="str">
        <f t="shared" ref="D231:D236" si="66">I231&amp;J231</f>
        <v>LY2499-001BIVN</v>
      </c>
      <c r="E231" s="114" t="str">
        <f t="shared" si="65"/>
        <v>LY2499-001PackingBIVN</v>
      </c>
      <c r="F231" s="115" t="s">
        <v>37</v>
      </c>
      <c r="G231" s="116" t="str">
        <f t="shared" si="57"/>
        <v>LY2499-001BIVN</v>
      </c>
      <c r="H231" s="116" t="s">
        <v>227</v>
      </c>
      <c r="I231" s="115" t="s">
        <v>246</v>
      </c>
      <c r="J231" s="114" t="s">
        <v>87</v>
      </c>
      <c r="K231" s="114" t="s">
        <v>87</v>
      </c>
      <c r="L231" s="115" t="s">
        <v>695</v>
      </c>
      <c r="M231" s="115" t="s">
        <v>384</v>
      </c>
      <c r="N231" s="115">
        <v>200</v>
      </c>
      <c r="O231" s="106"/>
      <c r="P231" s="106"/>
      <c r="Q231" s="106"/>
      <c r="R231" s="106"/>
      <c r="S231" s="106"/>
      <c r="T231" s="106"/>
      <c r="U231" s="106"/>
      <c r="V231" s="106"/>
      <c r="W231" s="106"/>
      <c r="X231" s="117"/>
      <c r="Y231" s="117"/>
      <c r="Z231" s="117"/>
      <c r="AA231" s="118"/>
      <c r="AB231" s="118"/>
      <c r="AC231" s="118"/>
      <c r="AD231" s="119"/>
      <c r="AE231" s="120"/>
      <c r="AF231" s="120">
        <v>13</v>
      </c>
      <c r="AG231" s="120">
        <v>8.1999999999999993</v>
      </c>
      <c r="AH231" s="120">
        <v>9.6</v>
      </c>
      <c r="AI231" s="120">
        <v>8.4</v>
      </c>
      <c r="AJ231" s="120">
        <v>7.4</v>
      </c>
      <c r="AK231" s="120">
        <v>6.4</v>
      </c>
      <c r="AL231" s="120">
        <v>7</v>
      </c>
      <c r="AM231" s="120">
        <v>7.6</v>
      </c>
      <c r="AN231" s="120">
        <v>5</v>
      </c>
      <c r="AO231" s="120">
        <v>5.2</v>
      </c>
      <c r="AP231" s="120">
        <v>5.4</v>
      </c>
      <c r="AQ231" s="120">
        <v>13.2</v>
      </c>
      <c r="AR231" s="120">
        <v>7.2</v>
      </c>
      <c r="AS231" s="120">
        <v>5.8</v>
      </c>
      <c r="AT231" s="120">
        <v>1</v>
      </c>
      <c r="AU231" s="120">
        <v>1.2</v>
      </c>
      <c r="AV231" s="120">
        <v>2.4</v>
      </c>
      <c r="AW231" s="120">
        <v>3.6</v>
      </c>
      <c r="AZ231" s="121"/>
      <c r="BA231" s="121"/>
      <c r="BB231" s="121"/>
      <c r="BC231" s="121"/>
      <c r="BD231" s="121">
        <v>9.4</v>
      </c>
      <c r="BE231" s="121">
        <v>6.6</v>
      </c>
      <c r="BF231" s="121">
        <v>9.6</v>
      </c>
      <c r="BG231" s="121">
        <v>6.4</v>
      </c>
      <c r="BH231" s="121">
        <v>5.8</v>
      </c>
      <c r="BI231" s="121">
        <v>6.6</v>
      </c>
      <c r="BJ231" s="121">
        <v>4.2</v>
      </c>
      <c r="BK231" s="121">
        <v>7</v>
      </c>
      <c r="BL231" s="121">
        <v>12.6</v>
      </c>
      <c r="BM231" s="121">
        <v>6.4</v>
      </c>
      <c r="BN231" s="121">
        <v>2.4</v>
      </c>
      <c r="BO231" s="121">
        <v>2.4</v>
      </c>
      <c r="BP231" s="121">
        <v>5.6</v>
      </c>
      <c r="BQ231" s="121">
        <v>1.4</v>
      </c>
      <c r="BR231" s="121">
        <v>5.2</v>
      </c>
      <c r="BT231" s="116" t="str">
        <f t="shared" si="58"/>
        <v>HIEN</v>
      </c>
      <c r="BU231" s="122">
        <v>1</v>
      </c>
      <c r="BV231" s="122">
        <v>1</v>
      </c>
      <c r="BW231" s="122">
        <f t="shared" si="63"/>
        <v>0</v>
      </c>
      <c r="BX231" s="123">
        <f t="shared" si="64"/>
        <v>1</v>
      </c>
      <c r="BY231" s="115" t="str">
        <f t="shared" si="55"/>
        <v>OK</v>
      </c>
      <c r="CA231" s="124" t="e">
        <f t="shared" si="59"/>
        <v>#REF!</v>
      </c>
      <c r="CB231" s="122">
        <f t="shared" si="60"/>
        <v>1</v>
      </c>
      <c r="CC231" s="122" t="e">
        <f t="shared" si="53"/>
        <v>#REF!</v>
      </c>
      <c r="CD231" s="125" t="e">
        <f>SUMIF(ID_Process_P!$I$8:$I$1008,'● Inspection plan (master)'!$E231,ID_Process_P!#REF!)/1000</f>
        <v>#REF!</v>
      </c>
      <c r="CE231" s="125">
        <v>1.2</v>
      </c>
      <c r="CF231" s="126"/>
      <c r="CL231" s="124">
        <f t="shared" si="61"/>
        <v>0</v>
      </c>
      <c r="CM231" s="122">
        <f t="shared" si="62"/>
        <v>5.8</v>
      </c>
      <c r="CN231" s="122">
        <f t="shared" si="54"/>
        <v>5.8</v>
      </c>
      <c r="CO231" s="125"/>
      <c r="CP231" s="125">
        <v>0</v>
      </c>
      <c r="CQ231" s="126"/>
    </row>
    <row r="232" spans="2:95">
      <c r="B232" s="127" t="str">
        <f t="shared" ref="B232:B242" si="67">I232&amp;J232</f>
        <v>4A8-2396c-CEV</v>
      </c>
      <c r="C232" s="128" t="str">
        <f t="shared" si="56"/>
        <v>4A8-2396CVN1</v>
      </c>
      <c r="D232" s="128" t="str">
        <f t="shared" si="66"/>
        <v>4A8-2396c-CEV</v>
      </c>
      <c r="E232" s="128" t="str">
        <f t="shared" si="65"/>
        <v>4A8-2396Packingc-CEV</v>
      </c>
      <c r="F232" s="129" t="s">
        <v>37</v>
      </c>
      <c r="G232" s="130" t="str">
        <f t="shared" si="57"/>
        <v>4A8-2396CVN1</v>
      </c>
      <c r="H232" s="130" t="s">
        <v>35</v>
      </c>
      <c r="I232" s="129" t="s">
        <v>297</v>
      </c>
      <c r="J232" s="128" t="s">
        <v>298</v>
      </c>
      <c r="K232" s="128" t="s">
        <v>61</v>
      </c>
      <c r="L232" s="129" t="s">
        <v>338</v>
      </c>
      <c r="M232" s="129" t="s">
        <v>354</v>
      </c>
      <c r="N232" s="129">
        <v>10000</v>
      </c>
      <c r="O232" s="106"/>
      <c r="P232" s="106"/>
      <c r="Q232" s="106"/>
      <c r="R232" s="106"/>
      <c r="S232" s="106"/>
      <c r="T232" s="106"/>
      <c r="U232" s="106"/>
      <c r="V232" s="106"/>
      <c r="W232" s="106"/>
      <c r="X232" s="117"/>
      <c r="Y232" s="117"/>
      <c r="Z232" s="117"/>
      <c r="AA232" s="118"/>
      <c r="AB232" s="118"/>
      <c r="AC232" s="118"/>
      <c r="AD232" s="119"/>
      <c r="AE232" s="120"/>
      <c r="AF232" s="120">
        <v>3</v>
      </c>
      <c r="AG232" s="120">
        <v>6</v>
      </c>
      <c r="AH232" s="120">
        <v>0</v>
      </c>
      <c r="AI232" s="120">
        <v>9</v>
      </c>
      <c r="AJ232" s="120">
        <v>3</v>
      </c>
      <c r="AK232" s="120">
        <v>10</v>
      </c>
      <c r="AL232" s="120">
        <v>0</v>
      </c>
      <c r="AM232" s="120">
        <v>0</v>
      </c>
      <c r="AN232" s="120">
        <v>2</v>
      </c>
      <c r="AO232" s="120">
        <v>0</v>
      </c>
      <c r="AP232" s="120">
        <v>0</v>
      </c>
      <c r="AQ232" s="120">
        <v>0</v>
      </c>
      <c r="AR232" s="120">
        <v>0</v>
      </c>
      <c r="AS232" s="120">
        <v>0</v>
      </c>
      <c r="AT232" s="120">
        <v>10</v>
      </c>
      <c r="AU232" s="120">
        <v>0</v>
      </c>
      <c r="AV232" s="120">
        <v>0</v>
      </c>
      <c r="AW232" s="120">
        <v>0</v>
      </c>
      <c r="AZ232" s="117"/>
      <c r="BA232" s="117"/>
      <c r="BB232" s="117"/>
      <c r="BC232" s="117"/>
      <c r="BD232" s="117">
        <v>6</v>
      </c>
      <c r="BE232" s="117">
        <v>3</v>
      </c>
      <c r="BF232" s="117">
        <v>3</v>
      </c>
      <c r="BG232" s="117">
        <v>6</v>
      </c>
      <c r="BH232" s="117">
        <v>0</v>
      </c>
      <c r="BI232" s="117">
        <v>6</v>
      </c>
      <c r="BJ232" s="117">
        <v>0</v>
      </c>
      <c r="BK232" s="117">
        <v>0</v>
      </c>
      <c r="BL232" s="117">
        <v>0</v>
      </c>
      <c r="BM232" s="117">
        <v>0</v>
      </c>
      <c r="BN232" s="117">
        <v>0</v>
      </c>
      <c r="BO232" s="117">
        <v>0</v>
      </c>
      <c r="BP232" s="117">
        <v>3</v>
      </c>
      <c r="BQ232" s="117">
        <v>0</v>
      </c>
      <c r="BR232" s="117">
        <v>0</v>
      </c>
      <c r="BT232" s="130" t="str">
        <f t="shared" si="58"/>
        <v>HUNG</v>
      </c>
      <c r="BU232" s="131">
        <v>0</v>
      </c>
      <c r="BV232" s="131">
        <v>10</v>
      </c>
      <c r="BW232" s="131">
        <f>BV232-BU232</f>
        <v>10</v>
      </c>
      <c r="BX232" s="132">
        <f>IFERROR(BU232/BV232," ")</f>
        <v>0</v>
      </c>
      <c r="BY232" s="129" t="str">
        <f t="shared" si="55"/>
        <v>NG</v>
      </c>
      <c r="CA232" s="124" t="e">
        <f t="shared" si="59"/>
        <v>#REF!</v>
      </c>
      <c r="CB232" s="131">
        <f t="shared" si="60"/>
        <v>10</v>
      </c>
      <c r="CC232" s="131" t="e">
        <f t="shared" si="53"/>
        <v>#REF!</v>
      </c>
      <c r="CD232" s="133" t="e">
        <f>SUMIF(ID_Process_P!$I$8:$I$1008,'● Inspection plan (master)'!$E232,ID_Process_P!#REF!)/1000</f>
        <v>#REF!</v>
      </c>
      <c r="CE232" s="133">
        <v>10</v>
      </c>
      <c r="CF232" s="134"/>
      <c r="CL232" s="124">
        <f t="shared" si="61"/>
        <v>0</v>
      </c>
      <c r="CM232" s="131">
        <f t="shared" si="62"/>
        <v>0</v>
      </c>
      <c r="CN232" s="131">
        <f t="shared" si="54"/>
        <v>0</v>
      </c>
      <c r="CO232" s="133"/>
      <c r="CP232" s="133">
        <v>0</v>
      </c>
      <c r="CQ232" s="134"/>
    </row>
    <row r="233" spans="2:95">
      <c r="B233" s="113" t="str">
        <f t="shared" si="67"/>
        <v>302Y328030KDTVN</v>
      </c>
      <c r="C233" s="114" t="str">
        <f t="shared" si="56"/>
        <v>302Y328030KDTVN</v>
      </c>
      <c r="D233" s="114" t="str">
        <f t="shared" si="66"/>
        <v>302Y328030KDTVN</v>
      </c>
      <c r="E233" s="114" t="str">
        <f t="shared" si="65"/>
        <v>302Y328030PackingKDTVN</v>
      </c>
      <c r="F233" s="115" t="s">
        <v>37</v>
      </c>
      <c r="G233" s="116" t="str">
        <f t="shared" si="57"/>
        <v>302Y328030KDTVN</v>
      </c>
      <c r="H233" s="116" t="s">
        <v>141</v>
      </c>
      <c r="I233" s="115" t="s">
        <v>301</v>
      </c>
      <c r="J233" s="114" t="s">
        <v>111</v>
      </c>
      <c r="K233" s="114" t="s">
        <v>111</v>
      </c>
      <c r="L233" s="115" t="s">
        <v>539</v>
      </c>
      <c r="M233" s="115" t="s">
        <v>540</v>
      </c>
      <c r="N233" s="115">
        <v>70</v>
      </c>
      <c r="O233" s="106"/>
      <c r="P233" s="106"/>
      <c r="Q233" s="106"/>
      <c r="R233" s="106"/>
      <c r="S233" s="106"/>
      <c r="T233" s="106"/>
      <c r="U233" s="106"/>
      <c r="V233" s="106"/>
      <c r="W233" s="106"/>
      <c r="X233" s="117"/>
      <c r="Y233" s="117"/>
      <c r="Z233" s="117"/>
      <c r="AA233" s="118"/>
      <c r="AB233" s="118"/>
      <c r="AC233" s="118"/>
      <c r="AD233" s="119"/>
      <c r="AE233" s="120"/>
      <c r="AF233" s="120">
        <v>3.4</v>
      </c>
      <c r="AG233" s="120">
        <v>7.6</v>
      </c>
      <c r="AH233" s="120">
        <v>2.8</v>
      </c>
      <c r="AI233" s="120">
        <v>6.4</v>
      </c>
      <c r="AJ233" s="120">
        <v>2.6</v>
      </c>
      <c r="AK233" s="120">
        <v>10.1</v>
      </c>
      <c r="AL233" s="120">
        <v>1.9</v>
      </c>
      <c r="AM233" s="120">
        <v>4.5</v>
      </c>
      <c r="AN233" s="120">
        <v>6.4</v>
      </c>
      <c r="AO233" s="120">
        <v>5.6</v>
      </c>
      <c r="AP233" s="120">
        <v>2</v>
      </c>
      <c r="AQ233" s="120">
        <v>4.2</v>
      </c>
      <c r="AR233" s="120">
        <v>5.8</v>
      </c>
      <c r="AS233" s="120">
        <v>7.3</v>
      </c>
      <c r="AT233" s="120">
        <v>8.4700000000000006</v>
      </c>
      <c r="AU233" s="120">
        <v>3.85</v>
      </c>
      <c r="AV233" s="120">
        <v>4.76</v>
      </c>
      <c r="AW233" s="120">
        <v>4.2699999999999996</v>
      </c>
      <c r="AZ233" s="121"/>
      <c r="BA233" s="121"/>
      <c r="BB233" s="121"/>
      <c r="BC233" s="121"/>
      <c r="BD233" s="121">
        <v>2.7</v>
      </c>
      <c r="BE233" s="121">
        <v>5</v>
      </c>
      <c r="BF233" s="121">
        <v>4.7</v>
      </c>
      <c r="BG233" s="121">
        <v>7.6</v>
      </c>
      <c r="BH233" s="121">
        <v>5.4</v>
      </c>
      <c r="BI233" s="121">
        <v>6.9</v>
      </c>
      <c r="BJ233" s="121">
        <v>3.6</v>
      </c>
      <c r="BK233" s="121">
        <v>4</v>
      </c>
      <c r="BL233" s="121">
        <v>4.2</v>
      </c>
      <c r="BM233" s="121">
        <v>4.8</v>
      </c>
      <c r="BN233" s="121">
        <v>7.4</v>
      </c>
      <c r="BO233" s="121">
        <v>8.1999999999999993</v>
      </c>
      <c r="BP233" s="121">
        <v>3.7</v>
      </c>
      <c r="BQ233" s="121">
        <v>4.2</v>
      </c>
      <c r="BR233" s="121">
        <v>6.1</v>
      </c>
      <c r="BT233" s="116" t="str">
        <f t="shared" si="58"/>
        <v>SON</v>
      </c>
      <c r="BU233" s="122">
        <v>7.7</v>
      </c>
      <c r="BV233" s="122">
        <v>8.4700000000000006</v>
      </c>
      <c r="BW233" s="122">
        <f>BV233-BU233</f>
        <v>0.77000000000000046</v>
      </c>
      <c r="BX233" s="123">
        <f>IFERROR(BU233/BV233," ")</f>
        <v>0.90909090909090906</v>
      </c>
      <c r="BY233" s="115" t="str">
        <f t="shared" si="55"/>
        <v>NG</v>
      </c>
      <c r="CA233" s="124" t="e">
        <f t="shared" si="59"/>
        <v>#REF!</v>
      </c>
      <c r="CB233" s="122">
        <f t="shared" si="60"/>
        <v>8.4700000000000006</v>
      </c>
      <c r="CC233" s="122" t="e">
        <f t="shared" si="53"/>
        <v>#REF!</v>
      </c>
      <c r="CD233" s="125" t="e">
        <f>SUMIF(ID_Process_P!$I$8:$I$1008,'● Inspection plan (master)'!$E233,ID_Process_P!#REF!)/1000</f>
        <v>#REF!</v>
      </c>
      <c r="CE233" s="125">
        <v>0.47</v>
      </c>
      <c r="CF233" s="126"/>
      <c r="CL233" s="124">
        <f t="shared" si="61"/>
        <v>0</v>
      </c>
      <c r="CM233" s="122">
        <f t="shared" si="62"/>
        <v>7.3</v>
      </c>
      <c r="CN233" s="122">
        <f t="shared" si="54"/>
        <v>7.3</v>
      </c>
      <c r="CO233" s="125"/>
      <c r="CP233" s="125">
        <v>0</v>
      </c>
      <c r="CQ233" s="126"/>
    </row>
    <row r="234" spans="2:95">
      <c r="B234" s="127" t="str">
        <f t="shared" si="67"/>
        <v>302Y328030KDTHK</v>
      </c>
      <c r="C234" s="128" t="str">
        <f t="shared" si="56"/>
        <v>302Y328030KDTHK</v>
      </c>
      <c r="D234" s="128" t="str">
        <f t="shared" si="66"/>
        <v>302Y328030KDTHK</v>
      </c>
      <c r="E234" s="128" t="str">
        <f t="shared" si="65"/>
        <v>302Y328030PackingKDTHK</v>
      </c>
      <c r="F234" s="129" t="s">
        <v>37</v>
      </c>
      <c r="G234" s="130" t="str">
        <f t="shared" si="57"/>
        <v>302Y328030KDTHK</v>
      </c>
      <c r="H234" s="130" t="s">
        <v>141</v>
      </c>
      <c r="I234" s="129" t="s">
        <v>301</v>
      </c>
      <c r="J234" s="128" t="s">
        <v>113</v>
      </c>
      <c r="K234" s="128" t="s">
        <v>113</v>
      </c>
      <c r="L234" s="129" t="s">
        <v>539</v>
      </c>
      <c r="M234" s="129" t="s">
        <v>540</v>
      </c>
      <c r="N234" s="129">
        <v>70</v>
      </c>
      <c r="O234" s="106"/>
      <c r="P234" s="106"/>
      <c r="Q234" s="106"/>
      <c r="R234" s="106"/>
      <c r="S234" s="106"/>
      <c r="T234" s="106"/>
      <c r="U234" s="106"/>
      <c r="V234" s="106"/>
      <c r="W234" s="106"/>
      <c r="X234" s="117"/>
      <c r="Y234" s="117"/>
      <c r="Z234" s="117"/>
      <c r="AA234" s="118"/>
      <c r="AB234" s="118"/>
      <c r="AC234" s="118"/>
      <c r="AD234" s="119"/>
      <c r="AE234" s="120"/>
      <c r="AF234" s="120">
        <v>0</v>
      </c>
      <c r="AG234" s="120">
        <v>0</v>
      </c>
      <c r="AH234" s="120">
        <v>0</v>
      </c>
      <c r="AI234" s="120">
        <v>0</v>
      </c>
      <c r="AJ234" s="120">
        <v>0</v>
      </c>
      <c r="AK234" s="120">
        <v>0</v>
      </c>
      <c r="AL234" s="120">
        <v>0</v>
      </c>
      <c r="AM234" s="120">
        <v>0</v>
      </c>
      <c r="AN234" s="120">
        <v>0</v>
      </c>
      <c r="AO234" s="120">
        <v>0</v>
      </c>
      <c r="AP234" s="120">
        <v>0</v>
      </c>
      <c r="AQ234" s="120">
        <v>0</v>
      </c>
      <c r="AR234" s="120">
        <v>0</v>
      </c>
      <c r="AS234" s="120">
        <v>0</v>
      </c>
      <c r="AT234" s="120">
        <v>0</v>
      </c>
      <c r="AU234" s="120">
        <v>0</v>
      </c>
      <c r="AV234" s="120">
        <v>0</v>
      </c>
      <c r="AW234" s="120">
        <v>0</v>
      </c>
      <c r="AZ234" s="117"/>
      <c r="BA234" s="117"/>
      <c r="BB234" s="117"/>
      <c r="BC234" s="117"/>
      <c r="BD234" s="117">
        <v>0</v>
      </c>
      <c r="BE234" s="117">
        <v>0</v>
      </c>
      <c r="BF234" s="117">
        <v>0</v>
      </c>
      <c r="BG234" s="117">
        <v>0</v>
      </c>
      <c r="BH234" s="117">
        <v>0</v>
      </c>
      <c r="BI234" s="117">
        <v>0</v>
      </c>
      <c r="BJ234" s="117">
        <v>0</v>
      </c>
      <c r="BK234" s="117">
        <v>0</v>
      </c>
      <c r="BL234" s="117">
        <v>0</v>
      </c>
      <c r="BM234" s="117">
        <v>0</v>
      </c>
      <c r="BN234" s="117">
        <v>0</v>
      </c>
      <c r="BO234" s="117">
        <v>0</v>
      </c>
      <c r="BP234" s="117">
        <v>0</v>
      </c>
      <c r="BQ234" s="117">
        <v>0</v>
      </c>
      <c r="BR234" s="117">
        <v>0</v>
      </c>
      <c r="BT234" s="130" t="str">
        <f t="shared" si="58"/>
        <v>SON</v>
      </c>
      <c r="BU234" s="131">
        <v>0</v>
      </c>
      <c r="BV234" s="131">
        <v>0</v>
      </c>
      <c r="BW234" s="131">
        <f t="shared" ref="BW234:BW235" si="68">BV234-BU234</f>
        <v>0</v>
      </c>
      <c r="BX234" s="132" t="str">
        <f t="shared" ref="BX234:BX235" si="69">IFERROR(BU234/BV234," ")</f>
        <v xml:space="preserve"> </v>
      </c>
      <c r="BY234" s="129" t="str">
        <f t="shared" si="55"/>
        <v>OK</v>
      </c>
      <c r="CA234" s="124" t="e">
        <f t="shared" si="59"/>
        <v>#REF!</v>
      </c>
      <c r="CB234" s="131">
        <f t="shared" si="60"/>
        <v>0</v>
      </c>
      <c r="CC234" s="131" t="e">
        <f t="shared" si="53"/>
        <v>#REF!</v>
      </c>
      <c r="CD234" s="133" t="e">
        <f>SUMIF(ID_Process_P!$I$8:$I$1008,'● Inspection plan (master)'!$E234,ID_Process_P!#REF!)/1000</f>
        <v>#REF!</v>
      </c>
      <c r="CE234" s="133">
        <v>0</v>
      </c>
      <c r="CF234" s="134"/>
      <c r="CL234" s="124">
        <f t="shared" si="61"/>
        <v>0</v>
      </c>
      <c r="CM234" s="131">
        <f t="shared" si="62"/>
        <v>0</v>
      </c>
      <c r="CN234" s="131">
        <f t="shared" si="54"/>
        <v>0</v>
      </c>
      <c r="CO234" s="133"/>
      <c r="CP234" s="133">
        <v>0</v>
      </c>
      <c r="CQ234" s="134"/>
    </row>
    <row r="235" spans="2:95">
      <c r="B235" s="113" t="str">
        <f t="shared" si="67"/>
        <v>302Y325040KDTVN</v>
      </c>
      <c r="C235" s="114" t="str">
        <f t="shared" si="56"/>
        <v>302Y325040KDTVN</v>
      </c>
      <c r="D235" s="114" t="str">
        <f t="shared" si="66"/>
        <v>302Y325040KDTVN</v>
      </c>
      <c r="E235" s="114" t="str">
        <f t="shared" si="65"/>
        <v>302Y325040PackingKDTVN</v>
      </c>
      <c r="F235" s="115" t="s">
        <v>37</v>
      </c>
      <c r="G235" s="116" t="str">
        <f t="shared" si="57"/>
        <v>302Y325040KDTVN</v>
      </c>
      <c r="H235" s="116" t="s">
        <v>141</v>
      </c>
      <c r="I235" s="115" t="s">
        <v>299</v>
      </c>
      <c r="J235" s="114" t="s">
        <v>111</v>
      </c>
      <c r="K235" s="114" t="s">
        <v>111</v>
      </c>
      <c r="L235" s="115" t="s">
        <v>539</v>
      </c>
      <c r="M235" s="115" t="s">
        <v>354</v>
      </c>
      <c r="N235" s="115">
        <v>70</v>
      </c>
      <c r="O235" s="106"/>
      <c r="P235" s="106"/>
      <c r="Q235" s="106"/>
      <c r="R235" s="106"/>
      <c r="S235" s="106"/>
      <c r="T235" s="106"/>
      <c r="U235" s="106"/>
      <c r="V235" s="106"/>
      <c r="W235" s="106"/>
      <c r="X235" s="117"/>
      <c r="Y235" s="117"/>
      <c r="Z235" s="117"/>
      <c r="AA235" s="118"/>
      <c r="AB235" s="118"/>
      <c r="AC235" s="118"/>
      <c r="AD235" s="119"/>
      <c r="AE235" s="120"/>
      <c r="AF235" s="120">
        <v>0</v>
      </c>
      <c r="AG235" s="120">
        <v>3.8</v>
      </c>
      <c r="AH235" s="120">
        <v>2.1</v>
      </c>
      <c r="AI235" s="120">
        <v>1.4</v>
      </c>
      <c r="AJ235" s="120">
        <v>2.4</v>
      </c>
      <c r="AK235" s="120">
        <v>6.9</v>
      </c>
      <c r="AL235" s="120">
        <v>0</v>
      </c>
      <c r="AM235" s="120">
        <v>2.5</v>
      </c>
      <c r="AN235" s="120">
        <v>4</v>
      </c>
      <c r="AO235" s="120">
        <v>0.8</v>
      </c>
      <c r="AP235" s="120">
        <v>2.2000000000000002</v>
      </c>
      <c r="AQ235" s="120">
        <v>2.4</v>
      </c>
      <c r="AR235" s="120">
        <v>3</v>
      </c>
      <c r="AS235" s="120">
        <v>3.8</v>
      </c>
      <c r="AT235" s="120">
        <v>4.4800000000000004</v>
      </c>
      <c r="AU235" s="120">
        <v>2.17</v>
      </c>
      <c r="AV235" s="120">
        <v>2.31</v>
      </c>
      <c r="AW235" s="120">
        <v>2.2400000000000002</v>
      </c>
      <c r="AZ235" s="121"/>
      <c r="BA235" s="121"/>
      <c r="BB235" s="121"/>
      <c r="BC235" s="121"/>
      <c r="BD235" s="121">
        <v>1.4</v>
      </c>
      <c r="BE235" s="121">
        <v>2.7</v>
      </c>
      <c r="BF235" s="121">
        <v>2.2000000000000002</v>
      </c>
      <c r="BG235" s="121">
        <v>3.9</v>
      </c>
      <c r="BH235" s="121">
        <v>2.8</v>
      </c>
      <c r="BI235" s="121">
        <v>3.7</v>
      </c>
      <c r="BJ235" s="121">
        <v>1.7</v>
      </c>
      <c r="BK235" s="121">
        <v>2.2000000000000002</v>
      </c>
      <c r="BL235" s="121">
        <v>2.4</v>
      </c>
      <c r="BM235" s="121">
        <v>2.5</v>
      </c>
      <c r="BN235" s="121">
        <v>3.9</v>
      </c>
      <c r="BO235" s="121">
        <v>4.2</v>
      </c>
      <c r="BP235" s="121">
        <v>2.2000000000000002</v>
      </c>
      <c r="BQ235" s="121">
        <v>2</v>
      </c>
      <c r="BR235" s="121">
        <v>3.2</v>
      </c>
      <c r="BT235" s="116" t="str">
        <f t="shared" si="58"/>
        <v>SON</v>
      </c>
      <c r="BU235" s="122">
        <v>4</v>
      </c>
      <c r="BV235" s="122">
        <v>4.4800000000000004</v>
      </c>
      <c r="BW235" s="122">
        <f t="shared" si="68"/>
        <v>0.48000000000000043</v>
      </c>
      <c r="BX235" s="123">
        <f t="shared" si="69"/>
        <v>0.89285714285714279</v>
      </c>
      <c r="BY235" s="115" t="str">
        <f t="shared" si="55"/>
        <v>NG</v>
      </c>
      <c r="CA235" s="124" t="e">
        <f t="shared" si="59"/>
        <v>#REF!</v>
      </c>
      <c r="CB235" s="122">
        <f t="shared" si="60"/>
        <v>4.4800000000000004</v>
      </c>
      <c r="CC235" s="122" t="e">
        <f t="shared" si="53"/>
        <v>#REF!</v>
      </c>
      <c r="CD235" s="125" t="e">
        <f>SUMIF(ID_Process_P!$I$8:$I$1008,'● Inspection plan (master)'!$E235,ID_Process_P!#REF!)/1000</f>
        <v>#REF!</v>
      </c>
      <c r="CE235" s="125">
        <v>0.18</v>
      </c>
      <c r="CF235" s="126"/>
      <c r="CL235" s="124">
        <f t="shared" si="61"/>
        <v>0</v>
      </c>
      <c r="CM235" s="122">
        <f t="shared" si="62"/>
        <v>3.8</v>
      </c>
      <c r="CN235" s="122">
        <f t="shared" si="54"/>
        <v>3.8</v>
      </c>
      <c r="CO235" s="125"/>
      <c r="CP235" s="125">
        <v>0</v>
      </c>
      <c r="CQ235" s="126"/>
    </row>
    <row r="236" spans="2:95">
      <c r="B236" s="127" t="str">
        <f t="shared" si="67"/>
        <v>RL2-2428c-QUEVO</v>
      </c>
      <c r="C236" s="128" t="str">
        <f t="shared" si="56"/>
        <v>RL2-2428CVN2</v>
      </c>
      <c r="D236" s="128" t="str">
        <f t="shared" si="66"/>
        <v>RL2-2428c-QUEVO</v>
      </c>
      <c r="E236" s="128" t="str">
        <f>I236&amp;F236&amp;J236</f>
        <v>RL2-2428Packingc-QUEVO</v>
      </c>
      <c r="F236" s="129" t="s">
        <v>37</v>
      </c>
      <c r="G236" s="130" t="str">
        <f t="shared" si="57"/>
        <v>RL2-2428CVN2</v>
      </c>
      <c r="H236" s="130" t="s">
        <v>141</v>
      </c>
      <c r="I236" s="129" t="s">
        <v>302</v>
      </c>
      <c r="J236" s="128" t="s">
        <v>70</v>
      </c>
      <c r="K236" s="128" t="s">
        <v>68</v>
      </c>
      <c r="L236" s="129" t="s">
        <v>539</v>
      </c>
      <c r="M236" s="129" t="s">
        <v>354</v>
      </c>
      <c r="N236" s="129">
        <v>400</v>
      </c>
      <c r="O236" s="106"/>
      <c r="P236" s="106"/>
      <c r="Q236" s="106"/>
      <c r="R236" s="106"/>
      <c r="S236" s="106"/>
      <c r="T236" s="106"/>
      <c r="U236" s="106"/>
      <c r="V236" s="106"/>
      <c r="W236" s="106"/>
      <c r="X236" s="117"/>
      <c r="Y236" s="117"/>
      <c r="Z236" s="117"/>
      <c r="AA236" s="118"/>
      <c r="AB236" s="118"/>
      <c r="AC236" s="118"/>
      <c r="AD236" s="119"/>
      <c r="AE236" s="120"/>
      <c r="AF236" s="120">
        <v>28.8</v>
      </c>
      <c r="AG236" s="120">
        <v>3.6</v>
      </c>
      <c r="AH236" s="120">
        <v>0</v>
      </c>
      <c r="AI236" s="120">
        <v>0</v>
      </c>
      <c r="AJ236" s="120">
        <v>0</v>
      </c>
      <c r="AK236" s="120">
        <v>0</v>
      </c>
      <c r="AL236" s="120">
        <v>0</v>
      </c>
      <c r="AM236" s="120">
        <v>2.4</v>
      </c>
      <c r="AN236" s="120">
        <v>0</v>
      </c>
      <c r="AO236" s="120">
        <v>0</v>
      </c>
      <c r="AP236" s="120">
        <v>1.2</v>
      </c>
      <c r="AQ236" s="120">
        <v>0</v>
      </c>
      <c r="AR236" s="120">
        <v>1.6</v>
      </c>
      <c r="AS236" s="120">
        <v>2</v>
      </c>
      <c r="AT236" s="120">
        <v>0.80000000000000027</v>
      </c>
      <c r="AU236" s="120">
        <v>9.1999999999999993</v>
      </c>
      <c r="AV236" s="120">
        <v>4.8</v>
      </c>
      <c r="AW236" s="120">
        <v>0</v>
      </c>
      <c r="AZ236" s="117"/>
      <c r="BA236" s="117"/>
      <c r="BB236" s="117"/>
      <c r="BC236" s="117"/>
      <c r="BD236" s="117">
        <v>0</v>
      </c>
      <c r="BE236" s="117">
        <v>0</v>
      </c>
      <c r="BF236" s="117">
        <v>0</v>
      </c>
      <c r="BG236" s="117">
        <v>0</v>
      </c>
      <c r="BH236" s="117">
        <v>0</v>
      </c>
      <c r="BI236" s="117">
        <v>0</v>
      </c>
      <c r="BJ236" s="117">
        <v>0</v>
      </c>
      <c r="BK236" s="117">
        <v>5.6</v>
      </c>
      <c r="BL236" s="117">
        <v>0</v>
      </c>
      <c r="BM236" s="117">
        <v>1.2</v>
      </c>
      <c r="BN236" s="117">
        <v>0.8</v>
      </c>
      <c r="BO236" s="117">
        <v>3.2</v>
      </c>
      <c r="BP236" s="117">
        <v>0</v>
      </c>
      <c r="BQ236" s="117">
        <v>9.1999999999999993</v>
      </c>
      <c r="BR236" s="117">
        <v>4.8</v>
      </c>
      <c r="BT236" s="130" t="str">
        <f t="shared" si="58"/>
        <v>SON</v>
      </c>
      <c r="BU236" s="131">
        <v>0.8</v>
      </c>
      <c r="BV236" s="131">
        <v>0.80000000000000027</v>
      </c>
      <c r="BW236" s="131">
        <f>BV236-BU236</f>
        <v>0</v>
      </c>
      <c r="BX236" s="132">
        <f>IFERROR(BU236/BV236," ")</f>
        <v>0.99999999999999978</v>
      </c>
      <c r="BY236" s="129" t="str">
        <f t="shared" si="55"/>
        <v>OK</v>
      </c>
      <c r="CA236" s="124" t="e">
        <f t="shared" si="59"/>
        <v>#REF!</v>
      </c>
      <c r="CB236" s="131">
        <f t="shared" si="60"/>
        <v>0.80000000000000027</v>
      </c>
      <c r="CC236" s="131" t="e">
        <f t="shared" si="53"/>
        <v>#REF!</v>
      </c>
      <c r="CD236" s="133" t="e">
        <f>SUMIF(ID_Process_P!$I$8:$I$1008,'● Inspection plan (master)'!$E236,ID_Process_P!#REF!)/1000</f>
        <v>#REF!</v>
      </c>
      <c r="CE236" s="133">
        <v>2.2737367544323206E-16</v>
      </c>
      <c r="CF236" s="134"/>
      <c r="CL236" s="124">
        <f t="shared" si="61"/>
        <v>0</v>
      </c>
      <c r="CM236" s="131">
        <f t="shared" si="62"/>
        <v>2</v>
      </c>
      <c r="CN236" s="131">
        <f t="shared" si="54"/>
        <v>2</v>
      </c>
      <c r="CO236" s="133"/>
      <c r="CP236" s="133">
        <v>0</v>
      </c>
      <c r="CQ236" s="134"/>
    </row>
    <row r="237" spans="2:95">
      <c r="B237" s="113" t="str">
        <f t="shared" si="67"/>
        <v>QC7-4482CVN1</v>
      </c>
      <c r="C237" s="114" t="str">
        <f t="shared" si="56"/>
        <v>QC7-4482CVN1</v>
      </c>
      <c r="D237" s="114" t="str">
        <f>I237&amp;J237</f>
        <v>QC7-4482CVN1</v>
      </c>
      <c r="E237" s="114" t="str">
        <f>I237&amp;F237&amp;J237</f>
        <v>QC7-4482PackingCVN1</v>
      </c>
      <c r="F237" s="115" t="s">
        <v>37</v>
      </c>
      <c r="G237" s="116" t="str">
        <f t="shared" si="57"/>
        <v>QC7-4482CVN1</v>
      </c>
      <c r="H237" s="116" t="s">
        <v>35</v>
      </c>
      <c r="I237" s="115" t="s">
        <v>303</v>
      </c>
      <c r="J237" s="114" t="s">
        <v>61</v>
      </c>
      <c r="K237" s="114" t="s">
        <v>61</v>
      </c>
      <c r="L237" s="115" t="s">
        <v>338</v>
      </c>
      <c r="M237" s="115" t="s">
        <v>384</v>
      </c>
      <c r="N237" s="115">
        <v>10000</v>
      </c>
      <c r="O237" s="106"/>
      <c r="P237" s="106"/>
      <c r="Q237" s="106"/>
      <c r="R237" s="106"/>
      <c r="S237" s="106"/>
      <c r="T237" s="106"/>
      <c r="U237" s="106"/>
      <c r="V237" s="106"/>
      <c r="W237" s="106"/>
      <c r="X237" s="117"/>
      <c r="Y237" s="117"/>
      <c r="Z237" s="117"/>
      <c r="AA237" s="118"/>
      <c r="AB237" s="118"/>
      <c r="AC237" s="118"/>
      <c r="AD237" s="119"/>
      <c r="AE237" s="120"/>
      <c r="AF237" s="120">
        <v>280</v>
      </c>
      <c r="AG237" s="120">
        <v>390</v>
      </c>
      <c r="AH237" s="120">
        <v>300</v>
      </c>
      <c r="AI237" s="120">
        <v>280</v>
      </c>
      <c r="AJ237" s="120">
        <v>160</v>
      </c>
      <c r="AK237" s="120">
        <v>280</v>
      </c>
      <c r="AL237" s="120">
        <v>295.5</v>
      </c>
      <c r="AM237" s="120">
        <v>190</v>
      </c>
      <c r="AN237" s="120">
        <v>100</v>
      </c>
      <c r="AO237" s="120">
        <v>190</v>
      </c>
      <c r="AP237" s="120">
        <v>400</v>
      </c>
      <c r="AQ237" s="120">
        <v>290</v>
      </c>
      <c r="AR237" s="120">
        <v>420</v>
      </c>
      <c r="AS237" s="120">
        <v>360</v>
      </c>
      <c r="AT237" s="120">
        <v>300</v>
      </c>
      <c r="AU237" s="120">
        <v>230</v>
      </c>
      <c r="AV237" s="120">
        <v>180</v>
      </c>
      <c r="AW237" s="120">
        <v>260</v>
      </c>
      <c r="AZ237" s="121"/>
      <c r="BA237" s="121"/>
      <c r="BB237" s="121"/>
      <c r="BC237" s="121"/>
      <c r="BD237" s="121">
        <v>280</v>
      </c>
      <c r="BE237" s="121">
        <v>220</v>
      </c>
      <c r="BF237" s="121">
        <v>250</v>
      </c>
      <c r="BG237" s="121">
        <v>330</v>
      </c>
      <c r="BH237" s="121">
        <v>80</v>
      </c>
      <c r="BI237" s="121">
        <v>140</v>
      </c>
      <c r="BJ237" s="121">
        <v>180</v>
      </c>
      <c r="BK237" s="121">
        <v>370</v>
      </c>
      <c r="BL237" s="121">
        <v>330</v>
      </c>
      <c r="BM237" s="121">
        <v>320</v>
      </c>
      <c r="BN237" s="121">
        <v>420</v>
      </c>
      <c r="BO237" s="121">
        <v>400</v>
      </c>
      <c r="BP237" s="121">
        <v>200</v>
      </c>
      <c r="BQ237" s="121">
        <v>290</v>
      </c>
      <c r="BR237" s="121">
        <v>260</v>
      </c>
      <c r="BT237" s="116" t="str">
        <f t="shared" si="58"/>
        <v>HUNG</v>
      </c>
      <c r="BU237" s="122">
        <v>300</v>
      </c>
      <c r="BV237" s="122">
        <v>300</v>
      </c>
      <c r="BW237" s="122">
        <f>BV237-BU237</f>
        <v>0</v>
      </c>
      <c r="BX237" s="123">
        <f>IFERROR(BU237/BV237," ")</f>
        <v>1</v>
      </c>
      <c r="BY237" s="115" t="str">
        <f t="shared" si="55"/>
        <v>OK</v>
      </c>
      <c r="CA237" s="124" t="e">
        <f t="shared" si="59"/>
        <v>#REF!</v>
      </c>
      <c r="CB237" s="122">
        <f t="shared" si="60"/>
        <v>300</v>
      </c>
      <c r="CC237" s="122" t="e">
        <f t="shared" si="53"/>
        <v>#REF!</v>
      </c>
      <c r="CD237" s="125" t="e">
        <f>SUMIF(ID_Process_P!$I$8:$I$1008,'● Inspection plan (master)'!$E237,ID_Process_P!#REF!)/1000</f>
        <v>#REF!</v>
      </c>
      <c r="CE237" s="125">
        <v>80</v>
      </c>
      <c r="CF237" s="126"/>
      <c r="CL237" s="124">
        <f t="shared" si="61"/>
        <v>0</v>
      </c>
      <c r="CM237" s="122">
        <f t="shared" si="62"/>
        <v>360</v>
      </c>
      <c r="CN237" s="122">
        <f t="shared" si="54"/>
        <v>360</v>
      </c>
      <c r="CO237" s="125"/>
      <c r="CP237" s="125">
        <v>0</v>
      </c>
      <c r="CQ237" s="126"/>
    </row>
    <row r="238" spans="2:95">
      <c r="B238" s="127" t="str">
        <f t="shared" si="67"/>
        <v>RL2-4101c-TENMA</v>
      </c>
      <c r="C238" s="128" t="str">
        <f t="shared" si="56"/>
        <v>RL2-4101CVN2</v>
      </c>
      <c r="D238" s="128" t="str">
        <f t="shared" ref="D238:D242" si="70">I238&amp;J238</f>
        <v>RL2-4101c-TENMA</v>
      </c>
      <c r="E238" s="128" t="str">
        <f t="shared" ref="E238:E242" si="71">I238&amp;F238&amp;J238</f>
        <v>RL2-4101Packingc-TENMA</v>
      </c>
      <c r="F238" s="129" t="s">
        <v>37</v>
      </c>
      <c r="G238" s="130" t="str">
        <f t="shared" si="57"/>
        <v>RL2-4101CVN2</v>
      </c>
      <c r="H238" s="130" t="s">
        <v>141</v>
      </c>
      <c r="I238" s="129" t="s">
        <v>304</v>
      </c>
      <c r="J238" s="128" t="s">
        <v>106</v>
      </c>
      <c r="K238" s="128" t="s">
        <v>68</v>
      </c>
      <c r="L238" s="129" t="s">
        <v>539</v>
      </c>
      <c r="M238" s="129" t="s">
        <v>354</v>
      </c>
      <c r="N238" s="129">
        <v>400</v>
      </c>
      <c r="O238" s="106"/>
      <c r="P238" s="106"/>
      <c r="Q238" s="106"/>
      <c r="R238" s="106"/>
      <c r="S238" s="106"/>
      <c r="T238" s="106"/>
      <c r="U238" s="106"/>
      <c r="V238" s="106"/>
      <c r="W238" s="106"/>
      <c r="X238" s="117"/>
      <c r="Y238" s="117"/>
      <c r="Z238" s="117"/>
      <c r="AA238" s="118"/>
      <c r="AB238" s="118"/>
      <c r="AC238" s="118"/>
      <c r="AD238" s="119"/>
      <c r="AE238" s="120"/>
      <c r="AF238" s="120">
        <v>20.7</v>
      </c>
      <c r="AG238" s="120">
        <v>18.899999999999999</v>
      </c>
      <c r="AH238" s="120">
        <v>20.7</v>
      </c>
      <c r="AI238" s="120">
        <v>32.1</v>
      </c>
      <c r="AJ238" s="120">
        <v>29.1</v>
      </c>
      <c r="AK238" s="120">
        <v>30</v>
      </c>
      <c r="AL238" s="120">
        <v>13.2</v>
      </c>
      <c r="AM238" s="120">
        <v>12.3</v>
      </c>
      <c r="AN238" s="120">
        <v>19.2</v>
      </c>
      <c r="AO238" s="120">
        <v>0</v>
      </c>
      <c r="AP238" s="120">
        <v>9.9</v>
      </c>
      <c r="AQ238" s="120">
        <v>8.4</v>
      </c>
      <c r="AR238" s="120">
        <v>11.7</v>
      </c>
      <c r="AS238" s="120">
        <v>11.4</v>
      </c>
      <c r="AT238" s="120">
        <v>7.2</v>
      </c>
      <c r="AU238" s="120">
        <v>8.4</v>
      </c>
      <c r="AV238" s="120">
        <v>14.7</v>
      </c>
      <c r="AW238" s="120">
        <v>11.1</v>
      </c>
      <c r="AZ238" s="117"/>
      <c r="BA238" s="117"/>
      <c r="BB238" s="117"/>
      <c r="BC238" s="117"/>
      <c r="BD238" s="117">
        <v>28.8</v>
      </c>
      <c r="BE238" s="117">
        <v>27.6</v>
      </c>
      <c r="BF238" s="117">
        <v>33.299999999999997</v>
      </c>
      <c r="BG238" s="117">
        <v>16.2</v>
      </c>
      <c r="BH238" s="117">
        <v>4.8</v>
      </c>
      <c r="BI238" s="117">
        <v>19.5</v>
      </c>
      <c r="BJ238" s="117">
        <v>12.6</v>
      </c>
      <c r="BK238" s="117">
        <v>5.4</v>
      </c>
      <c r="BL238" s="117">
        <v>9.6</v>
      </c>
      <c r="BM238" s="117">
        <v>12</v>
      </c>
      <c r="BN238" s="117">
        <v>10.199999999999999</v>
      </c>
      <c r="BO238" s="117">
        <v>8.4</v>
      </c>
      <c r="BP238" s="117">
        <v>6.3</v>
      </c>
      <c r="BQ238" s="117">
        <v>13.2</v>
      </c>
      <c r="BR238" s="117">
        <v>17.7</v>
      </c>
      <c r="BT238" s="130" t="str">
        <f t="shared" si="58"/>
        <v>SON</v>
      </c>
      <c r="BU238" s="131">
        <v>7.2</v>
      </c>
      <c r="BV238" s="131">
        <v>7.2</v>
      </c>
      <c r="BW238" s="131">
        <f t="shared" ref="BW238:BW242" si="72">BV238-BU238</f>
        <v>0</v>
      </c>
      <c r="BX238" s="132">
        <f t="shared" ref="BX238:BX242" si="73">IFERROR(BU238/BV238," ")</f>
        <v>1</v>
      </c>
      <c r="BY238" s="129" t="str">
        <f t="shared" si="55"/>
        <v>OK</v>
      </c>
      <c r="CA238" s="124" t="e">
        <f t="shared" si="59"/>
        <v>#REF!</v>
      </c>
      <c r="CB238" s="131">
        <f t="shared" si="60"/>
        <v>7.2</v>
      </c>
      <c r="CC238" s="131" t="e">
        <f t="shared" si="53"/>
        <v>#REF!</v>
      </c>
      <c r="CD238" s="133" t="e">
        <f>SUMIF(ID_Process_P!$I$8:$I$1008,'● Inspection plan (master)'!$E238,ID_Process_P!#REF!)/1000</f>
        <v>#REF!</v>
      </c>
      <c r="CE238" s="133">
        <v>0</v>
      </c>
      <c r="CF238" s="134" t="s">
        <v>465</v>
      </c>
      <c r="CL238" s="124">
        <f t="shared" si="61"/>
        <v>0</v>
      </c>
      <c r="CM238" s="131">
        <f t="shared" si="62"/>
        <v>11.4</v>
      </c>
      <c r="CN238" s="131">
        <f t="shared" si="54"/>
        <v>11.4</v>
      </c>
      <c r="CO238" s="133"/>
      <c r="CP238" s="133">
        <v>0</v>
      </c>
      <c r="CQ238" s="134" t="s">
        <v>465</v>
      </c>
    </row>
    <row r="239" spans="2:95">
      <c r="B239" s="113" t="s">
        <v>818</v>
      </c>
      <c r="C239" s="114" t="str">
        <f t="shared" si="56"/>
        <v>RL2-4101CVN2</v>
      </c>
      <c r="D239" s="114" t="s">
        <v>818</v>
      </c>
      <c r="E239" s="114" t="s">
        <v>819</v>
      </c>
      <c r="F239" s="115" t="s">
        <v>37</v>
      </c>
      <c r="G239" s="116" t="str">
        <f t="shared" si="57"/>
        <v>RL2-4101CVN2</v>
      </c>
      <c r="H239" s="116" t="s">
        <v>141</v>
      </c>
      <c r="I239" s="115" t="s">
        <v>304</v>
      </c>
      <c r="J239" s="114" t="s">
        <v>70</v>
      </c>
      <c r="K239" s="114" t="s">
        <v>68</v>
      </c>
      <c r="L239" s="115" t="s">
        <v>539</v>
      </c>
      <c r="M239" s="115" t="s">
        <v>384</v>
      </c>
      <c r="N239" s="115">
        <v>200</v>
      </c>
      <c r="O239" s="106"/>
      <c r="P239" s="106"/>
      <c r="Q239" s="106"/>
      <c r="R239" s="106"/>
      <c r="S239" s="106"/>
      <c r="T239" s="106"/>
      <c r="U239" s="106"/>
      <c r="V239" s="106"/>
      <c r="W239" s="106"/>
      <c r="X239" s="117"/>
      <c r="Y239" s="117"/>
      <c r="Z239" s="117"/>
      <c r="AA239" s="118"/>
      <c r="AB239" s="118"/>
      <c r="AC239" s="118"/>
      <c r="AD239" s="119"/>
      <c r="AE239" s="120"/>
      <c r="AF239" s="120">
        <v>0</v>
      </c>
      <c r="AG239" s="120">
        <v>0</v>
      </c>
      <c r="AH239" s="120">
        <v>0</v>
      </c>
      <c r="AI239" s="120">
        <v>0</v>
      </c>
      <c r="AJ239" s="120">
        <v>0</v>
      </c>
      <c r="AK239" s="120">
        <v>0</v>
      </c>
      <c r="AL239" s="120">
        <v>0</v>
      </c>
      <c r="AM239" s="120">
        <v>0</v>
      </c>
      <c r="AN239" s="120">
        <v>0</v>
      </c>
      <c r="AO239" s="120">
        <v>0</v>
      </c>
      <c r="AP239" s="120">
        <v>0</v>
      </c>
      <c r="AQ239" s="120">
        <v>0</v>
      </c>
      <c r="AR239" s="120">
        <v>0</v>
      </c>
      <c r="AS239" s="120">
        <v>0</v>
      </c>
      <c r="AT239" s="120">
        <v>0</v>
      </c>
      <c r="AU239" s="120">
        <v>0</v>
      </c>
      <c r="AV239" s="120">
        <v>0</v>
      </c>
      <c r="AW239" s="120">
        <v>0</v>
      </c>
      <c r="AZ239" s="121"/>
      <c r="BA239" s="121"/>
      <c r="BB239" s="121"/>
      <c r="BC239" s="121"/>
      <c r="BD239" s="121">
        <v>0</v>
      </c>
      <c r="BE239" s="121">
        <v>0</v>
      </c>
      <c r="BF239" s="121">
        <v>0</v>
      </c>
      <c r="BG239" s="121">
        <v>0</v>
      </c>
      <c r="BH239" s="121">
        <v>0</v>
      </c>
      <c r="BI239" s="121">
        <v>0</v>
      </c>
      <c r="BJ239" s="121">
        <v>0</v>
      </c>
      <c r="BK239" s="121">
        <v>0</v>
      </c>
      <c r="BL239" s="121">
        <v>0</v>
      </c>
      <c r="BM239" s="121">
        <v>0</v>
      </c>
      <c r="BN239" s="121">
        <v>0</v>
      </c>
      <c r="BO239" s="121">
        <v>0</v>
      </c>
      <c r="BP239" s="121">
        <v>0</v>
      </c>
      <c r="BQ239" s="121">
        <v>0</v>
      </c>
      <c r="BR239" s="121">
        <v>0</v>
      </c>
      <c r="BT239" s="116" t="str">
        <f t="shared" si="58"/>
        <v>SON</v>
      </c>
      <c r="BU239" s="122">
        <v>0</v>
      </c>
      <c r="BV239" s="122">
        <v>0</v>
      </c>
      <c r="BW239" s="122">
        <f>BV239-BU239</f>
        <v>0</v>
      </c>
      <c r="BX239" s="123" t="str">
        <f>IFERROR(BU239/BV239," ")</f>
        <v xml:space="preserve"> </v>
      </c>
      <c r="BY239" s="115" t="str">
        <f t="shared" si="55"/>
        <v>OK</v>
      </c>
      <c r="CA239" s="124" t="e">
        <f t="shared" si="59"/>
        <v>#REF!</v>
      </c>
      <c r="CB239" s="122">
        <f t="shared" si="60"/>
        <v>0</v>
      </c>
      <c r="CC239" s="122" t="e">
        <f t="shared" si="53"/>
        <v>#REF!</v>
      </c>
      <c r="CD239" s="125" t="e">
        <f>SUMIF(ID_Process_P!$I$8:$I$1008,'● Inspection plan (master)'!$E239,ID_Process_P!#REF!)/1000</f>
        <v>#REF!</v>
      </c>
      <c r="CE239" s="125">
        <v>0</v>
      </c>
      <c r="CF239" s="126"/>
      <c r="CL239" s="124">
        <f t="shared" si="61"/>
        <v>0</v>
      </c>
      <c r="CM239" s="122">
        <f t="shared" si="62"/>
        <v>0</v>
      </c>
      <c r="CN239" s="122">
        <f t="shared" si="54"/>
        <v>0</v>
      </c>
      <c r="CO239" s="125"/>
      <c r="CP239" s="125">
        <v>0</v>
      </c>
      <c r="CQ239" s="126"/>
    </row>
    <row r="240" spans="2:95">
      <c r="B240" s="127" t="str">
        <f t="shared" ref="B240" si="74">I240&amp;J240</f>
        <v>RL2-4102c-TENMA</v>
      </c>
      <c r="C240" s="128" t="str">
        <f t="shared" si="56"/>
        <v>RL2-4102CVN2</v>
      </c>
      <c r="D240" s="128" t="str">
        <f t="shared" ref="D240" si="75">I240&amp;J240</f>
        <v>RL2-4102c-TENMA</v>
      </c>
      <c r="E240" s="128" t="str">
        <f t="shared" ref="E240" si="76">I240&amp;F240&amp;J240</f>
        <v>RL2-4102Packingc-TENMA</v>
      </c>
      <c r="F240" s="129" t="s">
        <v>37</v>
      </c>
      <c r="G240" s="130" t="str">
        <f t="shared" si="57"/>
        <v>RL2-4102CVN2</v>
      </c>
      <c r="H240" s="130" t="s">
        <v>141</v>
      </c>
      <c r="I240" s="129" t="s">
        <v>305</v>
      </c>
      <c r="J240" s="128" t="s">
        <v>106</v>
      </c>
      <c r="K240" s="128" t="s">
        <v>68</v>
      </c>
      <c r="L240" s="129" t="s">
        <v>539</v>
      </c>
      <c r="M240" s="129" t="s">
        <v>384</v>
      </c>
      <c r="N240" s="129">
        <v>200</v>
      </c>
      <c r="O240" s="106"/>
      <c r="P240" s="106"/>
      <c r="Q240" s="106"/>
      <c r="R240" s="106"/>
      <c r="S240" s="106"/>
      <c r="T240" s="106"/>
      <c r="U240" s="106"/>
      <c r="V240" s="106"/>
      <c r="W240" s="106"/>
      <c r="X240" s="117"/>
      <c r="Y240" s="117"/>
      <c r="Z240" s="117"/>
      <c r="AA240" s="118"/>
      <c r="AB240" s="118"/>
      <c r="AC240" s="118"/>
      <c r="AD240" s="119"/>
      <c r="AE240" s="120"/>
      <c r="AF240" s="120">
        <v>0</v>
      </c>
      <c r="AG240" s="120">
        <v>0</v>
      </c>
      <c r="AH240" s="120">
        <v>0</v>
      </c>
      <c r="AI240" s="120">
        <v>0</v>
      </c>
      <c r="AJ240" s="120">
        <v>0</v>
      </c>
      <c r="AK240" s="120">
        <v>0</v>
      </c>
      <c r="AL240" s="120">
        <v>0</v>
      </c>
      <c r="AM240" s="120">
        <v>0</v>
      </c>
      <c r="AN240" s="120">
        <v>0</v>
      </c>
      <c r="AO240" s="120">
        <v>0</v>
      </c>
      <c r="AP240" s="120">
        <v>0</v>
      </c>
      <c r="AQ240" s="120">
        <v>0</v>
      </c>
      <c r="AR240" s="120">
        <v>0</v>
      </c>
      <c r="AS240" s="120">
        <v>0</v>
      </c>
      <c r="AT240" s="120">
        <v>0</v>
      </c>
      <c r="AU240" s="120">
        <v>0</v>
      </c>
      <c r="AV240" s="120">
        <v>0</v>
      </c>
      <c r="AW240" s="120">
        <v>0</v>
      </c>
      <c r="AZ240" s="117"/>
      <c r="BA240" s="117"/>
      <c r="BB240" s="117"/>
      <c r="BC240" s="117"/>
      <c r="BD240" s="117">
        <v>0</v>
      </c>
      <c r="BE240" s="117">
        <v>0</v>
      </c>
      <c r="BF240" s="117">
        <v>0</v>
      </c>
      <c r="BG240" s="117">
        <v>0</v>
      </c>
      <c r="BH240" s="117">
        <v>0</v>
      </c>
      <c r="BI240" s="117">
        <v>0</v>
      </c>
      <c r="BJ240" s="117">
        <v>0</v>
      </c>
      <c r="BK240" s="117">
        <v>0</v>
      </c>
      <c r="BL240" s="117">
        <v>0</v>
      </c>
      <c r="BM240" s="117">
        <v>0</v>
      </c>
      <c r="BN240" s="117">
        <v>0</v>
      </c>
      <c r="BO240" s="117">
        <v>0</v>
      </c>
      <c r="BP240" s="117">
        <v>0</v>
      </c>
      <c r="BQ240" s="117">
        <v>0</v>
      </c>
      <c r="BR240" s="117">
        <v>0</v>
      </c>
      <c r="BT240" s="130" t="str">
        <f t="shared" si="58"/>
        <v>SON</v>
      </c>
      <c r="BU240" s="131">
        <v>0</v>
      </c>
      <c r="BV240" s="131">
        <v>0</v>
      </c>
      <c r="BW240" s="131">
        <f>BV240-BU240</f>
        <v>0</v>
      </c>
      <c r="BX240" s="132" t="str">
        <f>IFERROR(BU240/BV240," ")</f>
        <v xml:space="preserve"> </v>
      </c>
      <c r="BY240" s="129" t="str">
        <f t="shared" si="55"/>
        <v>OK</v>
      </c>
      <c r="CA240" s="124" t="e">
        <f t="shared" si="59"/>
        <v>#REF!</v>
      </c>
      <c r="CB240" s="131">
        <f t="shared" si="60"/>
        <v>0</v>
      </c>
      <c r="CC240" s="131" t="e">
        <f t="shared" si="53"/>
        <v>#REF!</v>
      </c>
      <c r="CD240" s="133" t="e">
        <f>SUMIF(ID_Process_P!$I$8:$I$1008,'● Inspection plan (master)'!$E240,ID_Process_P!#REF!)/1000</f>
        <v>#REF!</v>
      </c>
      <c r="CE240" s="133">
        <v>0</v>
      </c>
      <c r="CF240" s="134" t="s">
        <v>465</v>
      </c>
      <c r="CL240" s="124">
        <f t="shared" si="61"/>
        <v>0</v>
      </c>
      <c r="CM240" s="131">
        <f t="shared" si="62"/>
        <v>0</v>
      </c>
      <c r="CN240" s="131">
        <f t="shared" si="54"/>
        <v>0</v>
      </c>
      <c r="CO240" s="133"/>
      <c r="CP240" s="133">
        <v>0</v>
      </c>
      <c r="CQ240" s="134" t="s">
        <v>465</v>
      </c>
    </row>
    <row r="241" spans="2:95">
      <c r="B241" s="113" t="s">
        <v>820</v>
      </c>
      <c r="C241" s="114" t="str">
        <f t="shared" si="56"/>
        <v>RL2-4102CVN2</v>
      </c>
      <c r="D241" s="114" t="s">
        <v>820</v>
      </c>
      <c r="E241" s="114" t="s">
        <v>821</v>
      </c>
      <c r="F241" s="115" t="s">
        <v>37</v>
      </c>
      <c r="G241" s="116" t="str">
        <f t="shared" si="57"/>
        <v>RL2-4102CVN2</v>
      </c>
      <c r="H241" s="116" t="s">
        <v>141</v>
      </c>
      <c r="I241" s="115" t="s">
        <v>305</v>
      </c>
      <c r="J241" s="114" t="s">
        <v>70</v>
      </c>
      <c r="K241" s="114" t="s">
        <v>68</v>
      </c>
      <c r="L241" s="115" t="s">
        <v>539</v>
      </c>
      <c r="M241" s="115" t="s">
        <v>384</v>
      </c>
      <c r="N241" s="115">
        <v>200</v>
      </c>
      <c r="O241" s="106"/>
      <c r="P241" s="106"/>
      <c r="Q241" s="106"/>
      <c r="R241" s="106"/>
      <c r="S241" s="106"/>
      <c r="T241" s="106"/>
      <c r="U241" s="106"/>
      <c r="V241" s="106"/>
      <c r="W241" s="106"/>
      <c r="X241" s="117"/>
      <c r="Y241" s="117"/>
      <c r="Z241" s="117"/>
      <c r="AA241" s="118"/>
      <c r="AB241" s="118"/>
      <c r="AC241" s="118"/>
      <c r="AD241" s="119"/>
      <c r="AE241" s="120"/>
      <c r="AF241" s="120">
        <v>63.6</v>
      </c>
      <c r="AG241" s="120">
        <v>30.48</v>
      </c>
      <c r="AH241" s="120">
        <v>62.64</v>
      </c>
      <c r="AI241" s="120">
        <v>66.239999999999995</v>
      </c>
      <c r="AJ241" s="120">
        <v>44.16</v>
      </c>
      <c r="AK241" s="120">
        <v>49.68</v>
      </c>
      <c r="AL241" s="120">
        <v>38.159999999999997</v>
      </c>
      <c r="AM241" s="120">
        <v>25.83</v>
      </c>
      <c r="AN241" s="120">
        <v>32.64</v>
      </c>
      <c r="AO241" s="120">
        <v>21.36</v>
      </c>
      <c r="AP241" s="120">
        <v>22.56</v>
      </c>
      <c r="AQ241" s="120">
        <v>14.64</v>
      </c>
      <c r="AR241" s="120">
        <v>11.52</v>
      </c>
      <c r="AS241" s="120">
        <v>6.48</v>
      </c>
      <c r="AT241" s="120">
        <v>4.32</v>
      </c>
      <c r="AU241" s="120">
        <v>7.2</v>
      </c>
      <c r="AV241" s="120">
        <v>13.68</v>
      </c>
      <c r="AW241" s="120">
        <v>9.36</v>
      </c>
      <c r="AZ241" s="121"/>
      <c r="BA241" s="121"/>
      <c r="BB241" s="121"/>
      <c r="BC241" s="121"/>
      <c r="BD241" s="121">
        <v>67.23</v>
      </c>
      <c r="BE241" s="121">
        <v>47.28</v>
      </c>
      <c r="BF241" s="121">
        <v>53.52</v>
      </c>
      <c r="BG241" s="121">
        <v>35.28</v>
      </c>
      <c r="BH241" s="121">
        <v>25.68</v>
      </c>
      <c r="BI241" s="121">
        <v>40.32</v>
      </c>
      <c r="BJ241" s="121">
        <v>26.64</v>
      </c>
      <c r="BK241" s="121">
        <v>18.96</v>
      </c>
      <c r="BL241" s="121">
        <v>20.399999999999999</v>
      </c>
      <c r="BM241" s="121">
        <v>10.08</v>
      </c>
      <c r="BN241" s="121">
        <v>7.2</v>
      </c>
      <c r="BO241" s="121">
        <v>6.72</v>
      </c>
      <c r="BP241" s="121">
        <v>5.28</v>
      </c>
      <c r="BQ241" s="121">
        <v>13.92</v>
      </c>
      <c r="BR241" s="121">
        <v>12.48</v>
      </c>
      <c r="BT241" s="116" t="str">
        <f t="shared" si="58"/>
        <v>SON</v>
      </c>
      <c r="BU241" s="122">
        <v>2.88</v>
      </c>
      <c r="BV241" s="122">
        <v>4.32</v>
      </c>
      <c r="BW241" s="122">
        <f>BV241-BU241</f>
        <v>1.4400000000000004</v>
      </c>
      <c r="BX241" s="123">
        <f>IFERROR(BU241/BV241," ")</f>
        <v>0.66666666666666663</v>
      </c>
      <c r="BY241" s="115" t="str">
        <f t="shared" si="55"/>
        <v>NG</v>
      </c>
      <c r="CA241" s="124" t="e">
        <f t="shared" si="59"/>
        <v>#REF!</v>
      </c>
      <c r="CB241" s="122">
        <f t="shared" si="60"/>
        <v>4.32</v>
      </c>
      <c r="CC241" s="122" t="e">
        <f t="shared" si="53"/>
        <v>#REF!</v>
      </c>
      <c r="CD241" s="125" t="e">
        <f>SUMIF(ID_Process_P!$I$8:$I$1008,'● Inspection plan (master)'!$E241,ID_Process_P!#REF!)/1000</f>
        <v>#REF!</v>
      </c>
      <c r="CE241" s="125">
        <v>0.72</v>
      </c>
      <c r="CF241" s="126"/>
      <c r="CL241" s="124">
        <f t="shared" si="61"/>
        <v>0</v>
      </c>
      <c r="CM241" s="122">
        <f t="shared" si="62"/>
        <v>6.48</v>
      </c>
      <c r="CN241" s="122">
        <f t="shared" si="54"/>
        <v>6.48</v>
      </c>
      <c r="CO241" s="125"/>
      <c r="CP241" s="125">
        <v>0</v>
      </c>
      <c r="CQ241" s="126"/>
    </row>
    <row r="242" spans="2:95">
      <c r="B242" s="127" t="str">
        <f t="shared" si="67"/>
        <v>RM2-2692c-TENMA</v>
      </c>
      <c r="C242" s="128" t="str">
        <f t="shared" si="56"/>
        <v>RM2-2692CVN2</v>
      </c>
      <c r="D242" s="128" t="str">
        <f t="shared" si="70"/>
        <v>RM2-2692c-TENMA</v>
      </c>
      <c r="E242" s="128" t="str">
        <f t="shared" si="71"/>
        <v>RM2-2692Packingc-TENMA</v>
      </c>
      <c r="F242" s="129" t="s">
        <v>37</v>
      </c>
      <c r="G242" s="130" t="str">
        <f t="shared" si="57"/>
        <v>RM2-2692CVN2</v>
      </c>
      <c r="H242" s="130" t="s">
        <v>35</v>
      </c>
      <c r="I242" s="129" t="s">
        <v>306</v>
      </c>
      <c r="J242" s="128" t="s">
        <v>106</v>
      </c>
      <c r="K242" s="128" t="s">
        <v>68</v>
      </c>
      <c r="L242" s="129" t="s">
        <v>383</v>
      </c>
      <c r="M242" s="129" t="s">
        <v>354</v>
      </c>
      <c r="N242" s="129">
        <v>400</v>
      </c>
      <c r="O242" s="106"/>
      <c r="P242" s="106"/>
      <c r="Q242" s="106"/>
      <c r="R242" s="106"/>
      <c r="S242" s="106"/>
      <c r="T242" s="106"/>
      <c r="U242" s="106"/>
      <c r="V242" s="106"/>
      <c r="W242" s="106"/>
      <c r="X242" s="117"/>
      <c r="Y242" s="117"/>
      <c r="Z242" s="117"/>
      <c r="AA242" s="118"/>
      <c r="AB242" s="118"/>
      <c r="AC242" s="118"/>
      <c r="AD242" s="119"/>
      <c r="AE242" s="120"/>
      <c r="AF242" s="120">
        <v>71.400000000000006</v>
      </c>
      <c r="AG242" s="120">
        <v>23.4</v>
      </c>
      <c r="AH242" s="120">
        <v>13.8</v>
      </c>
      <c r="AI242" s="120">
        <v>29.4</v>
      </c>
      <c r="AJ242" s="120">
        <v>28.2</v>
      </c>
      <c r="AK242" s="120">
        <v>42</v>
      </c>
      <c r="AL242" s="120">
        <v>42</v>
      </c>
      <c r="AM242" s="120">
        <v>0</v>
      </c>
      <c r="AN242" s="120">
        <v>63.6</v>
      </c>
      <c r="AO242" s="120">
        <v>6.6</v>
      </c>
      <c r="AP242" s="120">
        <v>6.6</v>
      </c>
      <c r="AQ242" s="120">
        <v>45</v>
      </c>
      <c r="AR242" s="120">
        <v>10.199999999999999</v>
      </c>
      <c r="AS242" s="120">
        <v>21</v>
      </c>
      <c r="AT242" s="120">
        <v>14.4</v>
      </c>
      <c r="AU242" s="120">
        <v>16.2</v>
      </c>
      <c r="AV242" s="120">
        <v>50.4</v>
      </c>
      <c r="AW242" s="120">
        <v>37.799999999999997</v>
      </c>
      <c r="AZ242" s="117"/>
      <c r="BA242" s="117"/>
      <c r="BB242" s="117"/>
      <c r="BC242" s="117"/>
      <c r="BD242" s="117">
        <v>28.2</v>
      </c>
      <c r="BE242" s="117">
        <v>31.8</v>
      </c>
      <c r="BF242" s="117">
        <v>30.6</v>
      </c>
      <c r="BG242" s="117">
        <v>10.199999999999999</v>
      </c>
      <c r="BH242" s="117">
        <v>9</v>
      </c>
      <c r="BI242" s="117">
        <v>36</v>
      </c>
      <c r="BJ242" s="117">
        <v>48</v>
      </c>
      <c r="BK242" s="117">
        <v>0</v>
      </c>
      <c r="BL242" s="117">
        <v>14.4</v>
      </c>
      <c r="BM242" s="117">
        <v>37.799999999999997</v>
      </c>
      <c r="BN242" s="117">
        <v>31.8</v>
      </c>
      <c r="BO242" s="117">
        <v>9.6</v>
      </c>
      <c r="BP242" s="117">
        <v>25.2</v>
      </c>
      <c r="BQ242" s="117">
        <v>43.8</v>
      </c>
      <c r="BR242" s="117">
        <v>60.6</v>
      </c>
      <c r="BT242" s="130" t="str">
        <f t="shared" si="58"/>
        <v>HUNG</v>
      </c>
      <c r="BU242" s="131">
        <v>14.4</v>
      </c>
      <c r="BV242" s="131">
        <v>14.4</v>
      </c>
      <c r="BW242" s="131">
        <f t="shared" si="72"/>
        <v>0</v>
      </c>
      <c r="BX242" s="132">
        <f t="shared" si="73"/>
        <v>1</v>
      </c>
      <c r="BY242" s="129" t="str">
        <f t="shared" si="55"/>
        <v>OK</v>
      </c>
      <c r="CA242" s="124" t="e">
        <f t="shared" si="59"/>
        <v>#REF!</v>
      </c>
      <c r="CB242" s="131">
        <f t="shared" si="60"/>
        <v>14.4</v>
      </c>
      <c r="CC242" s="131" t="e">
        <f t="shared" si="53"/>
        <v>#REF!</v>
      </c>
      <c r="CD242" s="133" t="e">
        <f>SUMIF(ID_Process_P!$I$8:$I$1008,'● Inspection plan (master)'!$E242,ID_Process_P!#REF!)/1000</f>
        <v>#REF!</v>
      </c>
      <c r="CE242" s="133">
        <v>15.6</v>
      </c>
      <c r="CF242" s="134" t="s">
        <v>465</v>
      </c>
      <c r="CL242" s="124">
        <f t="shared" si="61"/>
        <v>0</v>
      </c>
      <c r="CM242" s="131">
        <f t="shared" si="62"/>
        <v>21</v>
      </c>
      <c r="CN242" s="131">
        <f t="shared" si="54"/>
        <v>21</v>
      </c>
      <c r="CO242" s="133"/>
      <c r="CP242" s="133">
        <v>0</v>
      </c>
      <c r="CQ242" s="134" t="s">
        <v>465</v>
      </c>
    </row>
    <row r="243" spans="2:95">
      <c r="B243" s="113" t="s">
        <v>822</v>
      </c>
      <c r="C243" s="114" t="str">
        <f t="shared" si="56"/>
        <v>RM2-2692CVN2</v>
      </c>
      <c r="D243" s="114" t="s">
        <v>822</v>
      </c>
      <c r="E243" s="114" t="s">
        <v>823</v>
      </c>
      <c r="F243" s="115" t="s">
        <v>37</v>
      </c>
      <c r="G243" s="116" t="str">
        <f t="shared" si="57"/>
        <v>RM2-2692CVN2</v>
      </c>
      <c r="H243" s="116" t="s">
        <v>35</v>
      </c>
      <c r="I243" s="115" t="s">
        <v>306</v>
      </c>
      <c r="J243" s="114" t="s">
        <v>70</v>
      </c>
      <c r="K243" s="114" t="s">
        <v>68</v>
      </c>
      <c r="L243" s="115" t="s">
        <v>383</v>
      </c>
      <c r="M243" s="115" t="s">
        <v>384</v>
      </c>
      <c r="N243" s="115">
        <v>200</v>
      </c>
      <c r="O243" s="106"/>
      <c r="P243" s="106"/>
      <c r="Q243" s="106"/>
      <c r="R243" s="106"/>
      <c r="S243" s="106"/>
      <c r="T243" s="106"/>
      <c r="U243" s="106"/>
      <c r="V243" s="106"/>
      <c r="W243" s="106"/>
      <c r="X243" s="117"/>
      <c r="Y243" s="117"/>
      <c r="Z243" s="117"/>
      <c r="AA243" s="118"/>
      <c r="AB243" s="118"/>
      <c r="AC243" s="118"/>
      <c r="AD243" s="119"/>
      <c r="AE243" s="120"/>
      <c r="AF243" s="120">
        <v>0</v>
      </c>
      <c r="AG243" s="120">
        <v>0</v>
      </c>
      <c r="AH243" s="120">
        <v>0</v>
      </c>
      <c r="AI243" s="120">
        <v>7.8</v>
      </c>
      <c r="AJ243" s="120">
        <v>1.2</v>
      </c>
      <c r="AK243" s="120">
        <v>0.6</v>
      </c>
      <c r="AL243" s="120">
        <v>0</v>
      </c>
      <c r="AM243" s="120">
        <v>1.2</v>
      </c>
      <c r="AN243" s="120">
        <v>4.8</v>
      </c>
      <c r="AO243" s="120">
        <v>1.2</v>
      </c>
      <c r="AP243" s="120">
        <v>3</v>
      </c>
      <c r="AQ243" s="120">
        <v>1.8</v>
      </c>
      <c r="AR243" s="120">
        <v>0</v>
      </c>
      <c r="AS243" s="120">
        <v>7.2</v>
      </c>
      <c r="AT243" s="120">
        <v>9</v>
      </c>
      <c r="AU243" s="120">
        <v>8.4</v>
      </c>
      <c r="AV243" s="120">
        <v>12.6</v>
      </c>
      <c r="AW243" s="120">
        <v>10.199999999999999</v>
      </c>
      <c r="AZ243" s="121"/>
      <c r="BA243" s="121"/>
      <c r="BB243" s="121"/>
      <c r="BC243" s="121"/>
      <c r="BD243" s="121">
        <v>11.4</v>
      </c>
      <c r="BE243" s="121">
        <v>4.8</v>
      </c>
      <c r="BF243" s="121">
        <v>0.6</v>
      </c>
      <c r="BG243" s="121">
        <v>1.2</v>
      </c>
      <c r="BH243" s="121">
        <v>1.2</v>
      </c>
      <c r="BI243" s="121">
        <v>3</v>
      </c>
      <c r="BJ243" s="121">
        <v>4.8150000000000004</v>
      </c>
      <c r="BK243" s="121">
        <v>0.6</v>
      </c>
      <c r="BL243" s="121">
        <v>5.4</v>
      </c>
      <c r="BM243" s="121">
        <v>7.2</v>
      </c>
      <c r="BN243" s="121">
        <v>10.8</v>
      </c>
      <c r="BO243" s="121">
        <v>10.199999999999999</v>
      </c>
      <c r="BP243" s="121">
        <v>8.4</v>
      </c>
      <c r="BQ243" s="121">
        <v>12</v>
      </c>
      <c r="BR243" s="121">
        <v>13.8</v>
      </c>
      <c r="BT243" s="116" t="str">
        <f t="shared" si="58"/>
        <v>HUNG</v>
      </c>
      <c r="BU243" s="122">
        <v>9</v>
      </c>
      <c r="BV243" s="122">
        <v>9</v>
      </c>
      <c r="BW243" s="122">
        <f>BV243-BU243</f>
        <v>0</v>
      </c>
      <c r="BX243" s="123">
        <f>IFERROR(BU243/BV243," ")</f>
        <v>1</v>
      </c>
      <c r="BY243" s="115" t="str">
        <f t="shared" si="55"/>
        <v>OK</v>
      </c>
      <c r="CA243" s="124" t="e">
        <f t="shared" si="59"/>
        <v>#REF!</v>
      </c>
      <c r="CB243" s="122">
        <f t="shared" si="60"/>
        <v>9</v>
      </c>
      <c r="CC243" s="122" t="e">
        <f t="shared" si="53"/>
        <v>#REF!</v>
      </c>
      <c r="CD243" s="125" t="e">
        <f>SUMIF(ID_Process_P!$I$8:$I$1008,'● Inspection plan (master)'!$E243,ID_Process_P!#REF!)/1000</f>
        <v>#REF!</v>
      </c>
      <c r="CE243" s="125">
        <v>1.2</v>
      </c>
      <c r="CF243" s="126"/>
      <c r="CL243" s="124">
        <f t="shared" si="61"/>
        <v>0</v>
      </c>
      <c r="CM243" s="122">
        <f t="shared" si="62"/>
        <v>7.2</v>
      </c>
      <c r="CN243" s="122">
        <f t="shared" si="54"/>
        <v>7.2</v>
      </c>
      <c r="CO243" s="125"/>
      <c r="CP243" s="125">
        <v>0</v>
      </c>
      <c r="CQ243" s="126"/>
    </row>
    <row r="244" spans="2:95">
      <c r="B244" s="127" t="s">
        <v>824</v>
      </c>
      <c r="C244" s="128" t="str">
        <f t="shared" si="56"/>
        <v>RL2-4606CVN2</v>
      </c>
      <c r="D244" s="128" t="s">
        <v>824</v>
      </c>
      <c r="E244" s="128" t="s">
        <v>825</v>
      </c>
      <c r="F244" s="129" t="s">
        <v>37</v>
      </c>
      <c r="G244" s="130" t="str">
        <f t="shared" si="57"/>
        <v>RL2-4606CVN2</v>
      </c>
      <c r="H244" s="130" t="s">
        <v>141</v>
      </c>
      <c r="I244" s="129" t="s">
        <v>308</v>
      </c>
      <c r="J244" s="128" t="s">
        <v>70</v>
      </c>
      <c r="K244" s="128" t="s">
        <v>68</v>
      </c>
      <c r="L244" s="129" t="s">
        <v>539</v>
      </c>
      <c r="M244" s="129" t="s">
        <v>384</v>
      </c>
      <c r="N244" s="129">
        <v>200</v>
      </c>
      <c r="O244" s="106"/>
      <c r="P244" s="106"/>
      <c r="Q244" s="106"/>
      <c r="R244" s="106"/>
      <c r="S244" s="106"/>
      <c r="T244" s="106"/>
      <c r="U244" s="106"/>
      <c r="V244" s="106"/>
      <c r="W244" s="106"/>
      <c r="X244" s="117"/>
      <c r="Y244" s="117"/>
      <c r="Z244" s="117"/>
      <c r="AA244" s="118"/>
      <c r="AB244" s="118"/>
      <c r="AC244" s="118"/>
      <c r="AD244" s="119"/>
      <c r="AE244" s="120"/>
      <c r="AF244" s="120">
        <v>17</v>
      </c>
      <c r="AG244" s="120">
        <v>11.6</v>
      </c>
      <c r="AH244" s="120">
        <v>15.6</v>
      </c>
      <c r="AI244" s="120">
        <v>28.8</v>
      </c>
      <c r="AJ244" s="120">
        <v>23.8</v>
      </c>
      <c r="AK244" s="120">
        <v>40</v>
      </c>
      <c r="AL244" s="120">
        <v>21.2</v>
      </c>
      <c r="AM244" s="120">
        <v>10.4</v>
      </c>
      <c r="AN244" s="120">
        <v>12.6</v>
      </c>
      <c r="AO244" s="120">
        <v>23.8</v>
      </c>
      <c r="AP244" s="120">
        <v>17.600000000000001</v>
      </c>
      <c r="AQ244" s="120">
        <v>22</v>
      </c>
      <c r="AR244" s="120">
        <v>5.8</v>
      </c>
      <c r="AS244" s="120">
        <v>5.8</v>
      </c>
      <c r="AT244" s="120">
        <v>0</v>
      </c>
      <c r="AU244" s="120">
        <v>0</v>
      </c>
      <c r="AV244" s="120">
        <v>1</v>
      </c>
      <c r="AW244" s="120">
        <v>3.8</v>
      </c>
      <c r="AZ244" s="117"/>
      <c r="BA244" s="117"/>
      <c r="BB244" s="117"/>
      <c r="BC244" s="117"/>
      <c r="BD244" s="117">
        <v>29</v>
      </c>
      <c r="BE244" s="117">
        <v>23.2</v>
      </c>
      <c r="BF244" s="117">
        <v>32.6</v>
      </c>
      <c r="BG244" s="117">
        <v>18.600000000000001</v>
      </c>
      <c r="BH244" s="117">
        <v>14.6</v>
      </c>
      <c r="BI244" s="117">
        <v>21</v>
      </c>
      <c r="BJ244" s="117">
        <v>21</v>
      </c>
      <c r="BK244" s="117">
        <v>18.399999999999999</v>
      </c>
      <c r="BL244" s="117">
        <v>24.6</v>
      </c>
      <c r="BM244" s="117">
        <v>6.8</v>
      </c>
      <c r="BN244" s="117">
        <v>5.4</v>
      </c>
      <c r="BO244" s="117">
        <v>4.4000000000000004</v>
      </c>
      <c r="BP244" s="117">
        <v>3.8</v>
      </c>
      <c r="BQ244" s="117">
        <v>3.8</v>
      </c>
      <c r="BR244" s="117">
        <v>5.2</v>
      </c>
      <c r="BT244" s="130" t="str">
        <f t="shared" si="58"/>
        <v>SON</v>
      </c>
      <c r="BU244" s="131">
        <v>0</v>
      </c>
      <c r="BV244" s="131">
        <v>0</v>
      </c>
      <c r="BW244" s="131">
        <f t="shared" si="63"/>
        <v>0</v>
      </c>
      <c r="BX244" s="132" t="str">
        <f t="shared" si="64"/>
        <v xml:space="preserve"> </v>
      </c>
      <c r="BY244" s="129" t="str">
        <f t="shared" si="55"/>
        <v>OK</v>
      </c>
      <c r="CA244" s="124" t="e">
        <f t="shared" si="59"/>
        <v>#REF!</v>
      </c>
      <c r="CB244" s="131">
        <f t="shared" si="60"/>
        <v>0</v>
      </c>
      <c r="CC244" s="131" t="e">
        <f t="shared" si="53"/>
        <v>#REF!</v>
      </c>
      <c r="CD244" s="133" t="e">
        <f>SUMIF(ID_Process_P!$I$8:$I$1008,'● Inspection plan (master)'!$E244,ID_Process_P!#REF!)/1000</f>
        <v>#REF!</v>
      </c>
      <c r="CE244" s="133">
        <v>7.2</v>
      </c>
      <c r="CF244" s="134"/>
      <c r="CL244" s="124">
        <f t="shared" si="61"/>
        <v>0</v>
      </c>
      <c r="CM244" s="131">
        <f t="shared" si="62"/>
        <v>5.8</v>
      </c>
      <c r="CN244" s="131">
        <f t="shared" si="54"/>
        <v>5.8</v>
      </c>
      <c r="CO244" s="133"/>
      <c r="CP244" s="133">
        <v>0</v>
      </c>
      <c r="CQ244" s="134"/>
    </row>
    <row r="245" spans="2:95">
      <c r="B245" s="113" t="s">
        <v>826</v>
      </c>
      <c r="C245" s="114" t="str">
        <f t="shared" si="56"/>
        <v>RM2-2695CVN2</v>
      </c>
      <c r="D245" s="114" t="s">
        <v>826</v>
      </c>
      <c r="E245" s="114" t="s">
        <v>827</v>
      </c>
      <c r="F245" s="115" t="s">
        <v>37</v>
      </c>
      <c r="G245" s="116" t="str">
        <f t="shared" si="57"/>
        <v>RM2-2695CVN2</v>
      </c>
      <c r="H245" s="116" t="s">
        <v>35</v>
      </c>
      <c r="I245" s="115" t="s">
        <v>307</v>
      </c>
      <c r="J245" s="114" t="s">
        <v>70</v>
      </c>
      <c r="K245" s="114" t="s">
        <v>68</v>
      </c>
      <c r="L245" s="115" t="s">
        <v>383</v>
      </c>
      <c r="M245" s="115" t="s">
        <v>384</v>
      </c>
      <c r="N245" s="115">
        <v>200</v>
      </c>
      <c r="O245" s="106"/>
      <c r="P245" s="106"/>
      <c r="Q245" s="106"/>
      <c r="R245" s="106"/>
      <c r="S245" s="106"/>
      <c r="T245" s="106"/>
      <c r="U245" s="106"/>
      <c r="V245" s="106"/>
      <c r="W245" s="106"/>
      <c r="X245" s="117"/>
      <c r="Y245" s="117"/>
      <c r="Z245" s="117"/>
      <c r="AA245" s="118"/>
      <c r="AB245" s="118"/>
      <c r="AC245" s="118"/>
      <c r="AD245" s="119"/>
      <c r="AE245" s="120"/>
      <c r="AF245" s="120">
        <v>32</v>
      </c>
      <c r="AG245" s="120">
        <v>35.200000000000003</v>
      </c>
      <c r="AH245" s="120">
        <v>28.8</v>
      </c>
      <c r="AI245" s="120">
        <v>80</v>
      </c>
      <c r="AJ245" s="120">
        <v>73.599999999999994</v>
      </c>
      <c r="AK245" s="120">
        <v>73.599999999999994</v>
      </c>
      <c r="AL245" s="120">
        <v>35.200000000000003</v>
      </c>
      <c r="AM245" s="120">
        <v>35.200000000000003</v>
      </c>
      <c r="AN245" s="120">
        <v>64</v>
      </c>
      <c r="AO245" s="120">
        <v>64</v>
      </c>
      <c r="AP245" s="120">
        <v>73.599999999999994</v>
      </c>
      <c r="AQ245" s="120">
        <v>60.95</v>
      </c>
      <c r="AR245" s="120">
        <v>121.6</v>
      </c>
      <c r="AS245" s="120">
        <v>60.8</v>
      </c>
      <c r="AT245" s="120">
        <v>32</v>
      </c>
      <c r="AU245" s="120">
        <v>51.2</v>
      </c>
      <c r="AV245" s="120">
        <v>102.4</v>
      </c>
      <c r="AW245" s="120">
        <v>83.2</v>
      </c>
      <c r="AZ245" s="121"/>
      <c r="BA245" s="121"/>
      <c r="BB245" s="121"/>
      <c r="BC245" s="121"/>
      <c r="BD245" s="121">
        <v>76.8</v>
      </c>
      <c r="BE245" s="121">
        <v>70.400000000000006</v>
      </c>
      <c r="BF245" s="121">
        <v>80</v>
      </c>
      <c r="BG245" s="121">
        <v>28.8</v>
      </c>
      <c r="BH245" s="121">
        <v>25.6</v>
      </c>
      <c r="BI245" s="121">
        <v>73.599999999999994</v>
      </c>
      <c r="BJ245" s="121">
        <v>64</v>
      </c>
      <c r="BK245" s="121">
        <v>86.4</v>
      </c>
      <c r="BL245" s="121">
        <v>92.8</v>
      </c>
      <c r="BM245" s="121">
        <v>99.2</v>
      </c>
      <c r="BN245" s="121">
        <v>76.8</v>
      </c>
      <c r="BO245" s="121">
        <v>60.8</v>
      </c>
      <c r="BP245" s="121">
        <v>38.4</v>
      </c>
      <c r="BQ245" s="121">
        <v>99.2</v>
      </c>
      <c r="BR245" s="121">
        <v>112</v>
      </c>
      <c r="BT245" s="116" t="str">
        <f t="shared" si="58"/>
        <v>HUNG</v>
      </c>
      <c r="BU245" s="122">
        <v>32</v>
      </c>
      <c r="BV245" s="122">
        <v>32</v>
      </c>
      <c r="BW245" s="122">
        <f t="shared" si="63"/>
        <v>0</v>
      </c>
      <c r="BX245" s="123">
        <f t="shared" si="64"/>
        <v>1</v>
      </c>
      <c r="BY245" s="115" t="str">
        <f t="shared" si="55"/>
        <v>OK</v>
      </c>
      <c r="CA245" s="124" t="e">
        <f t="shared" si="59"/>
        <v>#REF!</v>
      </c>
      <c r="CB245" s="122">
        <f t="shared" si="60"/>
        <v>32</v>
      </c>
      <c r="CC245" s="122" t="e">
        <f t="shared" si="53"/>
        <v>#REF!</v>
      </c>
      <c r="CD245" s="125" t="e">
        <f>SUMIF(ID_Process_P!$I$8:$I$1008,'● Inspection plan (master)'!$E245,ID_Process_P!#REF!)/1000</f>
        <v>#REF!</v>
      </c>
      <c r="CE245" s="125">
        <v>0</v>
      </c>
      <c r="CF245" s="126"/>
      <c r="CL245" s="124">
        <f t="shared" si="61"/>
        <v>0</v>
      </c>
      <c r="CM245" s="122">
        <f t="shared" si="62"/>
        <v>60.8</v>
      </c>
      <c r="CN245" s="122">
        <f t="shared" si="54"/>
        <v>60.8</v>
      </c>
      <c r="CO245" s="125"/>
      <c r="CP245" s="125">
        <v>0</v>
      </c>
      <c r="CQ245" s="126"/>
    </row>
    <row r="246" spans="2:95">
      <c r="B246" s="127" t="str">
        <f t="shared" ref="B246" si="77">I246&amp;J246</f>
        <v>RM2-2695c-SANKYO</v>
      </c>
      <c r="C246" s="128" t="str">
        <f t="shared" si="56"/>
        <v>RM2-2695CVN2</v>
      </c>
      <c r="D246" s="128" t="str">
        <f t="shared" ref="D246" si="78">I246&amp;J246</f>
        <v>RM2-2695c-SANKYO</v>
      </c>
      <c r="E246" s="128" t="str">
        <f t="shared" ref="E246" si="79">I246&amp;F246&amp;J246</f>
        <v>RM2-2695Packingc-SANKYO</v>
      </c>
      <c r="F246" s="129" t="s">
        <v>37</v>
      </c>
      <c r="G246" s="130" t="str">
        <f t="shared" si="57"/>
        <v>RM2-2695CVN2</v>
      </c>
      <c r="H246" s="130" t="s">
        <v>35</v>
      </c>
      <c r="I246" s="129" t="s">
        <v>307</v>
      </c>
      <c r="J246" s="128" t="s">
        <v>117</v>
      </c>
      <c r="K246" s="128" t="s">
        <v>68</v>
      </c>
      <c r="L246" s="129" t="s">
        <v>383</v>
      </c>
      <c r="M246" s="129" t="s">
        <v>384</v>
      </c>
      <c r="N246" s="129">
        <v>200</v>
      </c>
      <c r="O246" s="106"/>
      <c r="P246" s="106"/>
      <c r="Q246" s="106"/>
      <c r="R246" s="106"/>
      <c r="S246" s="106"/>
      <c r="T246" s="106"/>
      <c r="U246" s="106"/>
      <c r="V246" s="106"/>
      <c r="W246" s="106"/>
      <c r="X246" s="117"/>
      <c r="Y246" s="117"/>
      <c r="Z246" s="117"/>
      <c r="AA246" s="118"/>
      <c r="AB246" s="118"/>
      <c r="AC246" s="118"/>
      <c r="AD246" s="119"/>
      <c r="AE246" s="120"/>
      <c r="AF246" s="120">
        <v>6.4</v>
      </c>
      <c r="AG246" s="120">
        <v>0</v>
      </c>
      <c r="AH246" s="120">
        <v>0</v>
      </c>
      <c r="AI246" s="120">
        <v>0</v>
      </c>
      <c r="AJ246" s="120">
        <v>6.4</v>
      </c>
      <c r="AK246" s="120">
        <v>0</v>
      </c>
      <c r="AL246" s="120">
        <v>9.6</v>
      </c>
      <c r="AM246" s="120">
        <v>19.2</v>
      </c>
      <c r="AN246" s="120">
        <v>42.155999999999999</v>
      </c>
      <c r="AO246" s="120">
        <v>12.8</v>
      </c>
      <c r="AP246" s="120">
        <v>0</v>
      </c>
      <c r="AQ246" s="120">
        <v>13.2</v>
      </c>
      <c r="AR246" s="120">
        <v>51.2</v>
      </c>
      <c r="AS246" s="120">
        <v>35.200000000000003</v>
      </c>
      <c r="AT246" s="120">
        <v>35.200000000000003</v>
      </c>
      <c r="AU246" s="120">
        <v>70.400000000000006</v>
      </c>
      <c r="AV246" s="120">
        <v>64</v>
      </c>
      <c r="AW246" s="120">
        <v>48</v>
      </c>
      <c r="AZ246" s="117"/>
      <c r="BA246" s="117"/>
      <c r="BB246" s="117"/>
      <c r="BC246" s="117"/>
      <c r="BD246" s="117">
        <v>3.2</v>
      </c>
      <c r="BE246" s="117">
        <v>0</v>
      </c>
      <c r="BF246" s="117">
        <v>0</v>
      </c>
      <c r="BG246" s="117">
        <v>6.4</v>
      </c>
      <c r="BH246" s="117">
        <v>16</v>
      </c>
      <c r="BI246" s="117">
        <v>41.6</v>
      </c>
      <c r="BJ246" s="117">
        <v>0</v>
      </c>
      <c r="BK246" s="117">
        <v>0</v>
      </c>
      <c r="BL246" s="117">
        <v>32.396999999999998</v>
      </c>
      <c r="BM246" s="117">
        <v>41.6</v>
      </c>
      <c r="BN246" s="117">
        <v>28.8</v>
      </c>
      <c r="BO246" s="117">
        <v>41.6</v>
      </c>
      <c r="BP246" s="117">
        <v>71.72</v>
      </c>
      <c r="BQ246" s="117">
        <v>60.424999999999997</v>
      </c>
      <c r="BR246" s="117">
        <v>64.724999999999994</v>
      </c>
      <c r="BT246" s="130" t="str">
        <f t="shared" si="58"/>
        <v>HUNG</v>
      </c>
      <c r="BU246" s="131">
        <v>38.4</v>
      </c>
      <c r="BV246" s="131">
        <v>35.200000000000003</v>
      </c>
      <c r="BW246" s="131">
        <f t="shared" si="63"/>
        <v>-3.1999999999999957</v>
      </c>
      <c r="BX246" s="132">
        <f t="shared" si="64"/>
        <v>1.0909090909090908</v>
      </c>
      <c r="BY246" s="129" t="str">
        <f t="shared" si="55"/>
        <v>NG</v>
      </c>
      <c r="CA246" s="124" t="e">
        <f t="shared" si="59"/>
        <v>#REF!</v>
      </c>
      <c r="CB246" s="131">
        <f t="shared" si="60"/>
        <v>35.200000000000003</v>
      </c>
      <c r="CC246" s="131" t="e">
        <f t="shared" si="53"/>
        <v>#REF!</v>
      </c>
      <c r="CD246" s="133" t="e">
        <f>SUMIF(ID_Process_P!$I$8:$I$1008,'● Inspection plan (master)'!$E246,ID_Process_P!#REF!)/1000</f>
        <v>#REF!</v>
      </c>
      <c r="CE246" s="133">
        <v>-3.2</v>
      </c>
      <c r="CF246" s="134" t="s">
        <v>465</v>
      </c>
      <c r="CL246" s="124">
        <f t="shared" si="61"/>
        <v>0</v>
      </c>
      <c r="CM246" s="131">
        <f t="shared" si="62"/>
        <v>35.200000000000003</v>
      </c>
      <c r="CN246" s="131">
        <f t="shared" si="54"/>
        <v>35.200000000000003</v>
      </c>
      <c r="CO246" s="133"/>
      <c r="CP246" s="133">
        <v>0</v>
      </c>
      <c r="CQ246" s="134"/>
    </row>
    <row r="247" spans="2:95">
      <c r="B247" s="113" t="s">
        <v>828</v>
      </c>
      <c r="C247" s="114" t="str">
        <f t="shared" si="56"/>
        <v>RC5-6492CVN2</v>
      </c>
      <c r="D247" s="114" t="s">
        <v>828</v>
      </c>
      <c r="E247" s="114" t="s">
        <v>829</v>
      </c>
      <c r="F247" s="115" t="s">
        <v>37</v>
      </c>
      <c r="G247" s="116" t="str">
        <f t="shared" si="57"/>
        <v>RC5-6492CVN2</v>
      </c>
      <c r="H247" s="116" t="s">
        <v>35</v>
      </c>
      <c r="I247" s="115" t="s">
        <v>321</v>
      </c>
      <c r="J247" s="114" t="s">
        <v>103</v>
      </c>
      <c r="K247" s="114" t="s">
        <v>68</v>
      </c>
      <c r="L247" s="115" t="s">
        <v>446</v>
      </c>
      <c r="M247" s="115" t="s">
        <v>384</v>
      </c>
      <c r="N247" s="115">
        <v>200</v>
      </c>
      <c r="O247" s="106"/>
      <c r="P247" s="106"/>
      <c r="Q247" s="106"/>
      <c r="R247" s="106"/>
      <c r="S247" s="106"/>
      <c r="T247" s="106"/>
      <c r="U247" s="106"/>
      <c r="V247" s="106"/>
      <c r="W247" s="106"/>
      <c r="X247" s="117"/>
      <c r="Y247" s="117"/>
      <c r="Z247" s="117"/>
      <c r="AA247" s="118"/>
      <c r="AB247" s="118"/>
      <c r="AC247" s="118"/>
      <c r="AD247" s="119"/>
      <c r="AE247" s="120"/>
      <c r="AF247" s="120">
        <v>0</v>
      </c>
      <c r="AG247" s="120">
        <v>0</v>
      </c>
      <c r="AH247" s="120">
        <v>0</v>
      </c>
      <c r="AI247" s="120">
        <v>0</v>
      </c>
      <c r="AJ247" s="120">
        <v>0</v>
      </c>
      <c r="AK247" s="120">
        <v>0</v>
      </c>
      <c r="AL247" s="120">
        <v>0</v>
      </c>
      <c r="AM247" s="120">
        <v>0</v>
      </c>
      <c r="AN247" s="120">
        <v>0</v>
      </c>
      <c r="AO247" s="120">
        <v>0</v>
      </c>
      <c r="AP247" s="120">
        <v>0</v>
      </c>
      <c r="AQ247" s="120">
        <v>0</v>
      </c>
      <c r="AR247" s="120">
        <v>0</v>
      </c>
      <c r="AS247" s="120">
        <v>0</v>
      </c>
      <c r="AT247" s="120">
        <v>0</v>
      </c>
      <c r="AU247" s="120">
        <v>0</v>
      </c>
      <c r="AV247" s="120">
        <v>0</v>
      </c>
      <c r="AW247" s="120">
        <v>0</v>
      </c>
      <c r="AZ247" s="121"/>
      <c r="BA247" s="121"/>
      <c r="BB247" s="121"/>
      <c r="BC247" s="121"/>
      <c r="BD247" s="121">
        <v>0</v>
      </c>
      <c r="BE247" s="121">
        <v>0</v>
      </c>
      <c r="BF247" s="121">
        <v>0</v>
      </c>
      <c r="BG247" s="121">
        <v>0</v>
      </c>
      <c r="BH247" s="121">
        <v>0</v>
      </c>
      <c r="BI247" s="121">
        <v>0</v>
      </c>
      <c r="BJ247" s="121">
        <v>0</v>
      </c>
      <c r="BK247" s="121">
        <v>0</v>
      </c>
      <c r="BL247" s="121">
        <v>0</v>
      </c>
      <c r="BM247" s="121">
        <v>0</v>
      </c>
      <c r="BN247" s="121">
        <v>0</v>
      </c>
      <c r="BO247" s="121">
        <v>0</v>
      </c>
      <c r="BP247" s="121">
        <v>0</v>
      </c>
      <c r="BQ247" s="121">
        <v>0</v>
      </c>
      <c r="BR247" s="121">
        <v>0</v>
      </c>
      <c r="BT247" s="116" t="str">
        <f t="shared" si="58"/>
        <v>HUNG</v>
      </c>
      <c r="BU247" s="122">
        <v>0</v>
      </c>
      <c r="BV247" s="122">
        <v>0</v>
      </c>
      <c r="BW247" s="122">
        <f t="shared" si="63"/>
        <v>0</v>
      </c>
      <c r="BX247" s="123" t="str">
        <f t="shared" si="64"/>
        <v xml:space="preserve"> </v>
      </c>
      <c r="BY247" s="115" t="str">
        <f t="shared" si="55"/>
        <v>OK</v>
      </c>
      <c r="CA247" s="124" t="e">
        <f t="shared" si="59"/>
        <v>#REF!</v>
      </c>
      <c r="CB247" s="122">
        <f t="shared" si="60"/>
        <v>0</v>
      </c>
      <c r="CC247" s="122" t="e">
        <f t="shared" si="53"/>
        <v>#REF!</v>
      </c>
      <c r="CD247" s="125" t="e">
        <f>SUMIF(ID_Process_P!$I$8:$I$1008,'● Inspection plan (master)'!$E247,ID_Process_P!#REF!)/1000</f>
        <v>#REF!</v>
      </c>
      <c r="CE247" s="125">
        <v>0</v>
      </c>
      <c r="CF247" s="126"/>
      <c r="CL247" s="124">
        <f t="shared" si="61"/>
        <v>0</v>
      </c>
      <c r="CM247" s="122">
        <f t="shared" si="62"/>
        <v>0</v>
      </c>
      <c r="CN247" s="122">
        <f t="shared" si="54"/>
        <v>0</v>
      </c>
      <c r="CO247" s="125"/>
      <c r="CP247" s="125">
        <v>0</v>
      </c>
      <c r="CQ247" s="126"/>
    </row>
    <row r="248" spans="2:95">
      <c r="B248" s="127" t="str">
        <f>I248&amp;J248</f>
        <v>RC5-0060c-QUEVO</v>
      </c>
      <c r="C248" s="128" t="str">
        <f t="shared" si="56"/>
        <v>RC5-0060CVN2</v>
      </c>
      <c r="D248" s="128" t="str">
        <f>I248&amp;J248</f>
        <v>RC5-0060c-QUEVO</v>
      </c>
      <c r="E248" s="128" t="str">
        <f>I248&amp;F248&amp;J248</f>
        <v>RC5-0060Packingc-QUEVO</v>
      </c>
      <c r="F248" s="129" t="s">
        <v>37</v>
      </c>
      <c r="G248" s="130" t="str">
        <f t="shared" si="57"/>
        <v>RC5-0060CVN2</v>
      </c>
      <c r="H248" s="130" t="s">
        <v>35</v>
      </c>
      <c r="I248" s="129" t="s">
        <v>830</v>
      </c>
      <c r="J248" s="128" t="s">
        <v>70</v>
      </c>
      <c r="K248" s="128" t="s">
        <v>68</v>
      </c>
      <c r="L248" s="129" t="s">
        <v>736</v>
      </c>
      <c r="M248" s="129" t="s">
        <v>384</v>
      </c>
      <c r="N248" s="129">
        <v>200</v>
      </c>
      <c r="O248" s="106"/>
      <c r="P248" s="106"/>
      <c r="Q248" s="106"/>
      <c r="R248" s="106"/>
      <c r="S248" s="106"/>
      <c r="T248" s="106"/>
      <c r="U248" s="106"/>
      <c r="V248" s="106"/>
      <c r="W248" s="106"/>
      <c r="X248" s="117"/>
      <c r="Y248" s="117"/>
      <c r="Z248" s="117"/>
      <c r="AA248" s="118"/>
      <c r="AB248" s="118"/>
      <c r="AC248" s="118"/>
      <c r="AD248" s="119"/>
      <c r="AE248" s="120"/>
      <c r="AF248" s="120">
        <v>0</v>
      </c>
      <c r="AG248" s="120">
        <v>0</v>
      </c>
      <c r="AH248" s="120">
        <v>0</v>
      </c>
      <c r="AI248" s="120">
        <v>0</v>
      </c>
      <c r="AJ248" s="120">
        <v>0</v>
      </c>
      <c r="AK248" s="120">
        <v>0</v>
      </c>
      <c r="AL248" s="120">
        <v>0</v>
      </c>
      <c r="AM248" s="120">
        <v>0</v>
      </c>
      <c r="AN248" s="120">
        <v>0</v>
      </c>
      <c r="AO248" s="120">
        <v>0</v>
      </c>
      <c r="AP248" s="120">
        <v>0</v>
      </c>
      <c r="AQ248" s="120">
        <v>0</v>
      </c>
      <c r="AR248" s="120">
        <v>0</v>
      </c>
      <c r="AS248" s="120">
        <v>0</v>
      </c>
      <c r="AT248" s="120">
        <v>0</v>
      </c>
      <c r="AU248" s="120">
        <v>0</v>
      </c>
      <c r="AV248" s="120">
        <v>0</v>
      </c>
      <c r="AW248" s="120">
        <v>0</v>
      </c>
      <c r="AZ248" s="117"/>
      <c r="BA248" s="117"/>
      <c r="BB248" s="117"/>
      <c r="BC248" s="117"/>
      <c r="BD248" s="117">
        <v>0</v>
      </c>
      <c r="BE248" s="117">
        <v>0</v>
      </c>
      <c r="BF248" s="117">
        <v>0</v>
      </c>
      <c r="BG248" s="117">
        <v>0</v>
      </c>
      <c r="BH248" s="117">
        <v>0</v>
      </c>
      <c r="BI248" s="117">
        <v>0</v>
      </c>
      <c r="BJ248" s="117">
        <v>0</v>
      </c>
      <c r="BK248" s="117">
        <v>0</v>
      </c>
      <c r="BL248" s="117">
        <v>0</v>
      </c>
      <c r="BM248" s="117">
        <v>0</v>
      </c>
      <c r="BN248" s="117">
        <v>0</v>
      </c>
      <c r="BO248" s="117">
        <v>0</v>
      </c>
      <c r="BP248" s="117">
        <v>0</v>
      </c>
      <c r="BQ248" s="117">
        <v>0</v>
      </c>
      <c r="BR248" s="117">
        <v>0</v>
      </c>
      <c r="BT248" s="130" t="str">
        <f t="shared" si="58"/>
        <v>HUNG</v>
      </c>
      <c r="BU248" s="131">
        <v>0</v>
      </c>
      <c r="BV248" s="131">
        <v>0</v>
      </c>
      <c r="BW248" s="131">
        <f t="shared" si="63"/>
        <v>0</v>
      </c>
      <c r="BX248" s="132" t="str">
        <f t="shared" si="64"/>
        <v xml:space="preserve"> </v>
      </c>
      <c r="BY248" s="129" t="str">
        <f t="shared" si="55"/>
        <v>OK</v>
      </c>
      <c r="CA248" s="124" t="e">
        <f t="shared" si="59"/>
        <v>#REF!</v>
      </c>
      <c r="CB248" s="131">
        <f t="shared" si="60"/>
        <v>0</v>
      </c>
      <c r="CC248" s="131" t="e">
        <f t="shared" si="53"/>
        <v>#REF!</v>
      </c>
      <c r="CD248" s="133" t="e">
        <f>SUMIF(ID_Process_P!$I$8:$I$1008,'● Inspection plan (master)'!$E248,ID_Process_P!#REF!)/1000</f>
        <v>#REF!</v>
      </c>
      <c r="CE248" s="133">
        <v>0</v>
      </c>
      <c r="CF248" s="134"/>
      <c r="CL248" s="124">
        <f t="shared" si="61"/>
        <v>0</v>
      </c>
      <c r="CM248" s="131">
        <f t="shared" si="62"/>
        <v>0</v>
      </c>
      <c r="CN248" s="131">
        <f t="shared" si="54"/>
        <v>0</v>
      </c>
      <c r="CO248" s="133"/>
      <c r="CP248" s="133">
        <v>0</v>
      </c>
      <c r="CQ248" s="134"/>
    </row>
    <row r="249" spans="2:95">
      <c r="B249" s="113" t="str">
        <f t="shared" ref="B249:B265" si="80">I249&amp;J249</f>
        <v>QC7-4577CVN1</v>
      </c>
      <c r="C249" s="114" t="str">
        <f t="shared" si="56"/>
        <v>QC7-4577CVN1</v>
      </c>
      <c r="D249" s="114" t="str">
        <f t="shared" ref="D249:D265" si="81">I249&amp;J249</f>
        <v>QC7-4577CVN1</v>
      </c>
      <c r="E249" s="114" t="str">
        <f t="shared" ref="E249:E265" si="82">I249&amp;F249&amp;J249</f>
        <v>QC7-4577PackingCVN1</v>
      </c>
      <c r="F249" s="115" t="s">
        <v>37</v>
      </c>
      <c r="G249" s="116" t="str">
        <f t="shared" si="57"/>
        <v>QC7-4577CVN1</v>
      </c>
      <c r="H249" s="116" t="s">
        <v>35</v>
      </c>
      <c r="I249" s="115" t="s">
        <v>322</v>
      </c>
      <c r="J249" s="114" t="s">
        <v>61</v>
      </c>
      <c r="K249" s="114" t="s">
        <v>61</v>
      </c>
      <c r="L249" s="115" t="s">
        <v>338</v>
      </c>
      <c r="M249" s="115" t="s">
        <v>384</v>
      </c>
      <c r="N249" s="115">
        <v>200</v>
      </c>
      <c r="O249" s="106"/>
      <c r="P249" s="106"/>
      <c r="Q249" s="106"/>
      <c r="R249" s="106"/>
      <c r="S249" s="106"/>
      <c r="T249" s="106"/>
      <c r="U249" s="106"/>
      <c r="V249" s="106"/>
      <c r="W249" s="106"/>
      <c r="X249" s="117"/>
      <c r="Y249" s="117"/>
      <c r="Z249" s="117"/>
      <c r="AA249" s="118"/>
      <c r="AB249" s="118"/>
      <c r="AC249" s="118"/>
      <c r="AD249" s="119"/>
      <c r="AE249" s="120"/>
      <c r="AF249" s="120">
        <v>15</v>
      </c>
      <c r="AG249" s="120">
        <v>24</v>
      </c>
      <c r="AH249" s="120">
        <v>18</v>
      </c>
      <c r="AI249" s="120">
        <v>18</v>
      </c>
      <c r="AJ249" s="120">
        <v>9</v>
      </c>
      <c r="AK249" s="120">
        <v>9</v>
      </c>
      <c r="AL249" s="120">
        <v>9</v>
      </c>
      <c r="AM249" s="120">
        <v>6</v>
      </c>
      <c r="AN249" s="120">
        <v>9</v>
      </c>
      <c r="AO249" s="120">
        <v>18</v>
      </c>
      <c r="AP249" s="120">
        <v>24</v>
      </c>
      <c r="AQ249" s="120">
        <v>24</v>
      </c>
      <c r="AR249" s="120">
        <v>15</v>
      </c>
      <c r="AS249" s="120">
        <v>15</v>
      </c>
      <c r="AT249" s="120">
        <v>12</v>
      </c>
      <c r="AU249" s="120">
        <v>9</v>
      </c>
      <c r="AV249" s="120">
        <v>6</v>
      </c>
      <c r="AW249" s="120">
        <v>12</v>
      </c>
      <c r="AZ249" s="121"/>
      <c r="BA249" s="121"/>
      <c r="BB249" s="121"/>
      <c r="BC249" s="121"/>
      <c r="BD249" s="121">
        <v>18</v>
      </c>
      <c r="BE249" s="121">
        <v>12</v>
      </c>
      <c r="BF249" s="121">
        <v>9</v>
      </c>
      <c r="BG249" s="121">
        <v>9</v>
      </c>
      <c r="BH249" s="121">
        <v>6</v>
      </c>
      <c r="BI249" s="121">
        <v>6</v>
      </c>
      <c r="BJ249" s="121">
        <v>15</v>
      </c>
      <c r="BK249" s="121">
        <v>24</v>
      </c>
      <c r="BL249" s="121">
        <v>27</v>
      </c>
      <c r="BM249" s="121">
        <v>15</v>
      </c>
      <c r="BN249" s="121">
        <v>18</v>
      </c>
      <c r="BO249" s="121">
        <v>12</v>
      </c>
      <c r="BP249" s="121">
        <v>9</v>
      </c>
      <c r="BQ249" s="121">
        <v>12</v>
      </c>
      <c r="BR249" s="121">
        <v>12</v>
      </c>
      <c r="BT249" s="116" t="str">
        <f t="shared" si="58"/>
        <v>HUNG</v>
      </c>
      <c r="BU249" s="122">
        <v>12</v>
      </c>
      <c r="BV249" s="122">
        <v>12</v>
      </c>
      <c r="BW249" s="122">
        <f t="shared" si="63"/>
        <v>0</v>
      </c>
      <c r="BX249" s="123">
        <f t="shared" si="64"/>
        <v>1</v>
      </c>
      <c r="BY249" s="115" t="str">
        <f t="shared" si="55"/>
        <v>OK</v>
      </c>
      <c r="CA249" s="124" t="e">
        <f t="shared" si="59"/>
        <v>#REF!</v>
      </c>
      <c r="CB249" s="122">
        <f t="shared" si="60"/>
        <v>12</v>
      </c>
      <c r="CC249" s="122" t="e">
        <f t="shared" si="53"/>
        <v>#REF!</v>
      </c>
      <c r="CD249" s="125" t="e">
        <f>SUMIF(ID_Process_P!$I$8:$I$1008,'● Inspection plan (master)'!$E249,ID_Process_P!#REF!)/1000</f>
        <v>#REF!</v>
      </c>
      <c r="CE249" s="125">
        <v>6</v>
      </c>
      <c r="CF249" s="126"/>
      <c r="CL249" s="124">
        <f t="shared" si="61"/>
        <v>0</v>
      </c>
      <c r="CM249" s="122">
        <f t="shared" si="62"/>
        <v>15</v>
      </c>
      <c r="CN249" s="122">
        <f t="shared" si="54"/>
        <v>15</v>
      </c>
      <c r="CO249" s="125"/>
      <c r="CP249" s="125">
        <v>0</v>
      </c>
      <c r="CQ249" s="126"/>
    </row>
    <row r="250" spans="2:95">
      <c r="B250" s="127" t="str">
        <f t="shared" si="80"/>
        <v>QC7-4578CVN1</v>
      </c>
      <c r="C250" s="128" t="str">
        <f t="shared" si="56"/>
        <v>QC7-4578CVN1</v>
      </c>
      <c r="D250" s="128" t="str">
        <f t="shared" si="81"/>
        <v>QC7-4578CVN1</v>
      </c>
      <c r="E250" s="128" t="str">
        <f t="shared" si="82"/>
        <v>QC7-4578PackingCVN1</v>
      </c>
      <c r="F250" s="129" t="s">
        <v>37</v>
      </c>
      <c r="G250" s="130" t="str">
        <f t="shared" si="57"/>
        <v>QC7-4578CVN1</v>
      </c>
      <c r="H250" s="130" t="s">
        <v>35</v>
      </c>
      <c r="I250" s="129" t="s">
        <v>323</v>
      </c>
      <c r="J250" s="128" t="s">
        <v>61</v>
      </c>
      <c r="K250" s="128" t="s">
        <v>61</v>
      </c>
      <c r="L250" s="129" t="s">
        <v>338</v>
      </c>
      <c r="M250" s="129" t="s">
        <v>384</v>
      </c>
      <c r="N250" s="129">
        <v>200</v>
      </c>
      <c r="O250" s="106"/>
      <c r="P250" s="106"/>
      <c r="Q250" s="106"/>
      <c r="R250" s="106"/>
      <c r="S250" s="106"/>
      <c r="T250" s="106"/>
      <c r="U250" s="106"/>
      <c r="V250" s="106"/>
      <c r="W250" s="106"/>
      <c r="X250" s="117"/>
      <c r="Y250" s="117"/>
      <c r="Z250" s="117"/>
      <c r="AA250" s="118"/>
      <c r="AB250" s="118"/>
      <c r="AC250" s="118"/>
      <c r="AD250" s="119"/>
      <c r="AE250" s="120"/>
      <c r="AF250" s="120">
        <v>15</v>
      </c>
      <c r="AG250" s="120">
        <v>24</v>
      </c>
      <c r="AH250" s="120">
        <v>18</v>
      </c>
      <c r="AI250" s="120">
        <v>15</v>
      </c>
      <c r="AJ250" s="120">
        <v>12</v>
      </c>
      <c r="AK250" s="120">
        <v>9</v>
      </c>
      <c r="AL250" s="120">
        <v>9</v>
      </c>
      <c r="AM250" s="120">
        <v>6</v>
      </c>
      <c r="AN250" s="120">
        <v>12</v>
      </c>
      <c r="AO250" s="120">
        <v>15</v>
      </c>
      <c r="AP250" s="120">
        <v>27</v>
      </c>
      <c r="AQ250" s="120">
        <v>21</v>
      </c>
      <c r="AR250" s="120">
        <v>18</v>
      </c>
      <c r="AS250" s="120">
        <v>15</v>
      </c>
      <c r="AT250" s="120">
        <v>9</v>
      </c>
      <c r="AU250" s="120">
        <v>9</v>
      </c>
      <c r="AV250" s="120">
        <v>6</v>
      </c>
      <c r="AW250" s="120">
        <v>12</v>
      </c>
      <c r="AZ250" s="117"/>
      <c r="BA250" s="117"/>
      <c r="BB250" s="117"/>
      <c r="BC250" s="117"/>
      <c r="BD250" s="117">
        <v>18</v>
      </c>
      <c r="BE250" s="117">
        <v>12</v>
      </c>
      <c r="BF250" s="117">
        <v>9</v>
      </c>
      <c r="BG250" s="117">
        <v>9</v>
      </c>
      <c r="BH250" s="117">
        <v>6</v>
      </c>
      <c r="BI250" s="117">
        <v>9</v>
      </c>
      <c r="BJ250" s="117">
        <v>12</v>
      </c>
      <c r="BK250" s="117">
        <v>24</v>
      </c>
      <c r="BL250" s="117">
        <v>27</v>
      </c>
      <c r="BM250" s="117">
        <v>15</v>
      </c>
      <c r="BN250" s="117">
        <v>18</v>
      </c>
      <c r="BO250" s="117">
        <v>12</v>
      </c>
      <c r="BP250" s="117">
        <v>9</v>
      </c>
      <c r="BQ250" s="117">
        <v>12</v>
      </c>
      <c r="BR250" s="117">
        <v>12</v>
      </c>
      <c r="BT250" s="130" t="str">
        <f t="shared" si="58"/>
        <v>HUNG</v>
      </c>
      <c r="BU250" s="131">
        <v>9</v>
      </c>
      <c r="BV250" s="131">
        <v>9</v>
      </c>
      <c r="BW250" s="131">
        <f t="shared" si="63"/>
        <v>0</v>
      </c>
      <c r="BX250" s="132">
        <f t="shared" si="64"/>
        <v>1</v>
      </c>
      <c r="BY250" s="129" t="str">
        <f t="shared" si="55"/>
        <v>OK</v>
      </c>
      <c r="CA250" s="124" t="e">
        <f t="shared" si="59"/>
        <v>#REF!</v>
      </c>
      <c r="CB250" s="131">
        <f t="shared" si="60"/>
        <v>9</v>
      </c>
      <c r="CC250" s="131" t="e">
        <f t="shared" si="53"/>
        <v>#REF!</v>
      </c>
      <c r="CD250" s="133" t="e">
        <f>SUMIF(ID_Process_P!$I$8:$I$1008,'● Inspection plan (master)'!$E250,ID_Process_P!#REF!)/1000</f>
        <v>#REF!</v>
      </c>
      <c r="CE250" s="133">
        <v>6</v>
      </c>
      <c r="CF250" s="134"/>
      <c r="CL250" s="124">
        <f t="shared" si="61"/>
        <v>0</v>
      </c>
      <c r="CM250" s="131">
        <f t="shared" si="62"/>
        <v>15</v>
      </c>
      <c r="CN250" s="131">
        <f t="shared" si="54"/>
        <v>15</v>
      </c>
      <c r="CO250" s="133"/>
      <c r="CP250" s="133">
        <v>0</v>
      </c>
      <c r="CQ250" s="134"/>
    </row>
    <row r="251" spans="2:95">
      <c r="B251" s="113" t="str">
        <f t="shared" si="80"/>
        <v>QC7-4485CVN1</v>
      </c>
      <c r="C251" s="114" t="str">
        <f t="shared" si="56"/>
        <v>QC7-4485CVN1</v>
      </c>
      <c r="D251" s="114" t="str">
        <f t="shared" si="81"/>
        <v>QC7-4485CVN1</v>
      </c>
      <c r="E251" s="114" t="str">
        <f t="shared" si="82"/>
        <v>QC7-4485PackingCVN1</v>
      </c>
      <c r="F251" s="115" t="s">
        <v>37</v>
      </c>
      <c r="G251" s="116" t="str">
        <f t="shared" si="57"/>
        <v>QC7-4485CVN1</v>
      </c>
      <c r="H251" s="116" t="s">
        <v>35</v>
      </c>
      <c r="I251" s="115" t="s">
        <v>831</v>
      </c>
      <c r="J251" s="114" t="s">
        <v>61</v>
      </c>
      <c r="K251" s="114" t="s">
        <v>61</v>
      </c>
      <c r="L251" s="115" t="s">
        <v>338</v>
      </c>
      <c r="M251" s="115" t="s">
        <v>384</v>
      </c>
      <c r="N251" s="115">
        <v>200</v>
      </c>
      <c r="O251" s="106"/>
      <c r="P251" s="106"/>
      <c r="Q251" s="106"/>
      <c r="R251" s="106"/>
      <c r="S251" s="106"/>
      <c r="T251" s="106"/>
      <c r="U251" s="106"/>
      <c r="V251" s="106"/>
      <c r="W251" s="106"/>
      <c r="X251" s="117"/>
      <c r="Y251" s="117"/>
      <c r="Z251" s="117"/>
      <c r="AA251" s="118"/>
      <c r="AB251" s="118"/>
      <c r="AC251" s="118"/>
      <c r="AD251" s="119"/>
      <c r="AE251" s="120"/>
      <c r="AF251" s="120">
        <v>0</v>
      </c>
      <c r="AG251" s="120">
        <v>0</v>
      </c>
      <c r="AH251" s="120">
        <v>0</v>
      </c>
      <c r="AI251" s="120">
        <v>0</v>
      </c>
      <c r="AJ251" s="120">
        <v>0</v>
      </c>
      <c r="AK251" s="120">
        <v>0</v>
      </c>
      <c r="AL251" s="120">
        <v>0</v>
      </c>
      <c r="AM251" s="120">
        <v>0</v>
      </c>
      <c r="AN251" s="120">
        <v>0</v>
      </c>
      <c r="AO251" s="120">
        <v>0</v>
      </c>
      <c r="AP251" s="120">
        <v>0</v>
      </c>
      <c r="AQ251" s="120">
        <v>0</v>
      </c>
      <c r="AR251" s="120">
        <v>0</v>
      </c>
      <c r="AS251" s="120">
        <v>0</v>
      </c>
      <c r="AT251" s="120">
        <v>0</v>
      </c>
      <c r="AU251" s="120">
        <v>0</v>
      </c>
      <c r="AV251" s="120">
        <v>0</v>
      </c>
      <c r="AW251" s="120">
        <v>0</v>
      </c>
      <c r="AZ251" s="121"/>
      <c r="BA251" s="121"/>
      <c r="BB251" s="121"/>
      <c r="BC251" s="121"/>
      <c r="BD251" s="121">
        <v>0</v>
      </c>
      <c r="BE251" s="121">
        <v>0</v>
      </c>
      <c r="BF251" s="121">
        <v>0</v>
      </c>
      <c r="BG251" s="121">
        <v>0</v>
      </c>
      <c r="BH251" s="121">
        <v>0</v>
      </c>
      <c r="BI251" s="121">
        <v>0</v>
      </c>
      <c r="BJ251" s="121">
        <v>0</v>
      </c>
      <c r="BK251" s="121">
        <v>0</v>
      </c>
      <c r="BL251" s="121">
        <v>0</v>
      </c>
      <c r="BM251" s="121">
        <v>0</v>
      </c>
      <c r="BN251" s="121">
        <v>0</v>
      </c>
      <c r="BO251" s="121">
        <v>0</v>
      </c>
      <c r="BP251" s="121">
        <v>0</v>
      </c>
      <c r="BQ251" s="121">
        <v>0</v>
      </c>
      <c r="BR251" s="121">
        <v>0</v>
      </c>
      <c r="BT251" s="116" t="str">
        <f t="shared" si="58"/>
        <v>HUNG</v>
      </c>
      <c r="BU251" s="122">
        <v>0</v>
      </c>
      <c r="BV251" s="122">
        <v>0</v>
      </c>
      <c r="BW251" s="122">
        <f t="shared" si="63"/>
        <v>0</v>
      </c>
      <c r="BX251" s="123" t="str">
        <f t="shared" si="64"/>
        <v xml:space="preserve"> </v>
      </c>
      <c r="BY251" s="115" t="str">
        <f t="shared" si="55"/>
        <v>OK</v>
      </c>
      <c r="CA251" s="124" t="e">
        <f t="shared" si="59"/>
        <v>#REF!</v>
      </c>
      <c r="CB251" s="122">
        <f t="shared" si="60"/>
        <v>0</v>
      </c>
      <c r="CC251" s="122" t="e">
        <f t="shared" si="53"/>
        <v>#REF!</v>
      </c>
      <c r="CD251" s="125" t="e">
        <f>SUMIF(ID_Process_P!$I$8:$I$1008,'● Inspection plan (master)'!$E251,ID_Process_P!#REF!)/1000</f>
        <v>#REF!</v>
      </c>
      <c r="CE251" s="125">
        <v>0</v>
      </c>
      <c r="CF251" s="126"/>
      <c r="CL251" s="124">
        <f t="shared" si="61"/>
        <v>0</v>
      </c>
      <c r="CM251" s="122">
        <f t="shared" si="62"/>
        <v>0</v>
      </c>
      <c r="CN251" s="122">
        <f t="shared" si="54"/>
        <v>0</v>
      </c>
      <c r="CO251" s="125"/>
      <c r="CP251" s="125">
        <v>0</v>
      </c>
      <c r="CQ251" s="126"/>
    </row>
    <row r="252" spans="2:95">
      <c r="B252" s="127" t="str">
        <f t="shared" si="80"/>
        <v>QC7-4486CVN1</v>
      </c>
      <c r="C252" s="128" t="str">
        <f t="shared" si="56"/>
        <v>QC7-4486CVN1</v>
      </c>
      <c r="D252" s="128" t="str">
        <f t="shared" si="81"/>
        <v>QC7-4486CVN1</v>
      </c>
      <c r="E252" s="128" t="str">
        <f t="shared" si="82"/>
        <v>QC7-4486PackingCVN1</v>
      </c>
      <c r="F252" s="129" t="s">
        <v>37</v>
      </c>
      <c r="G252" s="130" t="str">
        <f t="shared" si="57"/>
        <v>QC7-4486CVN1</v>
      </c>
      <c r="H252" s="130" t="s">
        <v>35</v>
      </c>
      <c r="I252" s="129" t="s">
        <v>832</v>
      </c>
      <c r="J252" s="128" t="s">
        <v>61</v>
      </c>
      <c r="K252" s="128" t="s">
        <v>61</v>
      </c>
      <c r="L252" s="129" t="s">
        <v>338</v>
      </c>
      <c r="M252" s="129" t="s">
        <v>384</v>
      </c>
      <c r="N252" s="129">
        <v>200</v>
      </c>
      <c r="O252" s="106"/>
      <c r="P252" s="106"/>
      <c r="Q252" s="106"/>
      <c r="R252" s="106"/>
      <c r="S252" s="106"/>
      <c r="T252" s="106"/>
      <c r="U252" s="106"/>
      <c r="V252" s="106"/>
      <c r="W252" s="106"/>
      <c r="X252" s="117"/>
      <c r="Y252" s="117"/>
      <c r="Z252" s="117"/>
      <c r="AA252" s="118"/>
      <c r="AB252" s="118"/>
      <c r="AC252" s="118"/>
      <c r="AD252" s="119"/>
      <c r="AE252" s="120"/>
      <c r="AF252" s="120">
        <v>0</v>
      </c>
      <c r="AG252" s="120">
        <v>0</v>
      </c>
      <c r="AH252" s="120">
        <v>0</v>
      </c>
      <c r="AI252" s="120">
        <v>0</v>
      </c>
      <c r="AJ252" s="120">
        <v>0</v>
      </c>
      <c r="AK252" s="120">
        <v>0</v>
      </c>
      <c r="AL252" s="120">
        <v>0</v>
      </c>
      <c r="AM252" s="120">
        <v>0</v>
      </c>
      <c r="AN252" s="120">
        <v>0</v>
      </c>
      <c r="AO252" s="120">
        <v>0</v>
      </c>
      <c r="AP252" s="120">
        <v>0</v>
      </c>
      <c r="AQ252" s="120">
        <v>0</v>
      </c>
      <c r="AR252" s="120">
        <v>0</v>
      </c>
      <c r="AS252" s="120">
        <v>0</v>
      </c>
      <c r="AT252" s="120">
        <v>0</v>
      </c>
      <c r="AU252" s="120">
        <v>0</v>
      </c>
      <c r="AV252" s="120">
        <v>0</v>
      </c>
      <c r="AW252" s="120">
        <v>0</v>
      </c>
      <c r="AZ252" s="117"/>
      <c r="BA252" s="117"/>
      <c r="BB252" s="117"/>
      <c r="BC252" s="117"/>
      <c r="BD252" s="117">
        <v>0</v>
      </c>
      <c r="BE252" s="117">
        <v>0</v>
      </c>
      <c r="BF252" s="117">
        <v>0</v>
      </c>
      <c r="BG252" s="117">
        <v>0</v>
      </c>
      <c r="BH252" s="117">
        <v>0</v>
      </c>
      <c r="BI252" s="117">
        <v>0</v>
      </c>
      <c r="BJ252" s="117">
        <v>0</v>
      </c>
      <c r="BK252" s="117">
        <v>0</v>
      </c>
      <c r="BL252" s="117">
        <v>0</v>
      </c>
      <c r="BM252" s="117">
        <v>0</v>
      </c>
      <c r="BN252" s="117">
        <v>0</v>
      </c>
      <c r="BO252" s="117">
        <v>0</v>
      </c>
      <c r="BP252" s="117">
        <v>0</v>
      </c>
      <c r="BQ252" s="117">
        <v>0</v>
      </c>
      <c r="BR252" s="117">
        <v>0</v>
      </c>
      <c r="BT252" s="130" t="str">
        <f t="shared" si="58"/>
        <v>HUNG</v>
      </c>
      <c r="BU252" s="131">
        <v>0</v>
      </c>
      <c r="BV252" s="131">
        <v>0</v>
      </c>
      <c r="BW252" s="131">
        <f t="shared" si="63"/>
        <v>0</v>
      </c>
      <c r="BX252" s="132" t="str">
        <f t="shared" si="64"/>
        <v xml:space="preserve"> </v>
      </c>
      <c r="BY252" s="129" t="str">
        <f t="shared" si="55"/>
        <v>OK</v>
      </c>
      <c r="CA252" s="124" t="e">
        <f t="shared" si="59"/>
        <v>#REF!</v>
      </c>
      <c r="CB252" s="131">
        <f t="shared" si="60"/>
        <v>0</v>
      </c>
      <c r="CC252" s="131" t="e">
        <f t="shared" si="53"/>
        <v>#REF!</v>
      </c>
      <c r="CD252" s="133" t="e">
        <f>SUMIF(ID_Process_P!$I$8:$I$1008,'● Inspection plan (master)'!$E252,ID_Process_P!#REF!)/1000</f>
        <v>#REF!</v>
      </c>
      <c r="CE252" s="133">
        <v>0</v>
      </c>
      <c r="CF252" s="134"/>
      <c r="CL252" s="124">
        <f t="shared" si="61"/>
        <v>0</v>
      </c>
      <c r="CM252" s="131">
        <f t="shared" si="62"/>
        <v>0</v>
      </c>
      <c r="CN252" s="131">
        <f t="shared" si="54"/>
        <v>0</v>
      </c>
      <c r="CO252" s="133"/>
      <c r="CP252" s="133">
        <v>0</v>
      </c>
      <c r="CQ252" s="134"/>
    </row>
    <row r="253" spans="2:95">
      <c r="B253" s="113" t="str">
        <f t="shared" si="80"/>
        <v>QC7-3374CVN1</v>
      </c>
      <c r="C253" s="114" t="str">
        <f t="shared" si="56"/>
        <v>QC7-3374CVN1</v>
      </c>
      <c r="D253" s="114" t="str">
        <f t="shared" si="81"/>
        <v>QC7-3374CVN1</v>
      </c>
      <c r="E253" s="114" t="str">
        <f t="shared" si="82"/>
        <v>QC7-3374PackingCVN1</v>
      </c>
      <c r="F253" s="115" t="s">
        <v>37</v>
      </c>
      <c r="G253" s="116" t="str">
        <f t="shared" si="57"/>
        <v>QC7-3374CVN1</v>
      </c>
      <c r="H253" s="116" t="s">
        <v>35</v>
      </c>
      <c r="I253" s="115" t="s">
        <v>312</v>
      </c>
      <c r="J253" s="114" t="s">
        <v>61</v>
      </c>
      <c r="K253" s="114" t="s">
        <v>61</v>
      </c>
      <c r="L253" s="115" t="s">
        <v>338</v>
      </c>
      <c r="M253" s="115" t="s">
        <v>384</v>
      </c>
      <c r="N253" s="115">
        <v>200</v>
      </c>
      <c r="O253" s="106"/>
      <c r="P253" s="106"/>
      <c r="Q253" s="106"/>
      <c r="R253" s="106"/>
      <c r="S253" s="106"/>
      <c r="T253" s="106"/>
      <c r="U253" s="106"/>
      <c r="V253" s="106"/>
      <c r="W253" s="106"/>
      <c r="X253" s="117"/>
      <c r="Y253" s="117"/>
      <c r="Z253" s="117"/>
      <c r="AA253" s="118"/>
      <c r="AB253" s="118"/>
      <c r="AC253" s="118"/>
      <c r="AD253" s="119"/>
      <c r="AE253" s="120"/>
      <c r="AF253" s="120">
        <v>0</v>
      </c>
      <c r="AG253" s="120">
        <v>0</v>
      </c>
      <c r="AH253" s="120">
        <v>0</v>
      </c>
      <c r="AI253" s="120">
        <v>0</v>
      </c>
      <c r="AJ253" s="120">
        <v>0</v>
      </c>
      <c r="AK253" s="120">
        <v>0</v>
      </c>
      <c r="AL253" s="120">
        <v>0</v>
      </c>
      <c r="AM253" s="120">
        <v>0</v>
      </c>
      <c r="AN253" s="120">
        <v>0</v>
      </c>
      <c r="AO253" s="120">
        <v>0</v>
      </c>
      <c r="AP253" s="120">
        <v>0</v>
      </c>
      <c r="AQ253" s="120">
        <v>0</v>
      </c>
      <c r="AR253" s="120">
        <v>0</v>
      </c>
      <c r="AS253" s="120">
        <v>0</v>
      </c>
      <c r="AT253" s="120">
        <v>0</v>
      </c>
      <c r="AU253" s="120">
        <v>0</v>
      </c>
      <c r="AV253" s="120">
        <v>0</v>
      </c>
      <c r="AW253" s="120">
        <v>0</v>
      </c>
      <c r="AZ253" s="121"/>
      <c r="BA253" s="121"/>
      <c r="BB253" s="121"/>
      <c r="BC253" s="121"/>
      <c r="BD253" s="121">
        <v>0</v>
      </c>
      <c r="BE253" s="121">
        <v>0</v>
      </c>
      <c r="BF253" s="121">
        <v>0</v>
      </c>
      <c r="BG253" s="121">
        <v>0</v>
      </c>
      <c r="BH253" s="121">
        <v>0</v>
      </c>
      <c r="BI253" s="121">
        <v>0</v>
      </c>
      <c r="BJ253" s="121">
        <v>0</v>
      </c>
      <c r="BK253" s="121">
        <v>0</v>
      </c>
      <c r="BL253" s="121">
        <v>0</v>
      </c>
      <c r="BM253" s="121">
        <v>0</v>
      </c>
      <c r="BN253" s="121">
        <v>0</v>
      </c>
      <c r="BO253" s="121">
        <v>0</v>
      </c>
      <c r="BP253" s="121">
        <v>0</v>
      </c>
      <c r="BQ253" s="121">
        <v>0</v>
      </c>
      <c r="BR253" s="121">
        <v>0</v>
      </c>
      <c r="BT253" s="116" t="str">
        <f t="shared" si="58"/>
        <v>HUNG</v>
      </c>
      <c r="BU253" s="122">
        <v>0</v>
      </c>
      <c r="BV253" s="122">
        <v>0</v>
      </c>
      <c r="BW253" s="122">
        <f t="shared" si="63"/>
        <v>0</v>
      </c>
      <c r="BX253" s="123" t="str">
        <f t="shared" si="64"/>
        <v xml:space="preserve"> </v>
      </c>
      <c r="BY253" s="115" t="str">
        <f t="shared" si="55"/>
        <v>OK</v>
      </c>
      <c r="CA253" s="124" t="e">
        <f t="shared" si="59"/>
        <v>#REF!</v>
      </c>
      <c r="CB253" s="122">
        <f t="shared" si="60"/>
        <v>0</v>
      </c>
      <c r="CC253" s="122" t="e">
        <f t="shared" si="53"/>
        <v>#REF!</v>
      </c>
      <c r="CD253" s="125" t="e">
        <f>SUMIF(ID_Process_P!$I$8:$I$1008,'● Inspection plan (master)'!$E253,ID_Process_P!#REF!)/1000</f>
        <v>#REF!</v>
      </c>
      <c r="CE253" s="125">
        <v>0</v>
      </c>
      <c r="CF253" s="126"/>
      <c r="CL253" s="124">
        <f t="shared" si="61"/>
        <v>0</v>
      </c>
      <c r="CM253" s="122">
        <f t="shared" si="62"/>
        <v>0</v>
      </c>
      <c r="CN253" s="122">
        <f t="shared" si="54"/>
        <v>0</v>
      </c>
      <c r="CO253" s="125"/>
      <c r="CP253" s="125">
        <v>0</v>
      </c>
      <c r="CQ253" s="126"/>
    </row>
    <row r="254" spans="2:95">
      <c r="B254" s="127" t="str">
        <f t="shared" si="80"/>
        <v>302Y806140KDTVN</v>
      </c>
      <c r="C254" s="128" t="str">
        <f t="shared" si="56"/>
        <v>302Y806140KDTVN</v>
      </c>
      <c r="D254" s="128" t="str">
        <f t="shared" si="81"/>
        <v>302Y806140KDTVN</v>
      </c>
      <c r="E254" s="128" t="str">
        <f t="shared" si="82"/>
        <v>302Y806140PackingKDTVN</v>
      </c>
      <c r="F254" s="129" t="s">
        <v>37</v>
      </c>
      <c r="G254" s="130" t="str">
        <f t="shared" si="57"/>
        <v>302Y806140KDTVN</v>
      </c>
      <c r="H254" s="130" t="s">
        <v>35</v>
      </c>
      <c r="I254" s="129" t="s">
        <v>309</v>
      </c>
      <c r="J254" s="128" t="s">
        <v>111</v>
      </c>
      <c r="K254" s="128" t="s">
        <v>111</v>
      </c>
      <c r="L254" s="129" t="s">
        <v>383</v>
      </c>
      <c r="M254" s="129" t="s">
        <v>384</v>
      </c>
      <c r="N254" s="129">
        <v>200</v>
      </c>
      <c r="O254" s="106"/>
      <c r="P254" s="106"/>
      <c r="Q254" s="106"/>
      <c r="R254" s="106"/>
      <c r="S254" s="106"/>
      <c r="T254" s="106"/>
      <c r="U254" s="106"/>
      <c r="V254" s="106"/>
      <c r="W254" s="106"/>
      <c r="X254" s="117"/>
      <c r="Y254" s="117"/>
      <c r="Z254" s="117"/>
      <c r="AA254" s="118"/>
      <c r="AB254" s="118"/>
      <c r="AC254" s="118"/>
      <c r="AD254" s="119"/>
      <c r="AE254" s="120"/>
      <c r="AF254" s="120">
        <v>21.06</v>
      </c>
      <c r="AG254" s="120">
        <v>3.48</v>
      </c>
      <c r="AH254" s="120">
        <v>29.58</v>
      </c>
      <c r="AI254" s="120">
        <v>36.24</v>
      </c>
      <c r="AJ254" s="120">
        <v>27.6</v>
      </c>
      <c r="AK254" s="120">
        <v>83.76</v>
      </c>
      <c r="AL254" s="120">
        <v>71.22</v>
      </c>
      <c r="AM254" s="120">
        <v>44.76</v>
      </c>
      <c r="AN254" s="120">
        <v>32.64</v>
      </c>
      <c r="AO254" s="120">
        <v>65.099999999999994</v>
      </c>
      <c r="AP254" s="120">
        <v>28.08</v>
      </c>
      <c r="AQ254" s="120">
        <v>7.74</v>
      </c>
      <c r="AR254" s="120">
        <v>13.56</v>
      </c>
      <c r="AS254" s="120">
        <v>4.1399999999999997</v>
      </c>
      <c r="AT254" s="120">
        <v>3.24</v>
      </c>
      <c r="AU254" s="120">
        <v>11.34</v>
      </c>
      <c r="AV254" s="120">
        <v>12.42</v>
      </c>
      <c r="AW254" s="120">
        <v>17.82</v>
      </c>
      <c r="AZ254" s="117"/>
      <c r="BA254" s="117"/>
      <c r="BB254" s="117"/>
      <c r="BC254" s="117"/>
      <c r="BD254" s="117">
        <v>43.2</v>
      </c>
      <c r="BE254" s="117">
        <v>44.4</v>
      </c>
      <c r="BF254" s="117">
        <v>60</v>
      </c>
      <c r="BG254" s="117">
        <v>53.4</v>
      </c>
      <c r="BH254" s="117">
        <v>58.8</v>
      </c>
      <c r="BI254" s="117">
        <v>45.6</v>
      </c>
      <c r="BJ254" s="117">
        <v>57</v>
      </c>
      <c r="BK254" s="117">
        <v>37.799999999999997</v>
      </c>
      <c r="BL254" s="117">
        <v>18</v>
      </c>
      <c r="BM254" s="117">
        <v>16.8</v>
      </c>
      <c r="BN254" s="117">
        <v>3.6</v>
      </c>
      <c r="BO254" s="117">
        <v>0</v>
      </c>
      <c r="BP254" s="117">
        <v>12.6</v>
      </c>
      <c r="BQ254" s="117">
        <v>17.399999999999999</v>
      </c>
      <c r="BR254" s="117">
        <v>18</v>
      </c>
      <c r="BT254" s="130" t="str">
        <f t="shared" si="58"/>
        <v>HUNG</v>
      </c>
      <c r="BU254" s="131">
        <v>3.24</v>
      </c>
      <c r="BV254" s="131">
        <v>3.24</v>
      </c>
      <c r="BW254" s="131">
        <f t="shared" si="63"/>
        <v>0</v>
      </c>
      <c r="BX254" s="132">
        <f t="shared" si="64"/>
        <v>1</v>
      </c>
      <c r="BY254" s="129" t="str">
        <f t="shared" si="55"/>
        <v>OK</v>
      </c>
      <c r="CA254" s="124" t="e">
        <f t="shared" si="59"/>
        <v>#REF!</v>
      </c>
      <c r="CB254" s="131">
        <f t="shared" si="60"/>
        <v>3.24</v>
      </c>
      <c r="CC254" s="131" t="e">
        <f t="shared" si="53"/>
        <v>#REF!</v>
      </c>
      <c r="CD254" s="133" t="e">
        <f>SUMIF(ID_Process_P!$I$8:$I$1008,'● Inspection plan (master)'!$E254,ID_Process_P!#REF!)/1000</f>
        <v>#REF!</v>
      </c>
      <c r="CE254" s="133">
        <v>4.08</v>
      </c>
      <c r="CF254" s="134"/>
      <c r="CL254" s="124">
        <f t="shared" si="61"/>
        <v>0</v>
      </c>
      <c r="CM254" s="131">
        <f t="shared" si="62"/>
        <v>4.1399999999999997</v>
      </c>
      <c r="CN254" s="131">
        <f t="shared" si="54"/>
        <v>4.1399999999999997</v>
      </c>
      <c r="CO254" s="133"/>
      <c r="CP254" s="133">
        <v>0</v>
      </c>
      <c r="CQ254" s="134"/>
    </row>
    <row r="255" spans="2:95">
      <c r="B255" s="113" t="str">
        <f t="shared" si="80"/>
        <v>302Y806110KDTVN</v>
      </c>
      <c r="C255" s="114" t="str">
        <f t="shared" si="56"/>
        <v>302Y806110KDTVN</v>
      </c>
      <c r="D255" s="114" t="str">
        <f t="shared" si="81"/>
        <v>302Y806110KDTVN</v>
      </c>
      <c r="E255" s="114" t="str">
        <f t="shared" si="82"/>
        <v>302Y806110PackingKDTVN</v>
      </c>
      <c r="F255" s="115" t="s">
        <v>37</v>
      </c>
      <c r="G255" s="116" t="str">
        <f t="shared" si="57"/>
        <v>302Y806110KDTVN</v>
      </c>
      <c r="H255" s="116" t="s">
        <v>257</v>
      </c>
      <c r="I255" s="115" t="s">
        <v>310</v>
      </c>
      <c r="J255" s="114" t="s">
        <v>111</v>
      </c>
      <c r="K255" s="114" t="s">
        <v>111</v>
      </c>
      <c r="L255" s="115" t="s">
        <v>753</v>
      </c>
      <c r="M255" s="115" t="s">
        <v>384</v>
      </c>
      <c r="N255" s="115">
        <v>200</v>
      </c>
      <c r="O255" s="106"/>
      <c r="P255" s="106"/>
      <c r="Q255" s="106"/>
      <c r="R255" s="106"/>
      <c r="S255" s="106"/>
      <c r="T255" s="106"/>
      <c r="U255" s="106"/>
      <c r="V255" s="106"/>
      <c r="W255" s="106"/>
      <c r="X255" s="117"/>
      <c r="Y255" s="117"/>
      <c r="Z255" s="117"/>
      <c r="AA255" s="118"/>
      <c r="AB255" s="118"/>
      <c r="AC255" s="118"/>
      <c r="AD255" s="119"/>
      <c r="AE255" s="120"/>
      <c r="AF255" s="120">
        <v>0</v>
      </c>
      <c r="AG255" s="120">
        <v>16</v>
      </c>
      <c r="AH255" s="120">
        <v>0</v>
      </c>
      <c r="AI255" s="120">
        <v>20</v>
      </c>
      <c r="AJ255" s="120">
        <v>20</v>
      </c>
      <c r="AK255" s="120">
        <v>44</v>
      </c>
      <c r="AL255" s="120">
        <v>36</v>
      </c>
      <c r="AM255" s="120">
        <v>0</v>
      </c>
      <c r="AN255" s="120">
        <v>40</v>
      </c>
      <c r="AO255" s="120">
        <v>20</v>
      </c>
      <c r="AP255" s="120">
        <v>0</v>
      </c>
      <c r="AQ255" s="120">
        <v>16</v>
      </c>
      <c r="AR255" s="120">
        <v>24.01</v>
      </c>
      <c r="AS255" s="120">
        <v>0</v>
      </c>
      <c r="AT255" s="120">
        <v>0</v>
      </c>
      <c r="AU255" s="120">
        <v>0</v>
      </c>
      <c r="AV255" s="120">
        <v>0</v>
      </c>
      <c r="AW255" s="120">
        <v>0</v>
      </c>
      <c r="AZ255" s="121"/>
      <c r="BA255" s="121"/>
      <c r="BB255" s="121"/>
      <c r="BC255" s="121"/>
      <c r="BD255" s="121">
        <v>40</v>
      </c>
      <c r="BE255" s="121">
        <v>0</v>
      </c>
      <c r="BF255" s="121">
        <v>40</v>
      </c>
      <c r="BG255" s="121">
        <v>40</v>
      </c>
      <c r="BH255" s="121">
        <v>20</v>
      </c>
      <c r="BI255" s="121">
        <v>20</v>
      </c>
      <c r="BJ255" s="121">
        <v>20</v>
      </c>
      <c r="BK255" s="121">
        <v>20</v>
      </c>
      <c r="BL255" s="121">
        <v>20</v>
      </c>
      <c r="BM255" s="121">
        <v>0</v>
      </c>
      <c r="BN255" s="121">
        <v>0.01</v>
      </c>
      <c r="BO255" s="121">
        <v>0</v>
      </c>
      <c r="BP255" s="121">
        <v>0</v>
      </c>
      <c r="BQ255" s="121">
        <v>20</v>
      </c>
      <c r="BR255" s="121">
        <v>0</v>
      </c>
      <c r="BT255" s="116" t="str">
        <f t="shared" si="58"/>
        <v>HOH</v>
      </c>
      <c r="BU255" s="122">
        <v>0</v>
      </c>
      <c r="BV255" s="122">
        <v>0</v>
      </c>
      <c r="BW255" s="122">
        <f t="shared" si="63"/>
        <v>0</v>
      </c>
      <c r="BX255" s="123" t="str">
        <f t="shared" si="64"/>
        <v xml:space="preserve"> </v>
      </c>
      <c r="BY255" s="115" t="str">
        <f t="shared" si="55"/>
        <v>OK</v>
      </c>
      <c r="CA255" s="124" t="e">
        <f t="shared" si="59"/>
        <v>#REF!</v>
      </c>
      <c r="CB255" s="122">
        <f t="shared" si="60"/>
        <v>0</v>
      </c>
      <c r="CC255" s="122" t="e">
        <f t="shared" si="53"/>
        <v>#REF!</v>
      </c>
      <c r="CD255" s="125" t="e">
        <f>SUMIF(ID_Process_P!$I$8:$I$1008,'● Inspection plan (master)'!$E255,ID_Process_P!#REF!)/1000</f>
        <v>#REF!</v>
      </c>
      <c r="CE255" s="125">
        <v>24</v>
      </c>
      <c r="CF255" s="126"/>
      <c r="CL255" s="124">
        <f t="shared" si="61"/>
        <v>0</v>
      </c>
      <c r="CM255" s="122">
        <f t="shared" si="62"/>
        <v>0</v>
      </c>
      <c r="CN255" s="122">
        <f t="shared" si="54"/>
        <v>0</v>
      </c>
      <c r="CO255" s="125"/>
      <c r="CP255" s="125">
        <v>0</v>
      </c>
      <c r="CQ255" s="126"/>
    </row>
    <row r="256" spans="2:95">
      <c r="B256" s="127" t="str">
        <f t="shared" si="80"/>
        <v>RC4-3116c-QUEVO</v>
      </c>
      <c r="C256" s="128" t="str">
        <f t="shared" si="56"/>
        <v>RC4-3116CVN2</v>
      </c>
      <c r="D256" s="128" t="str">
        <f t="shared" si="81"/>
        <v>RC4-3116c-QUEVO</v>
      </c>
      <c r="E256" s="128" t="str">
        <f t="shared" si="82"/>
        <v>RC4-3116Packingc-QUEVO</v>
      </c>
      <c r="F256" s="129" t="s">
        <v>37</v>
      </c>
      <c r="G256" s="130" t="str">
        <f t="shared" si="57"/>
        <v>RC4-3116CVN2</v>
      </c>
      <c r="H256" s="130" t="s">
        <v>141</v>
      </c>
      <c r="I256" s="129" t="s">
        <v>179</v>
      </c>
      <c r="J256" s="128" t="s">
        <v>70</v>
      </c>
      <c r="K256" s="128" t="s">
        <v>68</v>
      </c>
      <c r="L256" s="129" t="s">
        <v>539</v>
      </c>
      <c r="M256" s="129" t="s">
        <v>384</v>
      </c>
      <c r="N256" s="129">
        <v>200</v>
      </c>
      <c r="O256" s="106"/>
      <c r="P256" s="106"/>
      <c r="Q256" s="106"/>
      <c r="R256" s="106"/>
      <c r="S256" s="106"/>
      <c r="T256" s="106"/>
      <c r="U256" s="106"/>
      <c r="V256" s="106"/>
      <c r="W256" s="106"/>
      <c r="X256" s="117"/>
      <c r="Y256" s="117"/>
      <c r="Z256" s="117"/>
      <c r="AA256" s="118"/>
      <c r="AB256" s="118"/>
      <c r="AC256" s="118"/>
      <c r="AD256" s="119"/>
      <c r="AE256" s="120"/>
      <c r="AF256" s="120">
        <v>17.88</v>
      </c>
      <c r="AG256" s="120">
        <v>4.9800000000000004</v>
      </c>
      <c r="AH256" s="120">
        <v>4.5599999999999996</v>
      </c>
      <c r="AI256" s="120">
        <v>0</v>
      </c>
      <c r="AJ256" s="120">
        <v>0.72</v>
      </c>
      <c r="AK256" s="120">
        <v>0</v>
      </c>
      <c r="AL256" s="120">
        <v>0</v>
      </c>
      <c r="AM256" s="120">
        <v>0</v>
      </c>
      <c r="AN256" s="120">
        <v>0</v>
      </c>
      <c r="AO256" s="120">
        <v>5.88</v>
      </c>
      <c r="AP256" s="120">
        <v>32.880000000000003</v>
      </c>
      <c r="AQ256" s="120">
        <v>39.119999999999997</v>
      </c>
      <c r="AR256" s="120">
        <v>1.68</v>
      </c>
      <c r="AS256" s="120">
        <v>1.56</v>
      </c>
      <c r="AT256" s="120">
        <v>9.9600000000000009</v>
      </c>
      <c r="AU256" s="120">
        <v>12.12</v>
      </c>
      <c r="AV256" s="120">
        <v>20.28</v>
      </c>
      <c r="AW256" s="120">
        <v>18.84</v>
      </c>
      <c r="AZ256" s="117"/>
      <c r="BA256" s="117"/>
      <c r="BB256" s="117"/>
      <c r="BC256" s="117"/>
      <c r="BD256" s="117">
        <v>0</v>
      </c>
      <c r="BE256" s="117">
        <v>0</v>
      </c>
      <c r="BF256" s="117">
        <v>0</v>
      </c>
      <c r="BG256" s="117">
        <v>0</v>
      </c>
      <c r="BH256" s="117">
        <v>0</v>
      </c>
      <c r="BI256" s="117">
        <v>0</v>
      </c>
      <c r="BJ256" s="117">
        <v>0</v>
      </c>
      <c r="BK256" s="117">
        <v>34.799999999999997</v>
      </c>
      <c r="BL256" s="117">
        <v>21.96</v>
      </c>
      <c r="BM256" s="117">
        <v>9</v>
      </c>
      <c r="BN256" s="117">
        <v>5.4</v>
      </c>
      <c r="BO256" s="117">
        <v>17.760000000000002</v>
      </c>
      <c r="BP256" s="117">
        <v>10.56</v>
      </c>
      <c r="BQ256" s="117">
        <v>18.84</v>
      </c>
      <c r="BR256" s="117">
        <v>24.72</v>
      </c>
      <c r="BT256" s="130" t="str">
        <f t="shared" si="58"/>
        <v>SON</v>
      </c>
      <c r="BU256" s="131">
        <v>9.9600000000000009</v>
      </c>
      <c r="BV256" s="131">
        <v>9.9600000000000009</v>
      </c>
      <c r="BW256" s="131">
        <f t="shared" si="63"/>
        <v>0</v>
      </c>
      <c r="BX256" s="132">
        <f t="shared" si="64"/>
        <v>1</v>
      </c>
      <c r="BY256" s="129" t="str">
        <f t="shared" si="55"/>
        <v>OK</v>
      </c>
      <c r="CA256" s="124" t="e">
        <f t="shared" si="59"/>
        <v>#REF!</v>
      </c>
      <c r="CB256" s="131">
        <f t="shared" si="60"/>
        <v>9.9600000000000009</v>
      </c>
      <c r="CC256" s="131" t="e">
        <f t="shared" si="53"/>
        <v>#REF!</v>
      </c>
      <c r="CD256" s="133" t="e">
        <f>SUMIF(ID_Process_P!$I$8:$I$1008,'● Inspection plan (master)'!$E256,ID_Process_P!#REF!)/1000</f>
        <v>#REF!</v>
      </c>
      <c r="CE256" s="133">
        <v>0.6</v>
      </c>
      <c r="CF256" s="134"/>
      <c r="CL256" s="124">
        <f t="shared" si="61"/>
        <v>0</v>
      </c>
      <c r="CM256" s="131">
        <f t="shared" si="62"/>
        <v>1.56</v>
      </c>
      <c r="CN256" s="131">
        <f t="shared" si="54"/>
        <v>1.56</v>
      </c>
      <c r="CO256" s="133"/>
      <c r="CP256" s="133">
        <v>0</v>
      </c>
      <c r="CQ256" s="134"/>
    </row>
    <row r="257" spans="2:95">
      <c r="B257" s="113" t="str">
        <f t="shared" si="80"/>
        <v>RL2-0650c-QUEVO</v>
      </c>
      <c r="C257" s="114" t="str">
        <f t="shared" si="56"/>
        <v>RL2-0650CVN2</v>
      </c>
      <c r="D257" s="114" t="str">
        <f t="shared" si="81"/>
        <v>RL2-0650c-QUEVO</v>
      </c>
      <c r="E257" s="114" t="str">
        <f t="shared" si="82"/>
        <v>RL2-0650Packingc-QUEVO</v>
      </c>
      <c r="F257" s="115" t="s">
        <v>37</v>
      </c>
      <c r="G257" s="116" t="str">
        <f t="shared" si="57"/>
        <v>RL2-0650CVN2</v>
      </c>
      <c r="H257" s="116" t="s">
        <v>141</v>
      </c>
      <c r="I257" s="115" t="s">
        <v>180</v>
      </c>
      <c r="J257" s="114" t="s">
        <v>70</v>
      </c>
      <c r="K257" s="114" t="s">
        <v>68</v>
      </c>
      <c r="L257" s="115" t="s">
        <v>539</v>
      </c>
      <c r="M257" s="115" t="s">
        <v>384</v>
      </c>
      <c r="N257" s="115">
        <v>200</v>
      </c>
      <c r="O257" s="106"/>
      <c r="P257" s="106"/>
      <c r="Q257" s="106"/>
      <c r="R257" s="106"/>
      <c r="S257" s="106"/>
      <c r="T257" s="106"/>
      <c r="U257" s="106"/>
      <c r="V257" s="106"/>
      <c r="W257" s="106"/>
      <c r="X257" s="117"/>
      <c r="Y257" s="117"/>
      <c r="Z257" s="117"/>
      <c r="AA257" s="118"/>
      <c r="AB257" s="118"/>
      <c r="AC257" s="118"/>
      <c r="AD257" s="119"/>
      <c r="AE257" s="120"/>
      <c r="AF257" s="120">
        <v>63.04</v>
      </c>
      <c r="AG257" s="120">
        <v>56.32</v>
      </c>
      <c r="AH257" s="120">
        <v>105.28</v>
      </c>
      <c r="AI257" s="120">
        <v>60.8</v>
      </c>
      <c r="AJ257" s="120">
        <v>50.88</v>
      </c>
      <c r="AK257" s="120">
        <v>63.36</v>
      </c>
      <c r="AL257" s="120">
        <v>77.760000000000005</v>
      </c>
      <c r="AM257" s="120">
        <v>77.12</v>
      </c>
      <c r="AN257" s="120">
        <v>40</v>
      </c>
      <c r="AO257" s="120">
        <v>54.4</v>
      </c>
      <c r="AP257" s="120">
        <v>88.32</v>
      </c>
      <c r="AQ257" s="120">
        <v>91.84</v>
      </c>
      <c r="AR257" s="120">
        <v>36.159999999999997</v>
      </c>
      <c r="AS257" s="120">
        <v>6.72</v>
      </c>
      <c r="AT257" s="120">
        <v>47.04</v>
      </c>
      <c r="AU257" s="120">
        <v>52.16</v>
      </c>
      <c r="AV257" s="120">
        <v>84.16</v>
      </c>
      <c r="AW257" s="120">
        <v>76.16</v>
      </c>
      <c r="AZ257" s="121"/>
      <c r="BA257" s="121"/>
      <c r="BB257" s="121"/>
      <c r="BC257" s="121"/>
      <c r="BD257" s="121">
        <v>86.72</v>
      </c>
      <c r="BE257" s="121">
        <v>47.045999999999999</v>
      </c>
      <c r="BF257" s="121">
        <v>57.6</v>
      </c>
      <c r="BG257" s="121">
        <v>69.760000000000005</v>
      </c>
      <c r="BH257" s="121">
        <v>57.6</v>
      </c>
      <c r="BI257" s="121">
        <v>32.32</v>
      </c>
      <c r="BJ257" s="121">
        <v>75.84</v>
      </c>
      <c r="BK257" s="121">
        <v>104.32</v>
      </c>
      <c r="BL257" s="121">
        <v>80</v>
      </c>
      <c r="BM257" s="121">
        <v>36.799999999999997</v>
      </c>
      <c r="BN257" s="121">
        <v>24</v>
      </c>
      <c r="BO257" s="121">
        <v>47.36</v>
      </c>
      <c r="BP257" s="121">
        <v>43.84</v>
      </c>
      <c r="BQ257" s="121">
        <v>79.36</v>
      </c>
      <c r="BR257" s="121">
        <v>99.52</v>
      </c>
      <c r="BT257" s="116" t="str">
        <f t="shared" si="58"/>
        <v>SON</v>
      </c>
      <c r="BU257" s="122">
        <v>45.44</v>
      </c>
      <c r="BV257" s="122">
        <v>47.04</v>
      </c>
      <c r="BW257" s="122">
        <f t="shared" si="63"/>
        <v>1.6000000000000014</v>
      </c>
      <c r="BX257" s="123">
        <f t="shared" si="64"/>
        <v>0.96598639455782309</v>
      </c>
      <c r="BY257" s="115" t="str">
        <f t="shared" si="55"/>
        <v>OK</v>
      </c>
      <c r="CA257" s="124" t="e">
        <f t="shared" si="59"/>
        <v>#REF!</v>
      </c>
      <c r="CB257" s="122">
        <f t="shared" si="60"/>
        <v>47.04</v>
      </c>
      <c r="CC257" s="122" t="e">
        <f t="shared" si="53"/>
        <v>#REF!</v>
      </c>
      <c r="CD257" s="125" t="e">
        <f>SUMIF(ID_Process_P!$I$8:$I$1008,'● Inspection plan (master)'!$E257,ID_Process_P!#REF!)/1000</f>
        <v>#REF!</v>
      </c>
      <c r="CE257" s="125">
        <v>0</v>
      </c>
      <c r="CF257" s="126"/>
      <c r="CL257" s="124">
        <f t="shared" si="61"/>
        <v>0</v>
      </c>
      <c r="CM257" s="122">
        <f t="shared" si="62"/>
        <v>6.72</v>
      </c>
      <c r="CN257" s="122">
        <f t="shared" si="54"/>
        <v>6.72</v>
      </c>
      <c r="CO257" s="125"/>
      <c r="CP257" s="125">
        <v>0</v>
      </c>
      <c r="CQ257" s="126"/>
    </row>
    <row r="258" spans="2:95">
      <c r="B258" s="127" t="str">
        <f t="shared" si="80"/>
        <v>RL2-0884c-QUEVO</v>
      </c>
      <c r="C258" s="128" t="str">
        <f t="shared" si="56"/>
        <v>RL2-0884CVN2</v>
      </c>
      <c r="D258" s="128" t="str">
        <f t="shared" si="81"/>
        <v>RL2-0884c-QUEVO</v>
      </c>
      <c r="E258" s="128" t="str">
        <f t="shared" si="82"/>
        <v>RL2-0884Packingc-QUEVO</v>
      </c>
      <c r="F258" s="129" t="s">
        <v>37</v>
      </c>
      <c r="G258" s="130" t="str">
        <f t="shared" si="57"/>
        <v>RL2-0884CVN2</v>
      </c>
      <c r="H258" s="130" t="s">
        <v>141</v>
      </c>
      <c r="I258" s="129" t="s">
        <v>182</v>
      </c>
      <c r="J258" s="128" t="s">
        <v>70</v>
      </c>
      <c r="K258" s="128" t="s">
        <v>68</v>
      </c>
      <c r="L258" s="129" t="s">
        <v>539</v>
      </c>
      <c r="M258" s="129" t="s">
        <v>384</v>
      </c>
      <c r="N258" s="129">
        <v>200</v>
      </c>
      <c r="O258" s="106"/>
      <c r="P258" s="106"/>
      <c r="Q258" s="106"/>
      <c r="R258" s="106"/>
      <c r="S258" s="106"/>
      <c r="T258" s="106"/>
      <c r="U258" s="106"/>
      <c r="V258" s="106"/>
      <c r="W258" s="106"/>
      <c r="X258" s="117"/>
      <c r="Y258" s="117"/>
      <c r="Z258" s="117"/>
      <c r="AA258" s="118"/>
      <c r="AB258" s="118"/>
      <c r="AC258" s="118"/>
      <c r="AD258" s="119"/>
      <c r="AE258" s="120"/>
      <c r="AF258" s="120">
        <v>4.68</v>
      </c>
      <c r="AG258" s="120">
        <v>2.52</v>
      </c>
      <c r="AH258" s="120">
        <v>12.6</v>
      </c>
      <c r="AI258" s="120">
        <v>6.48</v>
      </c>
      <c r="AJ258" s="120">
        <v>8.64</v>
      </c>
      <c r="AK258" s="120">
        <v>6.84</v>
      </c>
      <c r="AL258" s="120">
        <v>7.2</v>
      </c>
      <c r="AM258" s="120">
        <v>12.96</v>
      </c>
      <c r="AN258" s="120">
        <v>11.52</v>
      </c>
      <c r="AO258" s="120">
        <v>0</v>
      </c>
      <c r="AP258" s="120">
        <v>0</v>
      </c>
      <c r="AQ258" s="120">
        <v>0.36</v>
      </c>
      <c r="AR258" s="120">
        <v>0</v>
      </c>
      <c r="AS258" s="120">
        <v>0</v>
      </c>
      <c r="AT258" s="120">
        <v>0.4</v>
      </c>
      <c r="AU258" s="120">
        <v>1</v>
      </c>
      <c r="AV258" s="120">
        <v>1.2</v>
      </c>
      <c r="AW258" s="120">
        <v>0.8</v>
      </c>
      <c r="AZ258" s="117"/>
      <c r="BA258" s="117"/>
      <c r="BB258" s="117"/>
      <c r="BC258" s="117"/>
      <c r="BD258" s="117">
        <v>8.64</v>
      </c>
      <c r="BE258" s="117">
        <v>5.76</v>
      </c>
      <c r="BF258" s="117">
        <v>7.2</v>
      </c>
      <c r="BG258" s="117">
        <v>8.64</v>
      </c>
      <c r="BH258" s="117">
        <v>12.6</v>
      </c>
      <c r="BI258" s="117">
        <v>13.32</v>
      </c>
      <c r="BJ258" s="117">
        <v>0.36</v>
      </c>
      <c r="BK258" s="117">
        <v>0</v>
      </c>
      <c r="BL258" s="117">
        <v>2.16</v>
      </c>
      <c r="BM258" s="117">
        <v>0</v>
      </c>
      <c r="BN258" s="117">
        <v>0</v>
      </c>
      <c r="BO258" s="117">
        <v>0</v>
      </c>
      <c r="BP258" s="117">
        <v>1.08</v>
      </c>
      <c r="BQ258" s="117">
        <v>1.08</v>
      </c>
      <c r="BR258" s="117">
        <v>1.08</v>
      </c>
      <c r="BT258" s="130" t="str">
        <f t="shared" si="58"/>
        <v>SON</v>
      </c>
      <c r="BU258" s="131">
        <v>0</v>
      </c>
      <c r="BV258" s="131">
        <v>0.4</v>
      </c>
      <c r="BW258" s="131">
        <f t="shared" si="63"/>
        <v>0.4</v>
      </c>
      <c r="BX258" s="132">
        <f t="shared" si="64"/>
        <v>0</v>
      </c>
      <c r="BY258" s="129" t="str">
        <f t="shared" si="55"/>
        <v>NG</v>
      </c>
      <c r="CA258" s="124" t="e">
        <f t="shared" si="59"/>
        <v>#REF!</v>
      </c>
      <c r="CB258" s="131">
        <f t="shared" si="60"/>
        <v>0.4</v>
      </c>
      <c r="CC258" s="131" t="e">
        <f t="shared" si="53"/>
        <v>#REF!</v>
      </c>
      <c r="CD258" s="133" t="e">
        <f>SUMIF(ID_Process_P!$I$8:$I$1008,'● Inspection plan (master)'!$E258,ID_Process_P!#REF!)/1000</f>
        <v>#REF!</v>
      </c>
      <c r="CE258" s="133">
        <v>0.4</v>
      </c>
      <c r="CF258" s="134"/>
      <c r="CL258" s="124">
        <f t="shared" si="61"/>
        <v>0</v>
      </c>
      <c r="CM258" s="131">
        <f t="shared" si="62"/>
        <v>0</v>
      </c>
      <c r="CN258" s="131">
        <f t="shared" si="54"/>
        <v>0</v>
      </c>
      <c r="CO258" s="133"/>
      <c r="CP258" s="133">
        <v>0</v>
      </c>
      <c r="CQ258" s="134"/>
    </row>
    <row r="259" spans="2:95">
      <c r="B259" s="113" t="str">
        <f t="shared" si="80"/>
        <v>RL2-0898c-QUEVO</v>
      </c>
      <c r="C259" s="114" t="str">
        <f t="shared" si="56"/>
        <v>RL2-0898CVN2</v>
      </c>
      <c r="D259" s="114" t="str">
        <f t="shared" si="81"/>
        <v>RL2-0898c-QUEVO</v>
      </c>
      <c r="E259" s="114" t="str">
        <f t="shared" si="82"/>
        <v>RL2-0898Packingc-QUEVO</v>
      </c>
      <c r="F259" s="115" t="s">
        <v>37</v>
      </c>
      <c r="G259" s="116" t="str">
        <f t="shared" si="57"/>
        <v>RL2-0898CVN2</v>
      </c>
      <c r="H259" s="116" t="s">
        <v>141</v>
      </c>
      <c r="I259" s="115" t="s">
        <v>181</v>
      </c>
      <c r="J259" s="114" t="s">
        <v>70</v>
      </c>
      <c r="K259" s="114" t="s">
        <v>68</v>
      </c>
      <c r="L259" s="115" t="s">
        <v>539</v>
      </c>
      <c r="M259" s="115" t="s">
        <v>384</v>
      </c>
      <c r="N259" s="115">
        <v>200</v>
      </c>
      <c r="O259" s="106"/>
      <c r="P259" s="106"/>
      <c r="Q259" s="106"/>
      <c r="R259" s="106"/>
      <c r="S259" s="106"/>
      <c r="T259" s="106"/>
      <c r="U259" s="106"/>
      <c r="V259" s="106"/>
      <c r="W259" s="106"/>
      <c r="X259" s="117"/>
      <c r="Y259" s="117"/>
      <c r="Z259" s="117"/>
      <c r="AA259" s="118"/>
      <c r="AB259" s="118"/>
      <c r="AC259" s="118"/>
      <c r="AD259" s="119"/>
      <c r="AE259" s="120"/>
      <c r="AF259" s="120">
        <v>6.08</v>
      </c>
      <c r="AG259" s="120">
        <v>9.92</v>
      </c>
      <c r="AH259" s="120">
        <v>10.56</v>
      </c>
      <c r="AI259" s="120">
        <v>7.52</v>
      </c>
      <c r="AJ259" s="120">
        <v>9.2799999999999994</v>
      </c>
      <c r="AK259" s="120">
        <v>18.239999999999998</v>
      </c>
      <c r="AL259" s="120">
        <v>9.2799999999999994</v>
      </c>
      <c r="AM259" s="120">
        <v>9.92</v>
      </c>
      <c r="AN259" s="120">
        <v>7.68</v>
      </c>
      <c r="AO259" s="120">
        <v>4.4800000000000004</v>
      </c>
      <c r="AP259" s="120">
        <v>1.92</v>
      </c>
      <c r="AQ259" s="120">
        <v>6.08</v>
      </c>
      <c r="AR259" s="120">
        <v>0</v>
      </c>
      <c r="AS259" s="120">
        <v>0.96</v>
      </c>
      <c r="AT259" s="120">
        <v>0.96</v>
      </c>
      <c r="AU259" s="120">
        <v>3.52</v>
      </c>
      <c r="AV259" s="120">
        <v>1.6</v>
      </c>
      <c r="AW259" s="120">
        <v>3.52</v>
      </c>
      <c r="AZ259" s="121"/>
      <c r="BA259" s="121"/>
      <c r="BB259" s="121"/>
      <c r="BC259" s="121"/>
      <c r="BD259" s="121">
        <v>14.08</v>
      </c>
      <c r="BE259" s="121">
        <v>7.68</v>
      </c>
      <c r="BF259" s="121">
        <v>13.76</v>
      </c>
      <c r="BG259" s="121">
        <v>12.48</v>
      </c>
      <c r="BH259" s="121">
        <v>10.88</v>
      </c>
      <c r="BI259" s="121">
        <v>7.36</v>
      </c>
      <c r="BJ259" s="121">
        <v>3.52</v>
      </c>
      <c r="BK259" s="121">
        <v>3.84</v>
      </c>
      <c r="BL259" s="121">
        <v>5.76</v>
      </c>
      <c r="BM259" s="121">
        <v>0.64</v>
      </c>
      <c r="BN259" s="121">
        <v>2.56</v>
      </c>
      <c r="BO259" s="121">
        <v>0.32</v>
      </c>
      <c r="BP259" s="121">
        <v>4.4800000000000004</v>
      </c>
      <c r="BQ259" s="121">
        <v>0.64</v>
      </c>
      <c r="BR259" s="121">
        <v>4.8</v>
      </c>
      <c r="BT259" s="116" t="str">
        <f t="shared" si="58"/>
        <v>SON</v>
      </c>
      <c r="BU259" s="122">
        <v>0</v>
      </c>
      <c r="BV259" s="122">
        <v>0.96</v>
      </c>
      <c r="BW259" s="122">
        <f t="shared" si="63"/>
        <v>0.96</v>
      </c>
      <c r="BX259" s="123">
        <f t="shared" si="64"/>
        <v>0</v>
      </c>
      <c r="BY259" s="115" t="str">
        <f t="shared" si="55"/>
        <v>NG</v>
      </c>
      <c r="CA259" s="124" t="e">
        <f t="shared" si="59"/>
        <v>#REF!</v>
      </c>
      <c r="CB259" s="122">
        <f t="shared" si="60"/>
        <v>0.96</v>
      </c>
      <c r="CC259" s="122" t="e">
        <f t="shared" si="53"/>
        <v>#REF!</v>
      </c>
      <c r="CD259" s="125" t="e">
        <f>SUMIF(ID_Process_P!$I$8:$I$1008,'● Inspection plan (master)'!$E259,ID_Process_P!#REF!)/1000</f>
        <v>#REF!</v>
      </c>
      <c r="CE259" s="125">
        <v>0.32</v>
      </c>
      <c r="CF259" s="126"/>
      <c r="CL259" s="124">
        <f t="shared" si="61"/>
        <v>0</v>
      </c>
      <c r="CM259" s="122">
        <f t="shared" si="62"/>
        <v>0.96</v>
      </c>
      <c r="CN259" s="122">
        <f t="shared" si="54"/>
        <v>0.96</v>
      </c>
      <c r="CO259" s="125"/>
      <c r="CP259" s="125">
        <v>0</v>
      </c>
      <c r="CQ259" s="126"/>
    </row>
    <row r="260" spans="2:95">
      <c r="B260" s="127" t="str">
        <f t="shared" si="80"/>
        <v>RL2-0656c-QUEVO</v>
      </c>
      <c r="C260" s="128" t="str">
        <f t="shared" si="56"/>
        <v>RL2-0656CVN2</v>
      </c>
      <c r="D260" s="128" t="str">
        <f t="shared" si="81"/>
        <v>RL2-0656c-QUEVO</v>
      </c>
      <c r="E260" s="128" t="str">
        <f t="shared" si="82"/>
        <v>RL2-0656Packingc-QUEVO</v>
      </c>
      <c r="F260" s="129" t="s">
        <v>37</v>
      </c>
      <c r="G260" s="130" t="str">
        <f t="shared" si="57"/>
        <v>RL2-0656CVN2</v>
      </c>
      <c r="H260" s="130" t="s">
        <v>35</v>
      </c>
      <c r="I260" s="129" t="s">
        <v>122</v>
      </c>
      <c r="J260" s="128" t="s">
        <v>70</v>
      </c>
      <c r="K260" s="128" t="s">
        <v>68</v>
      </c>
      <c r="L260" s="129" t="s">
        <v>383</v>
      </c>
      <c r="M260" s="129" t="s">
        <v>384</v>
      </c>
      <c r="N260" s="129">
        <v>200</v>
      </c>
      <c r="O260" s="106"/>
      <c r="P260" s="106"/>
      <c r="Q260" s="106"/>
      <c r="R260" s="106"/>
      <c r="S260" s="106"/>
      <c r="T260" s="106"/>
      <c r="U260" s="106"/>
      <c r="V260" s="106"/>
      <c r="W260" s="106"/>
      <c r="X260" s="117"/>
      <c r="Y260" s="117"/>
      <c r="Z260" s="117"/>
      <c r="AA260" s="118"/>
      <c r="AB260" s="118"/>
      <c r="AC260" s="118"/>
      <c r="AD260" s="119"/>
      <c r="AE260" s="120"/>
      <c r="AF260" s="120">
        <v>19</v>
      </c>
      <c r="AG260" s="120">
        <v>33</v>
      </c>
      <c r="AH260" s="120">
        <v>34</v>
      </c>
      <c r="AI260" s="120">
        <v>30</v>
      </c>
      <c r="AJ260" s="120">
        <v>17</v>
      </c>
      <c r="AK260" s="120">
        <v>29</v>
      </c>
      <c r="AL260" s="120">
        <v>32</v>
      </c>
      <c r="AM260" s="120">
        <v>21</v>
      </c>
      <c r="AN260" s="120">
        <v>20</v>
      </c>
      <c r="AO260" s="120">
        <v>22</v>
      </c>
      <c r="AP260" s="120">
        <v>34</v>
      </c>
      <c r="AQ260" s="120">
        <v>18</v>
      </c>
      <c r="AR260" s="120">
        <v>5</v>
      </c>
      <c r="AS260" s="120">
        <v>3</v>
      </c>
      <c r="AT260" s="120">
        <v>8</v>
      </c>
      <c r="AU260" s="120">
        <v>12</v>
      </c>
      <c r="AV260" s="120">
        <v>16</v>
      </c>
      <c r="AW260" s="120">
        <v>16</v>
      </c>
      <c r="AZ260" s="117"/>
      <c r="BA260" s="117"/>
      <c r="BB260" s="117"/>
      <c r="BC260" s="117"/>
      <c r="BD260" s="117">
        <v>34</v>
      </c>
      <c r="BE260" s="117">
        <v>21</v>
      </c>
      <c r="BF260" s="117">
        <v>27</v>
      </c>
      <c r="BG260" s="117">
        <v>28</v>
      </c>
      <c r="BH260" s="117">
        <v>26</v>
      </c>
      <c r="BI260" s="117">
        <v>12</v>
      </c>
      <c r="BJ260" s="117">
        <v>29</v>
      </c>
      <c r="BK260" s="117">
        <v>41</v>
      </c>
      <c r="BL260" s="117">
        <v>13</v>
      </c>
      <c r="BM260" s="117">
        <v>7</v>
      </c>
      <c r="BN260" s="117">
        <v>5</v>
      </c>
      <c r="BO260" s="117">
        <v>10</v>
      </c>
      <c r="BP260" s="117">
        <v>10</v>
      </c>
      <c r="BQ260" s="117">
        <v>15</v>
      </c>
      <c r="BR260" s="117">
        <v>21</v>
      </c>
      <c r="BT260" s="130" t="str">
        <f t="shared" si="58"/>
        <v>HUNG</v>
      </c>
      <c r="BU260" s="131">
        <v>8</v>
      </c>
      <c r="BV260" s="131">
        <v>8</v>
      </c>
      <c r="BW260" s="131">
        <f t="shared" si="63"/>
        <v>0</v>
      </c>
      <c r="BX260" s="132">
        <f t="shared" si="64"/>
        <v>1</v>
      </c>
      <c r="BY260" s="129" t="str">
        <f t="shared" si="55"/>
        <v>OK</v>
      </c>
      <c r="CA260" s="124" t="e">
        <f t="shared" si="59"/>
        <v>#REF!</v>
      </c>
      <c r="CB260" s="131">
        <f t="shared" si="60"/>
        <v>8</v>
      </c>
      <c r="CC260" s="131" t="e">
        <f t="shared" si="53"/>
        <v>#REF!</v>
      </c>
      <c r="CD260" s="133" t="e">
        <f>SUMIF(ID_Process_P!$I$8:$I$1008,'● Inspection plan (master)'!$E260,ID_Process_P!#REF!)/1000</f>
        <v>#REF!</v>
      </c>
      <c r="CE260" s="133">
        <v>0</v>
      </c>
      <c r="CF260" s="134"/>
      <c r="CL260" s="124">
        <f t="shared" si="61"/>
        <v>0</v>
      </c>
      <c r="CM260" s="131">
        <f t="shared" si="62"/>
        <v>3</v>
      </c>
      <c r="CN260" s="131">
        <f t="shared" si="54"/>
        <v>3</v>
      </c>
      <c r="CO260" s="133"/>
      <c r="CP260" s="133">
        <v>0</v>
      </c>
      <c r="CQ260" s="134"/>
    </row>
    <row r="261" spans="2:95">
      <c r="B261" s="113" t="str">
        <f t="shared" si="80"/>
        <v>RL2-0666c-QUEVO</v>
      </c>
      <c r="C261" s="114" t="str">
        <f t="shared" si="56"/>
        <v>RL2-0666CVN2</v>
      </c>
      <c r="D261" s="114" t="str">
        <f t="shared" si="81"/>
        <v>RL2-0666c-QUEVO</v>
      </c>
      <c r="E261" s="114" t="str">
        <f t="shared" si="82"/>
        <v>RL2-0666Packingc-QUEVO</v>
      </c>
      <c r="F261" s="115" t="s">
        <v>37</v>
      </c>
      <c r="G261" s="116" t="str">
        <f t="shared" si="57"/>
        <v>RL2-0666CVN2</v>
      </c>
      <c r="H261" s="116" t="s">
        <v>35</v>
      </c>
      <c r="I261" s="115" t="s">
        <v>120</v>
      </c>
      <c r="J261" s="114" t="s">
        <v>70</v>
      </c>
      <c r="K261" s="114" t="s">
        <v>68</v>
      </c>
      <c r="L261" s="115" t="s">
        <v>383</v>
      </c>
      <c r="M261" s="115" t="s">
        <v>384</v>
      </c>
      <c r="N261" s="115">
        <v>200</v>
      </c>
      <c r="O261" s="106"/>
      <c r="P261" s="106"/>
      <c r="Q261" s="106"/>
      <c r="R261" s="106"/>
      <c r="S261" s="106"/>
      <c r="T261" s="106"/>
      <c r="U261" s="106"/>
      <c r="V261" s="106"/>
      <c r="W261" s="106"/>
      <c r="X261" s="117"/>
      <c r="Y261" s="117"/>
      <c r="Z261" s="117"/>
      <c r="AA261" s="118"/>
      <c r="AB261" s="118"/>
      <c r="AC261" s="118"/>
      <c r="AD261" s="119"/>
      <c r="AE261" s="120"/>
      <c r="AF261" s="120">
        <v>0</v>
      </c>
      <c r="AG261" s="120">
        <v>0</v>
      </c>
      <c r="AH261" s="120">
        <v>0</v>
      </c>
      <c r="AI261" s="120">
        <v>0</v>
      </c>
      <c r="AJ261" s="120">
        <v>0</v>
      </c>
      <c r="AK261" s="120">
        <v>0</v>
      </c>
      <c r="AL261" s="120">
        <v>0</v>
      </c>
      <c r="AM261" s="120">
        <v>0</v>
      </c>
      <c r="AN261" s="120">
        <v>0</v>
      </c>
      <c r="AO261" s="120">
        <v>0</v>
      </c>
      <c r="AP261" s="120">
        <v>0</v>
      </c>
      <c r="AQ261" s="120">
        <v>0</v>
      </c>
      <c r="AR261" s="120">
        <v>0</v>
      </c>
      <c r="AS261" s="120">
        <v>0</v>
      </c>
      <c r="AT261" s="120">
        <v>0</v>
      </c>
      <c r="AU261" s="120">
        <v>0</v>
      </c>
      <c r="AV261" s="120">
        <v>0</v>
      </c>
      <c r="AW261" s="120">
        <v>0</v>
      </c>
      <c r="AZ261" s="121"/>
      <c r="BA261" s="121"/>
      <c r="BB261" s="121"/>
      <c r="BC261" s="121"/>
      <c r="BD261" s="121">
        <v>0</v>
      </c>
      <c r="BE261" s="121">
        <v>0</v>
      </c>
      <c r="BF261" s="121">
        <v>0</v>
      </c>
      <c r="BG261" s="121">
        <v>0</v>
      </c>
      <c r="BH261" s="121">
        <v>0</v>
      </c>
      <c r="BI261" s="121">
        <v>0</v>
      </c>
      <c r="BJ261" s="121">
        <v>0</v>
      </c>
      <c r="BK261" s="121">
        <v>0</v>
      </c>
      <c r="BL261" s="121">
        <v>0</v>
      </c>
      <c r="BM261" s="121">
        <v>0</v>
      </c>
      <c r="BN261" s="121">
        <v>0</v>
      </c>
      <c r="BO261" s="121">
        <v>0</v>
      </c>
      <c r="BP261" s="121">
        <v>0</v>
      </c>
      <c r="BQ261" s="121">
        <v>0</v>
      </c>
      <c r="BR261" s="121">
        <v>0</v>
      </c>
      <c r="BT261" s="116" t="str">
        <f t="shared" si="58"/>
        <v>HUNG</v>
      </c>
      <c r="BU261" s="122">
        <v>0</v>
      </c>
      <c r="BV261" s="122">
        <v>0</v>
      </c>
      <c r="BW261" s="122">
        <f t="shared" si="63"/>
        <v>0</v>
      </c>
      <c r="BX261" s="123" t="str">
        <f t="shared" si="64"/>
        <v xml:space="preserve"> </v>
      </c>
      <c r="BY261" s="115" t="str">
        <f t="shared" si="55"/>
        <v>OK</v>
      </c>
      <c r="CA261" s="124" t="e">
        <f t="shared" si="59"/>
        <v>#REF!</v>
      </c>
      <c r="CB261" s="122">
        <f t="shared" si="60"/>
        <v>0</v>
      </c>
      <c r="CC261" s="122" t="e">
        <f t="shared" si="53"/>
        <v>#REF!</v>
      </c>
      <c r="CD261" s="125" t="e">
        <f>SUMIF(ID_Process_P!$I$8:$I$1008,'● Inspection plan (master)'!$E261,ID_Process_P!#REF!)/1000</f>
        <v>#REF!</v>
      </c>
      <c r="CE261" s="125">
        <v>0</v>
      </c>
      <c r="CF261" s="126"/>
      <c r="CL261" s="124">
        <f t="shared" si="61"/>
        <v>0</v>
      </c>
      <c r="CM261" s="122">
        <f t="shared" si="62"/>
        <v>0</v>
      </c>
      <c r="CN261" s="122">
        <f t="shared" si="54"/>
        <v>0</v>
      </c>
      <c r="CO261" s="125"/>
      <c r="CP261" s="125">
        <v>0</v>
      </c>
      <c r="CQ261" s="126"/>
    </row>
    <row r="262" spans="2:95">
      <c r="B262" s="127" t="str">
        <f t="shared" si="80"/>
        <v>RL2-0669c-QUEVO</v>
      </c>
      <c r="C262" s="128" t="str">
        <f t="shared" si="56"/>
        <v>RL2-0669CVN2</v>
      </c>
      <c r="D262" s="128" t="str">
        <f t="shared" si="81"/>
        <v>RL2-0669c-QUEVO</v>
      </c>
      <c r="E262" s="128" t="str">
        <f t="shared" si="82"/>
        <v>RL2-0669Packingc-QUEVO</v>
      </c>
      <c r="F262" s="129" t="s">
        <v>37</v>
      </c>
      <c r="G262" s="130" t="str">
        <f t="shared" si="57"/>
        <v>RL2-0669CVN2</v>
      </c>
      <c r="H262" s="130" t="s">
        <v>35</v>
      </c>
      <c r="I262" s="129" t="s">
        <v>119</v>
      </c>
      <c r="J262" s="128" t="s">
        <v>70</v>
      </c>
      <c r="K262" s="128" t="s">
        <v>68</v>
      </c>
      <c r="L262" s="129" t="s">
        <v>383</v>
      </c>
      <c r="M262" s="129" t="s">
        <v>384</v>
      </c>
      <c r="N262" s="129">
        <v>200</v>
      </c>
      <c r="O262" s="106"/>
      <c r="P262" s="106"/>
      <c r="Q262" s="106"/>
      <c r="R262" s="106"/>
      <c r="S262" s="106"/>
      <c r="T262" s="106"/>
      <c r="U262" s="106"/>
      <c r="V262" s="106"/>
      <c r="W262" s="106"/>
      <c r="X262" s="117"/>
      <c r="Y262" s="117"/>
      <c r="Z262" s="117"/>
      <c r="AA262" s="118"/>
      <c r="AB262" s="118"/>
      <c r="AC262" s="118"/>
      <c r="AD262" s="119"/>
      <c r="AE262" s="120"/>
      <c r="AF262" s="120">
        <v>61.56</v>
      </c>
      <c r="AG262" s="120">
        <v>89.64</v>
      </c>
      <c r="AH262" s="120">
        <v>112.32</v>
      </c>
      <c r="AI262" s="120">
        <v>93.96</v>
      </c>
      <c r="AJ262" s="120">
        <v>61.56</v>
      </c>
      <c r="AK262" s="120">
        <v>90.72</v>
      </c>
      <c r="AL262" s="120">
        <v>88.02</v>
      </c>
      <c r="AM262" s="120">
        <v>99.9</v>
      </c>
      <c r="AN262" s="120">
        <v>55.62</v>
      </c>
      <c r="AO262" s="120">
        <v>55.62</v>
      </c>
      <c r="AP262" s="120">
        <v>95.58</v>
      </c>
      <c r="AQ262" s="120">
        <v>78.3</v>
      </c>
      <c r="AR262" s="120">
        <v>0</v>
      </c>
      <c r="AS262" s="120">
        <v>4.8600000000000003</v>
      </c>
      <c r="AT262" s="120">
        <v>18.36</v>
      </c>
      <c r="AU262" s="120">
        <v>21.6</v>
      </c>
      <c r="AV262" s="120">
        <v>35.1</v>
      </c>
      <c r="AW262" s="120">
        <v>31.86</v>
      </c>
      <c r="AZ262" s="117"/>
      <c r="BA262" s="117"/>
      <c r="BB262" s="117"/>
      <c r="BC262" s="117"/>
      <c r="BD262" s="117">
        <v>109.62</v>
      </c>
      <c r="BE262" s="117">
        <v>59.94</v>
      </c>
      <c r="BF262" s="117">
        <v>79.92</v>
      </c>
      <c r="BG262" s="117">
        <v>91.26</v>
      </c>
      <c r="BH262" s="117">
        <v>81.540000000000006</v>
      </c>
      <c r="BI262" s="117">
        <v>51.84</v>
      </c>
      <c r="BJ262" s="117">
        <v>78.3</v>
      </c>
      <c r="BK262" s="117">
        <v>108</v>
      </c>
      <c r="BL262" s="117">
        <v>70.2</v>
      </c>
      <c r="BM262" s="117">
        <v>11.34</v>
      </c>
      <c r="BN262" s="117">
        <v>11.34</v>
      </c>
      <c r="BO262" s="117">
        <v>18.899999999999999</v>
      </c>
      <c r="BP262" s="117">
        <v>18.899999999999999</v>
      </c>
      <c r="BQ262" s="117">
        <v>32.4</v>
      </c>
      <c r="BR262" s="117">
        <v>42.12</v>
      </c>
      <c r="BT262" s="130" t="str">
        <f t="shared" si="58"/>
        <v>HUNG</v>
      </c>
      <c r="BU262" s="131">
        <v>17.28</v>
      </c>
      <c r="BV262" s="131">
        <v>18.36</v>
      </c>
      <c r="BW262" s="131">
        <f t="shared" si="63"/>
        <v>1.0799999999999983</v>
      </c>
      <c r="BX262" s="132">
        <f t="shared" si="64"/>
        <v>0.94117647058823539</v>
      </c>
      <c r="BY262" s="129" t="str">
        <f t="shared" si="55"/>
        <v>NG</v>
      </c>
      <c r="CA262" s="124" t="e">
        <f t="shared" si="59"/>
        <v>#REF!</v>
      </c>
      <c r="CB262" s="131">
        <f t="shared" si="60"/>
        <v>18.36</v>
      </c>
      <c r="CC262" s="131" t="e">
        <f t="shared" si="53"/>
        <v>#REF!</v>
      </c>
      <c r="CD262" s="133" t="e">
        <f>SUMIF(ID_Process_P!$I$8:$I$1008,'● Inspection plan (master)'!$E262,ID_Process_P!#REF!)/1000</f>
        <v>#REF!</v>
      </c>
      <c r="CE262" s="133">
        <v>0</v>
      </c>
      <c r="CF262" s="134"/>
      <c r="CL262" s="124">
        <f t="shared" si="61"/>
        <v>0</v>
      </c>
      <c r="CM262" s="131">
        <f t="shared" si="62"/>
        <v>4.8600000000000003</v>
      </c>
      <c r="CN262" s="131">
        <f t="shared" si="54"/>
        <v>4.8600000000000003</v>
      </c>
      <c r="CO262" s="133"/>
      <c r="CP262" s="133">
        <v>0</v>
      </c>
      <c r="CQ262" s="134"/>
    </row>
    <row r="263" spans="2:95">
      <c r="B263" s="113" t="str">
        <f t="shared" si="80"/>
        <v>RL2-0670c-QUEVO</v>
      </c>
      <c r="C263" s="114" t="str">
        <f t="shared" si="56"/>
        <v>RL2-0670CVN2</v>
      </c>
      <c r="D263" s="114" t="str">
        <f t="shared" si="81"/>
        <v>RL2-0670c-QUEVO</v>
      </c>
      <c r="E263" s="114" t="str">
        <f t="shared" si="82"/>
        <v>RL2-0670Packingc-QUEVO</v>
      </c>
      <c r="F263" s="115" t="s">
        <v>37</v>
      </c>
      <c r="G263" s="116" t="str">
        <f t="shared" si="57"/>
        <v>RL2-0670CVN2</v>
      </c>
      <c r="H263" s="116" t="s">
        <v>35</v>
      </c>
      <c r="I263" s="115" t="s">
        <v>101</v>
      </c>
      <c r="J263" s="114" t="s">
        <v>70</v>
      </c>
      <c r="K263" s="114" t="s">
        <v>68</v>
      </c>
      <c r="L263" s="115" t="s">
        <v>383</v>
      </c>
      <c r="M263" s="115" t="s">
        <v>384</v>
      </c>
      <c r="N263" s="115">
        <v>200</v>
      </c>
      <c r="O263" s="106"/>
      <c r="P263" s="106"/>
      <c r="Q263" s="106"/>
      <c r="R263" s="106"/>
      <c r="S263" s="106"/>
      <c r="T263" s="106"/>
      <c r="U263" s="106"/>
      <c r="V263" s="106"/>
      <c r="W263" s="106"/>
      <c r="X263" s="117"/>
      <c r="Y263" s="117"/>
      <c r="Z263" s="117"/>
      <c r="AA263" s="118"/>
      <c r="AB263" s="118"/>
      <c r="AC263" s="118"/>
      <c r="AD263" s="119"/>
      <c r="AE263" s="120"/>
      <c r="AF263" s="120">
        <v>16.8</v>
      </c>
      <c r="AG263" s="120">
        <v>4.8</v>
      </c>
      <c r="AH263" s="120">
        <v>43.8</v>
      </c>
      <c r="AI263" s="120">
        <v>36.6</v>
      </c>
      <c r="AJ263" s="120">
        <v>19.8</v>
      </c>
      <c r="AK263" s="120">
        <v>28.8</v>
      </c>
      <c r="AL263" s="120">
        <v>42</v>
      </c>
      <c r="AM263" s="120">
        <v>23.2</v>
      </c>
      <c r="AN263" s="120">
        <v>15.6</v>
      </c>
      <c r="AO263" s="120">
        <v>30</v>
      </c>
      <c r="AP263" s="120">
        <v>58.2</v>
      </c>
      <c r="AQ263" s="120">
        <v>43.8</v>
      </c>
      <c r="AR263" s="120">
        <v>0</v>
      </c>
      <c r="AS263" s="120">
        <v>0.6</v>
      </c>
      <c r="AT263" s="120">
        <v>16.8</v>
      </c>
      <c r="AU263" s="120">
        <v>26.4</v>
      </c>
      <c r="AV263" s="120">
        <v>39.6</v>
      </c>
      <c r="AW263" s="120">
        <v>35.4</v>
      </c>
      <c r="AZ263" s="121"/>
      <c r="BA263" s="121"/>
      <c r="BB263" s="121"/>
      <c r="BC263" s="121"/>
      <c r="BD263" s="121">
        <v>43.8</v>
      </c>
      <c r="BE263" s="121">
        <v>21.6</v>
      </c>
      <c r="BF263" s="121">
        <v>25.8</v>
      </c>
      <c r="BG263" s="121">
        <v>31.2</v>
      </c>
      <c r="BH263" s="121">
        <v>26.2</v>
      </c>
      <c r="BI263" s="121">
        <v>19.8</v>
      </c>
      <c r="BJ263" s="121">
        <v>32.4</v>
      </c>
      <c r="BK263" s="121">
        <v>52.8</v>
      </c>
      <c r="BL263" s="121">
        <v>48.6</v>
      </c>
      <c r="BM263" s="121">
        <v>0</v>
      </c>
      <c r="BN263" s="121">
        <v>0</v>
      </c>
      <c r="BO263" s="121">
        <v>22.2</v>
      </c>
      <c r="BP263" s="121">
        <v>22.2</v>
      </c>
      <c r="BQ263" s="121">
        <v>37.799999999999997</v>
      </c>
      <c r="BR263" s="121">
        <v>46.2</v>
      </c>
      <c r="BT263" s="116" t="str">
        <f t="shared" si="58"/>
        <v>HUNG</v>
      </c>
      <c r="BU263" s="122">
        <v>15.6</v>
      </c>
      <c r="BV263" s="122">
        <v>16.8</v>
      </c>
      <c r="BW263" s="122">
        <f t="shared" si="63"/>
        <v>1.2000000000000011</v>
      </c>
      <c r="BX263" s="123">
        <f t="shared" si="64"/>
        <v>0.92857142857142849</v>
      </c>
      <c r="BY263" s="115" t="str">
        <f t="shared" si="55"/>
        <v>NG</v>
      </c>
      <c r="CA263" s="124" t="e">
        <f t="shared" si="59"/>
        <v>#REF!</v>
      </c>
      <c r="CB263" s="122">
        <f t="shared" si="60"/>
        <v>16.8</v>
      </c>
      <c r="CC263" s="122" t="e">
        <f t="shared" si="53"/>
        <v>#REF!</v>
      </c>
      <c r="CD263" s="125" t="e">
        <f>SUMIF(ID_Process_P!$I$8:$I$1008,'● Inspection plan (master)'!$E263,ID_Process_P!#REF!)/1000</f>
        <v>#REF!</v>
      </c>
      <c r="CE263" s="125">
        <v>0</v>
      </c>
      <c r="CF263" s="126"/>
      <c r="CL263" s="124">
        <f t="shared" si="61"/>
        <v>0</v>
      </c>
      <c r="CM263" s="122">
        <f t="shared" si="62"/>
        <v>0.6</v>
      </c>
      <c r="CN263" s="122">
        <f t="shared" si="54"/>
        <v>0.6</v>
      </c>
      <c r="CO263" s="125"/>
      <c r="CP263" s="125">
        <v>0</v>
      </c>
      <c r="CQ263" s="126"/>
    </row>
    <row r="264" spans="2:95">
      <c r="B264" s="127" t="str">
        <f t="shared" si="80"/>
        <v>RL2-0892c-QUEVO</v>
      </c>
      <c r="C264" s="128" t="str">
        <f t="shared" si="56"/>
        <v>RL2-0892CVN2</v>
      </c>
      <c r="D264" s="128" t="str">
        <f t="shared" si="81"/>
        <v>RL2-0892c-QUEVO</v>
      </c>
      <c r="E264" s="128" t="str">
        <f t="shared" si="82"/>
        <v>RL2-0892Packingc-QUEVO</v>
      </c>
      <c r="F264" s="129" t="s">
        <v>37</v>
      </c>
      <c r="G264" s="130" t="str">
        <f t="shared" si="57"/>
        <v>RL2-0892CVN2</v>
      </c>
      <c r="H264" s="130" t="s">
        <v>35</v>
      </c>
      <c r="I264" s="129" t="s">
        <v>118</v>
      </c>
      <c r="J264" s="128" t="s">
        <v>70</v>
      </c>
      <c r="K264" s="128" t="s">
        <v>68</v>
      </c>
      <c r="L264" s="129" t="s">
        <v>383</v>
      </c>
      <c r="M264" s="129" t="s">
        <v>384</v>
      </c>
      <c r="N264" s="129">
        <v>200</v>
      </c>
      <c r="O264" s="106"/>
      <c r="P264" s="106"/>
      <c r="Q264" s="106"/>
      <c r="R264" s="106"/>
      <c r="S264" s="106"/>
      <c r="T264" s="106"/>
      <c r="U264" s="106"/>
      <c r="V264" s="106"/>
      <c r="W264" s="106"/>
      <c r="X264" s="117"/>
      <c r="Y264" s="117"/>
      <c r="Z264" s="117"/>
      <c r="AA264" s="118"/>
      <c r="AB264" s="118"/>
      <c r="AC264" s="118"/>
      <c r="AD264" s="119"/>
      <c r="AE264" s="120"/>
      <c r="AF264" s="120">
        <v>12.96</v>
      </c>
      <c r="AG264" s="120">
        <v>15.66</v>
      </c>
      <c r="AH264" s="120">
        <v>27.54</v>
      </c>
      <c r="AI264" s="120">
        <v>19.98</v>
      </c>
      <c r="AJ264" s="120">
        <v>16.739999999999998</v>
      </c>
      <c r="AK264" s="120">
        <v>35.1</v>
      </c>
      <c r="AL264" s="120">
        <v>22.14</v>
      </c>
      <c r="AM264" s="120">
        <v>45.36</v>
      </c>
      <c r="AN264" s="120">
        <v>15.12</v>
      </c>
      <c r="AO264" s="120">
        <v>2.16</v>
      </c>
      <c r="AP264" s="120">
        <v>9.18</v>
      </c>
      <c r="AQ264" s="120">
        <v>17.28</v>
      </c>
      <c r="AR264" s="120">
        <v>0</v>
      </c>
      <c r="AS264" s="120">
        <v>0</v>
      </c>
      <c r="AT264" s="120">
        <v>0</v>
      </c>
      <c r="AU264" s="120">
        <v>0</v>
      </c>
      <c r="AV264" s="120">
        <v>0</v>
      </c>
      <c r="AW264" s="120">
        <v>3.24</v>
      </c>
      <c r="AZ264" s="117"/>
      <c r="BA264" s="117"/>
      <c r="BB264" s="117"/>
      <c r="BC264" s="117"/>
      <c r="BD264" s="117">
        <v>23.22</v>
      </c>
      <c r="BE264" s="117">
        <v>15.66</v>
      </c>
      <c r="BF264" s="117">
        <v>28.08</v>
      </c>
      <c r="BG264" s="117">
        <v>29.7</v>
      </c>
      <c r="BH264" s="117">
        <v>30.78</v>
      </c>
      <c r="BI264" s="117">
        <v>25.38</v>
      </c>
      <c r="BJ264" s="117">
        <v>7.02</v>
      </c>
      <c r="BK264" s="117">
        <v>11.34</v>
      </c>
      <c r="BL264" s="117">
        <v>10.26</v>
      </c>
      <c r="BM264" s="117">
        <v>0.54</v>
      </c>
      <c r="BN264" s="117">
        <v>1.08</v>
      </c>
      <c r="BO264" s="117">
        <v>2.34</v>
      </c>
      <c r="BP264" s="117">
        <v>0</v>
      </c>
      <c r="BQ264" s="117">
        <v>3.6</v>
      </c>
      <c r="BR264" s="117">
        <v>5.4</v>
      </c>
      <c r="BT264" s="130" t="str">
        <f t="shared" si="58"/>
        <v>HUNG</v>
      </c>
      <c r="BU264" s="131">
        <v>0</v>
      </c>
      <c r="BV264" s="131">
        <v>0</v>
      </c>
      <c r="BW264" s="131">
        <f t="shared" si="63"/>
        <v>0</v>
      </c>
      <c r="BX264" s="132" t="str">
        <f t="shared" si="64"/>
        <v xml:space="preserve"> </v>
      </c>
      <c r="BY264" s="129" t="str">
        <f t="shared" si="55"/>
        <v>OK</v>
      </c>
      <c r="CA264" s="124" t="e">
        <f t="shared" si="59"/>
        <v>#REF!</v>
      </c>
      <c r="CB264" s="131">
        <f t="shared" si="60"/>
        <v>0</v>
      </c>
      <c r="CC264" s="131" t="e">
        <f t="shared" si="53"/>
        <v>#REF!</v>
      </c>
      <c r="CD264" s="133" t="e">
        <f>SUMIF(ID_Process_P!$I$8:$I$1008,'● Inspection plan (master)'!$E264,ID_Process_P!#REF!)/1000</f>
        <v>#REF!</v>
      </c>
      <c r="CE264" s="133">
        <v>5.76</v>
      </c>
      <c r="CF264" s="134"/>
      <c r="CL264" s="124">
        <f t="shared" si="61"/>
        <v>0</v>
      </c>
      <c r="CM264" s="131">
        <f t="shared" si="62"/>
        <v>0</v>
      </c>
      <c r="CN264" s="131">
        <f t="shared" si="54"/>
        <v>0</v>
      </c>
      <c r="CO264" s="133"/>
      <c r="CP264" s="133">
        <v>0</v>
      </c>
      <c r="CQ264" s="134"/>
    </row>
    <row r="265" spans="2:95">
      <c r="B265" s="113" t="str">
        <f t="shared" si="80"/>
        <v>RL2-0657c-QUEVO</v>
      </c>
      <c r="C265" s="114" t="str">
        <f t="shared" si="56"/>
        <v>RL2-0657CVN2</v>
      </c>
      <c r="D265" s="114" t="str">
        <f t="shared" si="81"/>
        <v>RL2-0657c-QUEVO</v>
      </c>
      <c r="E265" s="114" t="str">
        <f t="shared" si="82"/>
        <v>RL2-0657Packingc-QUEVO</v>
      </c>
      <c r="F265" s="115" t="s">
        <v>37</v>
      </c>
      <c r="G265" s="116" t="str">
        <f t="shared" si="57"/>
        <v>RL2-0657CVN2</v>
      </c>
      <c r="H265" s="116" t="s">
        <v>257</v>
      </c>
      <c r="I265" s="115" t="s">
        <v>284</v>
      </c>
      <c r="J265" s="114" t="s">
        <v>70</v>
      </c>
      <c r="K265" s="114" t="s">
        <v>68</v>
      </c>
      <c r="L265" s="115" t="s">
        <v>753</v>
      </c>
      <c r="M265" s="115" t="s">
        <v>384</v>
      </c>
      <c r="N265" s="115">
        <v>200</v>
      </c>
      <c r="O265" s="106"/>
      <c r="P265" s="106"/>
      <c r="Q265" s="106"/>
      <c r="R265" s="106"/>
      <c r="S265" s="106"/>
      <c r="T265" s="106"/>
      <c r="U265" s="106"/>
      <c r="V265" s="106"/>
      <c r="W265" s="106"/>
      <c r="X265" s="117"/>
      <c r="Y265" s="117"/>
      <c r="Z265" s="117"/>
      <c r="AA265" s="118"/>
      <c r="AB265" s="118"/>
      <c r="AC265" s="118"/>
      <c r="AD265" s="119"/>
      <c r="AE265" s="120"/>
      <c r="AF265" s="120">
        <v>54.4</v>
      </c>
      <c r="AG265" s="120">
        <v>76.8</v>
      </c>
      <c r="AH265" s="120">
        <v>89.6</v>
      </c>
      <c r="AI265" s="120">
        <v>78.400000000000006</v>
      </c>
      <c r="AJ265" s="120">
        <v>40</v>
      </c>
      <c r="AK265" s="120">
        <v>60</v>
      </c>
      <c r="AL265" s="120">
        <v>76</v>
      </c>
      <c r="AM265" s="120">
        <v>64.8</v>
      </c>
      <c r="AN265" s="120">
        <v>44.8</v>
      </c>
      <c r="AO265" s="120">
        <v>52.8</v>
      </c>
      <c r="AP265" s="120">
        <v>96.8</v>
      </c>
      <c r="AQ265" s="120">
        <v>76.8</v>
      </c>
      <c r="AR265" s="120">
        <v>50.4</v>
      </c>
      <c r="AS265" s="120">
        <v>10.4</v>
      </c>
      <c r="AT265" s="120">
        <v>44.8</v>
      </c>
      <c r="AU265" s="120">
        <v>52.8</v>
      </c>
      <c r="AV265" s="120">
        <v>84</v>
      </c>
      <c r="AW265" s="120">
        <v>76</v>
      </c>
      <c r="AZ265" s="121"/>
      <c r="BA265" s="121"/>
      <c r="BB265" s="121"/>
      <c r="BC265" s="121"/>
      <c r="BD265" s="121">
        <v>87.2</v>
      </c>
      <c r="BE265" s="121">
        <v>46.4</v>
      </c>
      <c r="BF265" s="121">
        <v>59.2</v>
      </c>
      <c r="BG265" s="121">
        <v>68.8</v>
      </c>
      <c r="BH265" s="121">
        <v>58.4</v>
      </c>
      <c r="BI265" s="121">
        <v>31.2</v>
      </c>
      <c r="BJ265" s="121">
        <v>75.2</v>
      </c>
      <c r="BK265" s="121">
        <v>104.8</v>
      </c>
      <c r="BL265" s="121">
        <v>80</v>
      </c>
      <c r="BM265" s="121">
        <v>36.799999999999997</v>
      </c>
      <c r="BN265" s="121">
        <v>24</v>
      </c>
      <c r="BO265" s="121">
        <v>45.6</v>
      </c>
      <c r="BP265" s="121">
        <v>44</v>
      </c>
      <c r="BQ265" s="121">
        <v>79.2</v>
      </c>
      <c r="BR265" s="121">
        <v>100</v>
      </c>
      <c r="BT265" s="116" t="str">
        <f t="shared" si="58"/>
        <v>HOH</v>
      </c>
      <c r="BU265" s="122">
        <v>44.8</v>
      </c>
      <c r="BV265" s="122">
        <v>44.8</v>
      </c>
      <c r="BW265" s="122">
        <f t="shared" si="63"/>
        <v>0</v>
      </c>
      <c r="BX265" s="123">
        <f t="shared" si="64"/>
        <v>1</v>
      </c>
      <c r="BY265" s="115" t="str">
        <f t="shared" si="55"/>
        <v>OK</v>
      </c>
      <c r="CA265" s="124" t="e">
        <f t="shared" si="59"/>
        <v>#REF!</v>
      </c>
      <c r="CB265" s="122">
        <f t="shared" si="60"/>
        <v>44.8</v>
      </c>
      <c r="CC265" s="122" t="e">
        <f t="shared" ref="CC265:CC312" si="83">IF(IF(CF265="M",CB265,IF(CE265&lt;0,CB265-CE265,CB265))&lt;CD265,CD265,IF(CF265="M",CB265,IF(CE265&lt;0,CB265-CE265,CB265)))</f>
        <v>#REF!</v>
      </c>
      <c r="CD265" s="125" t="e">
        <f>SUMIF(ID_Process_P!$I$8:$I$1008,'● Inspection plan (master)'!$E265,ID_Process_P!#REF!)/1000</f>
        <v>#REF!</v>
      </c>
      <c r="CE265" s="125">
        <v>0</v>
      </c>
      <c r="CF265" s="126"/>
      <c r="CL265" s="124">
        <f t="shared" si="61"/>
        <v>0</v>
      </c>
      <c r="CM265" s="122">
        <f t="shared" si="62"/>
        <v>10.4</v>
      </c>
      <c r="CN265" s="122">
        <f t="shared" si="54"/>
        <v>10.4</v>
      </c>
      <c r="CO265" s="125"/>
      <c r="CP265" s="125">
        <v>0</v>
      </c>
      <c r="CQ265" s="126"/>
    </row>
    <row r="266" spans="2:95">
      <c r="B266" s="127" t="str">
        <f>I266&amp;J266</f>
        <v>RL2-4612c-QUEVO</v>
      </c>
      <c r="C266" s="128" t="str">
        <f t="shared" si="56"/>
        <v>RL2-4612CVN2</v>
      </c>
      <c r="D266" s="128" t="str">
        <f>I266&amp;J266</f>
        <v>RL2-4612c-QUEVO</v>
      </c>
      <c r="E266" s="128" t="str">
        <f>I266&amp;F266&amp;J266</f>
        <v>RL2-4612Packingc-QUEVO</v>
      </c>
      <c r="F266" s="129" t="s">
        <v>37</v>
      </c>
      <c r="G266" s="130" t="str">
        <f t="shared" si="57"/>
        <v>RL2-4612CVN2</v>
      </c>
      <c r="H266" s="130" t="s">
        <v>35</v>
      </c>
      <c r="I266" s="129" t="s">
        <v>313</v>
      </c>
      <c r="J266" s="128" t="s">
        <v>70</v>
      </c>
      <c r="K266" s="128" t="s">
        <v>68</v>
      </c>
      <c r="L266" s="129" t="s">
        <v>383</v>
      </c>
      <c r="M266" s="129" t="s">
        <v>384</v>
      </c>
      <c r="N266" s="129">
        <v>200</v>
      </c>
      <c r="O266" s="106"/>
      <c r="P266" s="106"/>
      <c r="Q266" s="106"/>
      <c r="R266" s="106"/>
      <c r="S266" s="106"/>
      <c r="T266" s="106"/>
      <c r="U266" s="106"/>
      <c r="V266" s="106"/>
      <c r="W266" s="106"/>
      <c r="X266" s="117"/>
      <c r="Y266" s="117"/>
      <c r="Z266" s="117"/>
      <c r="AA266" s="118"/>
      <c r="AB266" s="118"/>
      <c r="AC266" s="118"/>
      <c r="AD266" s="119"/>
      <c r="AE266" s="120"/>
      <c r="AF266" s="120">
        <v>19.98</v>
      </c>
      <c r="AG266" s="120">
        <v>10.26</v>
      </c>
      <c r="AH266" s="120">
        <v>16.739999999999998</v>
      </c>
      <c r="AI266" s="120">
        <v>24.3</v>
      </c>
      <c r="AJ266" s="120">
        <v>25.92</v>
      </c>
      <c r="AK266" s="120">
        <v>35.64</v>
      </c>
      <c r="AL266" s="120">
        <v>21.6</v>
      </c>
      <c r="AM266" s="120">
        <v>12.42</v>
      </c>
      <c r="AN266" s="120">
        <v>21.06</v>
      </c>
      <c r="AO266" s="120">
        <v>15.66</v>
      </c>
      <c r="AP266" s="120">
        <v>18.36</v>
      </c>
      <c r="AQ266" s="120">
        <v>10.86</v>
      </c>
      <c r="AR266" s="120">
        <v>22.68</v>
      </c>
      <c r="AS266" s="120">
        <v>10.8</v>
      </c>
      <c r="AT266" s="120">
        <v>8.64</v>
      </c>
      <c r="AU266" s="120">
        <v>8.1</v>
      </c>
      <c r="AV266" s="120">
        <v>10.26</v>
      </c>
      <c r="AW266" s="120">
        <v>10.26</v>
      </c>
      <c r="AZ266" s="117"/>
      <c r="BA266" s="117"/>
      <c r="BB266" s="117"/>
      <c r="BC266" s="117"/>
      <c r="BD266" s="117">
        <v>31.32</v>
      </c>
      <c r="BE266" s="117">
        <v>22.14</v>
      </c>
      <c r="BF266" s="117">
        <v>31.86</v>
      </c>
      <c r="BG266" s="117">
        <v>18.899999999999999</v>
      </c>
      <c r="BH266" s="117">
        <v>13.5</v>
      </c>
      <c r="BI266" s="117">
        <v>23.22</v>
      </c>
      <c r="BJ266" s="117">
        <v>19.440000000000001</v>
      </c>
      <c r="BK266" s="117">
        <v>18.899999999999999</v>
      </c>
      <c r="BL266" s="117">
        <v>23.76</v>
      </c>
      <c r="BM266" s="117">
        <v>21.06</v>
      </c>
      <c r="BN266" s="117">
        <v>13.5</v>
      </c>
      <c r="BO266" s="117">
        <v>9.18</v>
      </c>
      <c r="BP266" s="117">
        <v>9.18</v>
      </c>
      <c r="BQ266" s="117">
        <v>9.18</v>
      </c>
      <c r="BR266" s="117">
        <v>13.5</v>
      </c>
      <c r="BT266" s="130" t="str">
        <f t="shared" si="58"/>
        <v>HUNG</v>
      </c>
      <c r="BU266" s="131">
        <v>8.64</v>
      </c>
      <c r="BV266" s="131">
        <v>8.64</v>
      </c>
      <c r="BW266" s="131">
        <f>BV266-BU266</f>
        <v>0</v>
      </c>
      <c r="BX266" s="132">
        <f>IFERROR(BU266/BV266," ")</f>
        <v>1</v>
      </c>
      <c r="BY266" s="129" t="str">
        <f t="shared" ref="BY266:BY312" si="84">IF(AND(BU266=0,BV266=0),"OK",IF(OR(BX266&lt;95%,BX266&gt;105%),"NG","OK"))</f>
        <v>OK</v>
      </c>
      <c r="CA266" s="124" t="e">
        <f t="shared" si="59"/>
        <v>#REF!</v>
      </c>
      <c r="CB266" s="131">
        <f t="shared" si="60"/>
        <v>8.64</v>
      </c>
      <c r="CC266" s="131" t="e">
        <f t="shared" si="83"/>
        <v>#REF!</v>
      </c>
      <c r="CD266" s="133" t="e">
        <f>SUMIF(ID_Process_P!$I$8:$I$1008,'● Inspection plan (master)'!$E266,ID_Process_P!#REF!)/1000</f>
        <v>#REF!</v>
      </c>
      <c r="CE266" s="133">
        <v>1.62</v>
      </c>
      <c r="CF266" s="134"/>
      <c r="CL266" s="124">
        <f t="shared" si="61"/>
        <v>0</v>
      </c>
      <c r="CM266" s="131">
        <f t="shared" si="62"/>
        <v>10.8</v>
      </c>
      <c r="CN266" s="131">
        <f t="shared" si="54"/>
        <v>10.8</v>
      </c>
      <c r="CO266" s="133"/>
      <c r="CP266" s="133">
        <v>0</v>
      </c>
      <c r="CQ266" s="134"/>
    </row>
    <row r="267" spans="2:95">
      <c r="B267" s="113" t="str">
        <f>I267&amp;J267</f>
        <v>RL2-3663c-QUEVO</v>
      </c>
      <c r="C267" s="114" t="str">
        <f t="shared" ref="C267:C311" si="85">I267&amp;K267</f>
        <v>RL2-3663CVN2</v>
      </c>
      <c r="D267" s="114" t="str">
        <f>I267&amp;J267</f>
        <v>RL2-3663c-QUEVO</v>
      </c>
      <c r="E267" s="114" t="str">
        <f>I267&amp;F267&amp;J267</f>
        <v>RL2-3663Packingc-QUEVO</v>
      </c>
      <c r="F267" s="115" t="s">
        <v>37</v>
      </c>
      <c r="G267" s="116" t="str">
        <f t="shared" ref="G267:G311" si="86">I267&amp;K267</f>
        <v>RL2-3663CVN2</v>
      </c>
      <c r="H267" s="116" t="s">
        <v>141</v>
      </c>
      <c r="I267" s="115" t="s">
        <v>316</v>
      </c>
      <c r="J267" s="114" t="s">
        <v>70</v>
      </c>
      <c r="K267" s="114" t="s">
        <v>68</v>
      </c>
      <c r="L267" s="115" t="s">
        <v>539</v>
      </c>
      <c r="M267" s="115" t="s">
        <v>384</v>
      </c>
      <c r="N267" s="115">
        <v>200</v>
      </c>
      <c r="O267" s="106"/>
      <c r="P267" s="106"/>
      <c r="Q267" s="106"/>
      <c r="R267" s="106"/>
      <c r="S267" s="106"/>
      <c r="T267" s="106"/>
      <c r="U267" s="106"/>
      <c r="V267" s="106"/>
      <c r="W267" s="106"/>
      <c r="X267" s="117"/>
      <c r="Y267" s="117"/>
      <c r="Z267" s="117"/>
      <c r="AA267" s="118"/>
      <c r="AB267" s="118"/>
      <c r="AC267" s="118"/>
      <c r="AD267" s="119"/>
      <c r="AE267" s="120"/>
      <c r="AF267" s="120">
        <v>0</v>
      </c>
      <c r="AG267" s="120">
        <v>0</v>
      </c>
      <c r="AH267" s="120">
        <v>0</v>
      </c>
      <c r="AI267" s="120">
        <v>0.36</v>
      </c>
      <c r="AJ267" s="120">
        <v>0</v>
      </c>
      <c r="AK267" s="120">
        <v>0.36</v>
      </c>
      <c r="AL267" s="120">
        <v>3.24</v>
      </c>
      <c r="AM267" s="120">
        <v>10.98</v>
      </c>
      <c r="AN267" s="120">
        <v>13.32</v>
      </c>
      <c r="AO267" s="120">
        <v>6.66</v>
      </c>
      <c r="AP267" s="120">
        <v>3.6</v>
      </c>
      <c r="AQ267" s="120">
        <v>9.7200000000000006</v>
      </c>
      <c r="AR267" s="120">
        <v>26.1</v>
      </c>
      <c r="AS267" s="120">
        <v>22.68</v>
      </c>
      <c r="AT267" s="120">
        <v>28.439999999999998</v>
      </c>
      <c r="AU267" s="120">
        <v>22.2</v>
      </c>
      <c r="AV267" s="120">
        <v>31.8</v>
      </c>
      <c r="AW267" s="120">
        <v>28</v>
      </c>
      <c r="AZ267" s="121"/>
      <c r="BA267" s="121"/>
      <c r="BB267" s="121"/>
      <c r="BC267" s="121"/>
      <c r="BD267" s="121">
        <v>0</v>
      </c>
      <c r="BE267" s="121">
        <v>0</v>
      </c>
      <c r="BF267" s="121">
        <v>0.72</v>
      </c>
      <c r="BG267" s="121">
        <v>2.52</v>
      </c>
      <c r="BH267" s="121">
        <v>5.58</v>
      </c>
      <c r="BI267" s="121">
        <v>14.4</v>
      </c>
      <c r="BJ267" s="121">
        <v>7.74</v>
      </c>
      <c r="BK267" s="121">
        <v>6.12</v>
      </c>
      <c r="BL267" s="121">
        <v>7.74</v>
      </c>
      <c r="BM267" s="121">
        <v>21.06</v>
      </c>
      <c r="BN267" s="121">
        <v>25.38</v>
      </c>
      <c r="BO267" s="121">
        <v>29.16</v>
      </c>
      <c r="BP267" s="121">
        <v>20.34</v>
      </c>
      <c r="BQ267" s="121">
        <v>30.42</v>
      </c>
      <c r="BR267" s="121">
        <v>36.54</v>
      </c>
      <c r="BT267" s="116" t="str">
        <f t="shared" ref="BT267:BT312" si="87">$H267</f>
        <v>SON</v>
      </c>
      <c r="BU267" s="122">
        <v>25.56</v>
      </c>
      <c r="BV267" s="122">
        <v>28.439999999999998</v>
      </c>
      <c r="BW267" s="122">
        <f>BV267-BU267</f>
        <v>2.879999999999999</v>
      </c>
      <c r="BX267" s="123">
        <f>IFERROR(BU267/BV267," ")</f>
        <v>0.89873417721518989</v>
      </c>
      <c r="BY267" s="115" t="str">
        <f t="shared" si="84"/>
        <v>NG</v>
      </c>
      <c r="CA267" s="124" t="e">
        <f t="shared" ref="CA267:CA312" si="88">CC267-CB267</f>
        <v>#REF!</v>
      </c>
      <c r="CB267" s="122">
        <f t="shared" ref="CB267:CB312" si="89">SUMIF($AE$6:$AW$6,CB$6,$AE267:$AW267)</f>
        <v>28.439999999999998</v>
      </c>
      <c r="CC267" s="122" t="e">
        <f t="shared" si="83"/>
        <v>#REF!</v>
      </c>
      <c r="CD267" s="125" t="e">
        <f>SUMIF(ID_Process_P!$I$8:$I$1008,'● Inspection plan (master)'!$E267,ID_Process_P!#REF!)/1000</f>
        <v>#REF!</v>
      </c>
      <c r="CE267" s="125">
        <v>-3.637978807091713E-15</v>
      </c>
      <c r="CF267" s="126"/>
      <c r="CL267" s="124">
        <f t="shared" ref="CL267:CL312" si="90">CN267-CM267</f>
        <v>0</v>
      </c>
      <c r="CM267" s="122">
        <f t="shared" ref="CM267:CM312" si="91">SUMIF($AE$6:$AW$6,CM$6,$AE267:$AW267)</f>
        <v>22.68</v>
      </c>
      <c r="CN267" s="122">
        <f t="shared" ref="CN267:CN312" si="92">IF(IF(CQ267="M",CM267,IF(CP267&lt;0,CM267-CP267,CM267))&lt;CO267,CO267,IF(CQ267="M",CM267,IF(CP267&lt;0,CM267-CP267,CM267)))</f>
        <v>22.68</v>
      </c>
      <c r="CO267" s="125"/>
      <c r="CP267" s="125">
        <v>0</v>
      </c>
      <c r="CQ267" s="126"/>
    </row>
    <row r="268" spans="2:95">
      <c r="B268" s="127" t="str">
        <f>I268&amp;J268</f>
        <v>302Y824X20KDTVN</v>
      </c>
      <c r="C268" s="128" t="str">
        <f t="shared" si="85"/>
        <v>302Y824X20KDTVN</v>
      </c>
      <c r="D268" s="128" t="str">
        <f>I268&amp;J268</f>
        <v>302Y824X20KDTVN</v>
      </c>
      <c r="E268" s="128" t="str">
        <f>I268&amp;F268&amp;J268</f>
        <v>302Y824X20PackingKDTVN</v>
      </c>
      <c r="F268" s="129" t="s">
        <v>37</v>
      </c>
      <c r="G268" s="130" t="str">
        <f t="shared" si="86"/>
        <v>302Y824X20KDTVN</v>
      </c>
      <c r="H268" s="130" t="s">
        <v>35</v>
      </c>
      <c r="I268" s="129" t="s">
        <v>314</v>
      </c>
      <c r="J268" s="128" t="s">
        <v>111</v>
      </c>
      <c r="K268" s="128" t="s">
        <v>111</v>
      </c>
      <c r="L268" s="129" t="s">
        <v>383</v>
      </c>
      <c r="M268" s="129" t="s">
        <v>384</v>
      </c>
      <c r="N268" s="129">
        <v>200</v>
      </c>
      <c r="O268" s="106"/>
      <c r="P268" s="106"/>
      <c r="Q268" s="106"/>
      <c r="R268" s="106"/>
      <c r="S268" s="106"/>
      <c r="T268" s="106"/>
      <c r="U268" s="106"/>
      <c r="V268" s="106"/>
      <c r="W268" s="106"/>
      <c r="X268" s="117"/>
      <c r="Y268" s="117"/>
      <c r="Z268" s="117"/>
      <c r="AA268" s="118"/>
      <c r="AB268" s="118"/>
      <c r="AC268" s="118"/>
      <c r="AD268" s="119"/>
      <c r="AE268" s="120"/>
      <c r="AF268" s="120">
        <v>0</v>
      </c>
      <c r="AG268" s="120">
        <v>0</v>
      </c>
      <c r="AH268" s="120">
        <v>0</v>
      </c>
      <c r="AI268" s="120">
        <v>0</v>
      </c>
      <c r="AJ268" s="120">
        <v>0</v>
      </c>
      <c r="AK268" s="120">
        <v>0</v>
      </c>
      <c r="AL268" s="120">
        <v>0</v>
      </c>
      <c r="AM268" s="120">
        <v>0</v>
      </c>
      <c r="AN268" s="120">
        <v>0</v>
      </c>
      <c r="AO268" s="120">
        <v>0</v>
      </c>
      <c r="AP268" s="120">
        <v>0</v>
      </c>
      <c r="AQ268" s="120">
        <v>0</v>
      </c>
      <c r="AR268" s="120">
        <v>0</v>
      </c>
      <c r="AS268" s="120">
        <v>0</v>
      </c>
      <c r="AT268" s="120">
        <v>0</v>
      </c>
      <c r="AU268" s="120">
        <v>0</v>
      </c>
      <c r="AV268" s="120">
        <v>0</v>
      </c>
      <c r="AW268" s="120">
        <v>0</v>
      </c>
      <c r="AZ268" s="117"/>
      <c r="BA268" s="117"/>
      <c r="BB268" s="117"/>
      <c r="BC268" s="117"/>
      <c r="BD268" s="117">
        <v>0</v>
      </c>
      <c r="BE268" s="117">
        <v>0</v>
      </c>
      <c r="BF268" s="117">
        <v>0</v>
      </c>
      <c r="BG268" s="117">
        <v>0</v>
      </c>
      <c r="BH268" s="117">
        <v>0</v>
      </c>
      <c r="BI268" s="117">
        <v>0</v>
      </c>
      <c r="BJ268" s="117">
        <v>0</v>
      </c>
      <c r="BK268" s="117">
        <v>0</v>
      </c>
      <c r="BL268" s="117">
        <v>0</v>
      </c>
      <c r="BM268" s="117">
        <v>0</v>
      </c>
      <c r="BN268" s="117">
        <v>0</v>
      </c>
      <c r="BO268" s="117">
        <v>0</v>
      </c>
      <c r="BP268" s="117">
        <v>0</v>
      </c>
      <c r="BQ268" s="117">
        <v>0</v>
      </c>
      <c r="BR268" s="117">
        <v>0</v>
      </c>
      <c r="BT268" s="130" t="str">
        <f t="shared" si="87"/>
        <v>HUNG</v>
      </c>
      <c r="BU268" s="131">
        <v>0</v>
      </c>
      <c r="BV268" s="131">
        <v>0</v>
      </c>
      <c r="BW268" s="131">
        <f>BV268-BU268</f>
        <v>0</v>
      </c>
      <c r="BX268" s="132" t="str">
        <f>IFERROR(BU268/BV268," ")</f>
        <v xml:space="preserve"> </v>
      </c>
      <c r="BY268" s="129" t="str">
        <f t="shared" si="84"/>
        <v>OK</v>
      </c>
      <c r="CA268" s="124" t="e">
        <f t="shared" si="88"/>
        <v>#REF!</v>
      </c>
      <c r="CB268" s="131">
        <f t="shared" si="89"/>
        <v>0</v>
      </c>
      <c r="CC268" s="131" t="e">
        <f t="shared" si="83"/>
        <v>#REF!</v>
      </c>
      <c r="CD268" s="133" t="e">
        <f>SUMIF(ID_Process_P!$I$8:$I$1008,'● Inspection plan (master)'!$E268,ID_Process_P!#REF!)/1000</f>
        <v>#REF!</v>
      </c>
      <c r="CE268" s="133">
        <v>0</v>
      </c>
      <c r="CF268" s="134"/>
      <c r="CL268" s="124">
        <f t="shared" si="90"/>
        <v>0</v>
      </c>
      <c r="CM268" s="131">
        <f t="shared" si="91"/>
        <v>0</v>
      </c>
      <c r="CN268" s="131">
        <f t="shared" si="92"/>
        <v>0</v>
      </c>
      <c r="CO268" s="133"/>
      <c r="CP268" s="133">
        <v>0</v>
      </c>
      <c r="CQ268" s="134"/>
    </row>
    <row r="269" spans="2:95">
      <c r="B269" s="113" t="str">
        <f t="shared" ref="B269:B311" si="93">I269&amp;J269</f>
        <v>RL3-0215c-QUEVO</v>
      </c>
      <c r="C269" s="114" t="str">
        <f t="shared" si="85"/>
        <v>RL3-0215CVN2</v>
      </c>
      <c r="D269" s="114" t="str">
        <f t="shared" ref="D269:D311" si="94">I269&amp;J269</f>
        <v>RL3-0215c-QUEVO</v>
      </c>
      <c r="E269" s="114" t="str">
        <f t="shared" ref="E269:E311" si="95">I269&amp;F269&amp;J269</f>
        <v>RL3-0215Packingc-QUEVO</v>
      </c>
      <c r="F269" s="115" t="s">
        <v>37</v>
      </c>
      <c r="G269" s="116" t="str">
        <f t="shared" si="86"/>
        <v>RL3-0215CVN2</v>
      </c>
      <c r="H269" s="116" t="s">
        <v>35</v>
      </c>
      <c r="I269" s="115" t="s">
        <v>315</v>
      </c>
      <c r="J269" s="114" t="s">
        <v>70</v>
      </c>
      <c r="K269" s="114" t="s">
        <v>68</v>
      </c>
      <c r="L269" s="115" t="s">
        <v>383</v>
      </c>
      <c r="M269" s="115" t="s">
        <v>384</v>
      </c>
      <c r="N269" s="115">
        <v>200</v>
      </c>
      <c r="O269" s="106"/>
      <c r="P269" s="106"/>
      <c r="Q269" s="106"/>
      <c r="R269" s="106"/>
      <c r="S269" s="106"/>
      <c r="T269" s="106"/>
      <c r="U269" s="106"/>
      <c r="V269" s="106"/>
      <c r="W269" s="106"/>
      <c r="X269" s="117"/>
      <c r="Y269" s="117"/>
      <c r="Z269" s="117"/>
      <c r="AA269" s="118"/>
      <c r="AB269" s="118"/>
      <c r="AC269" s="118"/>
      <c r="AD269" s="119"/>
      <c r="AE269" s="120"/>
      <c r="AF269" s="120">
        <v>49.14</v>
      </c>
      <c r="AG269" s="120">
        <v>70.2</v>
      </c>
      <c r="AH269" s="120">
        <v>86.4</v>
      </c>
      <c r="AI269" s="120">
        <v>72.900000000000006</v>
      </c>
      <c r="AJ269" s="120">
        <v>38.880000000000003</v>
      </c>
      <c r="AK269" s="120">
        <v>58.86</v>
      </c>
      <c r="AL269" s="120">
        <v>57.78</v>
      </c>
      <c r="AM269" s="120">
        <v>67.5</v>
      </c>
      <c r="AN269" s="120">
        <v>43.2</v>
      </c>
      <c r="AO269" s="120">
        <v>46.44</v>
      </c>
      <c r="AP269" s="120">
        <v>88.56</v>
      </c>
      <c r="AQ269" s="120">
        <v>77.760000000000005</v>
      </c>
      <c r="AR269" s="120">
        <v>51.3</v>
      </c>
      <c r="AS269" s="120">
        <v>4.32</v>
      </c>
      <c r="AT269" s="120">
        <v>45.36</v>
      </c>
      <c r="AU269" s="120">
        <v>49.68</v>
      </c>
      <c r="AV269" s="120">
        <v>76.680000000000007</v>
      </c>
      <c r="AW269" s="120">
        <v>69.66</v>
      </c>
      <c r="AZ269" s="121"/>
      <c r="BA269" s="121"/>
      <c r="BB269" s="121"/>
      <c r="BC269" s="121"/>
      <c r="BD269" s="121">
        <v>86.4</v>
      </c>
      <c r="BE269" s="121">
        <v>44.28</v>
      </c>
      <c r="BF269" s="121">
        <v>51.84</v>
      </c>
      <c r="BG269" s="121">
        <v>61.56</v>
      </c>
      <c r="BH269" s="121">
        <v>50.22</v>
      </c>
      <c r="BI269" s="121">
        <v>25.92</v>
      </c>
      <c r="BJ269" s="121">
        <v>71.819999999999993</v>
      </c>
      <c r="BK269" s="121">
        <v>99.9</v>
      </c>
      <c r="BL269" s="121">
        <v>71.819999999999993</v>
      </c>
      <c r="BM269" s="121">
        <v>35.64</v>
      </c>
      <c r="BN269" s="121">
        <v>24.3</v>
      </c>
      <c r="BO269" s="121">
        <v>47.52</v>
      </c>
      <c r="BP269" s="121">
        <v>42.12</v>
      </c>
      <c r="BQ269" s="121">
        <v>72.36</v>
      </c>
      <c r="BR269" s="121">
        <v>91.26</v>
      </c>
      <c r="BT269" s="116" t="str">
        <f t="shared" si="87"/>
        <v>HUNG</v>
      </c>
      <c r="BU269" s="122">
        <v>45.36</v>
      </c>
      <c r="BV269" s="122">
        <v>45.36</v>
      </c>
      <c r="BW269" s="122">
        <f t="shared" ref="BW269:BW312" si="96">BV269-BU269</f>
        <v>0</v>
      </c>
      <c r="BX269" s="123">
        <f t="shared" ref="BX269:BX312" si="97">IFERROR(BU269/BV269," ")</f>
        <v>1</v>
      </c>
      <c r="BY269" s="115" t="str">
        <f t="shared" si="84"/>
        <v>OK</v>
      </c>
      <c r="CA269" s="124" t="e">
        <f t="shared" si="88"/>
        <v>#REF!</v>
      </c>
      <c r="CB269" s="122">
        <f t="shared" si="89"/>
        <v>45.36</v>
      </c>
      <c r="CC269" s="122" t="e">
        <f t="shared" si="83"/>
        <v>#REF!</v>
      </c>
      <c r="CD269" s="125" t="e">
        <f>SUMIF(ID_Process_P!$I$8:$I$1008,'● Inspection plan (master)'!$E269,ID_Process_P!#REF!)/1000</f>
        <v>#REF!</v>
      </c>
      <c r="CE269" s="125">
        <v>0</v>
      </c>
      <c r="CF269" s="126"/>
      <c r="CL269" s="124">
        <f t="shared" si="90"/>
        <v>0</v>
      </c>
      <c r="CM269" s="122">
        <f t="shared" si="91"/>
        <v>4.32</v>
      </c>
      <c r="CN269" s="122">
        <f t="shared" si="92"/>
        <v>4.32</v>
      </c>
      <c r="CO269" s="125"/>
      <c r="CP269" s="125">
        <v>0</v>
      </c>
      <c r="CQ269" s="126"/>
    </row>
    <row r="270" spans="2:95">
      <c r="B270" s="127" t="str">
        <f t="shared" si="93"/>
        <v>RL3-0215CBMP</v>
      </c>
      <c r="C270" s="128" t="str">
        <f t="shared" si="85"/>
        <v>RL3-0215CBMP</v>
      </c>
      <c r="D270" s="128" t="str">
        <f t="shared" si="94"/>
        <v>RL3-0215CBMP</v>
      </c>
      <c r="E270" s="128" t="str">
        <f t="shared" si="95"/>
        <v>RL3-0215PackingCBMP</v>
      </c>
      <c r="F270" s="129" t="s">
        <v>37</v>
      </c>
      <c r="G270" s="130" t="str">
        <f t="shared" si="86"/>
        <v>RL3-0215CBMP</v>
      </c>
      <c r="H270" s="130" t="s">
        <v>35</v>
      </c>
      <c r="I270" s="129" t="s">
        <v>315</v>
      </c>
      <c r="J270" s="128" t="s">
        <v>100</v>
      </c>
      <c r="K270" s="128" t="s">
        <v>100</v>
      </c>
      <c r="L270" s="129" t="s">
        <v>383</v>
      </c>
      <c r="M270" s="129" t="s">
        <v>384</v>
      </c>
      <c r="N270" s="129">
        <v>200</v>
      </c>
      <c r="O270" s="106"/>
      <c r="P270" s="106"/>
      <c r="Q270" s="106"/>
      <c r="R270" s="106"/>
      <c r="S270" s="106"/>
      <c r="T270" s="106"/>
      <c r="U270" s="106"/>
      <c r="V270" s="106"/>
      <c r="W270" s="106"/>
      <c r="X270" s="117"/>
      <c r="Y270" s="117"/>
      <c r="Z270" s="117"/>
      <c r="AA270" s="118"/>
      <c r="AB270" s="118"/>
      <c r="AC270" s="118"/>
      <c r="AD270" s="119"/>
      <c r="AE270" s="120"/>
      <c r="AF270" s="120">
        <v>202</v>
      </c>
      <c r="AG270" s="120">
        <v>189</v>
      </c>
      <c r="AH270" s="120">
        <v>143</v>
      </c>
      <c r="AI270" s="120">
        <v>201</v>
      </c>
      <c r="AJ270" s="120">
        <v>87</v>
      </c>
      <c r="AK270" s="120">
        <v>210</v>
      </c>
      <c r="AL270" s="120">
        <v>64</v>
      </c>
      <c r="AM270" s="120">
        <v>94</v>
      </c>
      <c r="AN270" s="120">
        <v>57</v>
      </c>
      <c r="AO270" s="120">
        <v>132</v>
      </c>
      <c r="AP270" s="120">
        <v>136</v>
      </c>
      <c r="AQ270" s="120">
        <v>44.3</v>
      </c>
      <c r="AR270" s="120">
        <v>15</v>
      </c>
      <c r="AS270" s="120">
        <v>23</v>
      </c>
      <c r="AT270" s="120">
        <v>52</v>
      </c>
      <c r="AU270" s="120">
        <v>68</v>
      </c>
      <c r="AV270" s="120">
        <v>56</v>
      </c>
      <c r="AW270" s="120">
        <v>51</v>
      </c>
      <c r="AZ270" s="117"/>
      <c r="BA270" s="117"/>
      <c r="BB270" s="117"/>
      <c r="BC270" s="117"/>
      <c r="BD270" s="117">
        <v>224</v>
      </c>
      <c r="BE270" s="117">
        <v>107</v>
      </c>
      <c r="BF270" s="117">
        <v>178</v>
      </c>
      <c r="BG270" s="117">
        <v>87</v>
      </c>
      <c r="BH270" s="117">
        <v>66</v>
      </c>
      <c r="BI270" s="117">
        <v>81</v>
      </c>
      <c r="BJ270" s="117">
        <v>139</v>
      </c>
      <c r="BK270" s="117">
        <v>145</v>
      </c>
      <c r="BL270" s="117">
        <v>63</v>
      </c>
      <c r="BM270" s="117">
        <v>0</v>
      </c>
      <c r="BN270" s="117">
        <v>21</v>
      </c>
      <c r="BO270" s="117">
        <v>34</v>
      </c>
      <c r="BP270" s="117">
        <v>63</v>
      </c>
      <c r="BQ270" s="117">
        <v>66</v>
      </c>
      <c r="BR270" s="117">
        <v>81</v>
      </c>
      <c r="BT270" s="130" t="str">
        <f t="shared" si="87"/>
        <v>HUNG</v>
      </c>
      <c r="BU270" s="131">
        <v>52</v>
      </c>
      <c r="BV270" s="131">
        <v>52</v>
      </c>
      <c r="BW270" s="131">
        <f t="shared" si="96"/>
        <v>0</v>
      </c>
      <c r="BX270" s="132">
        <f t="shared" si="97"/>
        <v>1</v>
      </c>
      <c r="BY270" s="129" t="str">
        <f t="shared" si="84"/>
        <v>OK</v>
      </c>
      <c r="CA270" s="124" t="e">
        <f t="shared" si="88"/>
        <v>#REF!</v>
      </c>
      <c r="CB270" s="131">
        <f t="shared" si="89"/>
        <v>52</v>
      </c>
      <c r="CC270" s="131" t="e">
        <f t="shared" si="83"/>
        <v>#REF!</v>
      </c>
      <c r="CD270" s="133" t="e">
        <f>SUMIF(ID_Process_P!$I$8:$I$1008,'● Inspection plan (master)'!$E270,ID_Process_P!#REF!)/1000</f>
        <v>#REF!</v>
      </c>
      <c r="CE270" s="133">
        <v>0</v>
      </c>
      <c r="CF270" s="134"/>
      <c r="CL270" s="124">
        <f t="shared" si="90"/>
        <v>0</v>
      </c>
      <c r="CM270" s="131">
        <f t="shared" si="91"/>
        <v>23</v>
      </c>
      <c r="CN270" s="131">
        <f t="shared" si="92"/>
        <v>23</v>
      </c>
      <c r="CO270" s="133"/>
      <c r="CP270" s="133">
        <v>0</v>
      </c>
      <c r="CQ270" s="134"/>
    </row>
    <row r="271" spans="2:95">
      <c r="B271" s="113" t="str">
        <f t="shared" si="93"/>
        <v>RL2-3734c-QUEVO</v>
      </c>
      <c r="C271" s="114" t="str">
        <f t="shared" si="85"/>
        <v>RL2-3734CVN2</v>
      </c>
      <c r="D271" s="114" t="str">
        <f t="shared" si="94"/>
        <v>RL2-3734c-QUEVO</v>
      </c>
      <c r="E271" s="114" t="str">
        <f t="shared" si="95"/>
        <v>RL2-3734Packingc-QUEVO</v>
      </c>
      <c r="F271" s="115" t="s">
        <v>37</v>
      </c>
      <c r="G271" s="116" t="str">
        <f t="shared" si="86"/>
        <v>RL2-3734CVN2</v>
      </c>
      <c r="H271" s="116" t="s">
        <v>35</v>
      </c>
      <c r="I271" s="115" t="s">
        <v>318</v>
      </c>
      <c r="J271" s="114" t="s">
        <v>70</v>
      </c>
      <c r="K271" s="114" t="s">
        <v>68</v>
      </c>
      <c r="L271" s="115" t="s">
        <v>539</v>
      </c>
      <c r="M271" s="115" t="s">
        <v>384</v>
      </c>
      <c r="N271" s="115">
        <v>200</v>
      </c>
      <c r="O271" s="106"/>
      <c r="P271" s="106"/>
      <c r="Q271" s="106"/>
      <c r="R271" s="106"/>
      <c r="S271" s="106"/>
      <c r="T271" s="106"/>
      <c r="U271" s="106"/>
      <c r="V271" s="106"/>
      <c r="W271" s="106"/>
      <c r="X271" s="117"/>
      <c r="Y271" s="117"/>
      <c r="Z271" s="117"/>
      <c r="AA271" s="118"/>
      <c r="AB271" s="118"/>
      <c r="AC271" s="118"/>
      <c r="AD271" s="119"/>
      <c r="AE271" s="120"/>
      <c r="AF271" s="120">
        <v>0</v>
      </c>
      <c r="AG271" s="120">
        <v>0</v>
      </c>
      <c r="AH271" s="120">
        <v>0.14000000000000001</v>
      </c>
      <c r="AI271" s="120">
        <v>0.4</v>
      </c>
      <c r="AJ271" s="120">
        <v>0</v>
      </c>
      <c r="AK271" s="120">
        <v>0.3</v>
      </c>
      <c r="AL271" s="120">
        <v>6.8</v>
      </c>
      <c r="AM271" s="120">
        <v>12.4</v>
      </c>
      <c r="AN271" s="120">
        <v>29.8</v>
      </c>
      <c r="AO271" s="120">
        <v>12.8</v>
      </c>
      <c r="AP271" s="120">
        <v>7.9</v>
      </c>
      <c r="AQ271" s="120">
        <v>23.1</v>
      </c>
      <c r="AR271" s="120">
        <v>17</v>
      </c>
      <c r="AS271" s="120">
        <v>16.7</v>
      </c>
      <c r="AT271" s="120">
        <v>20.399999999999999</v>
      </c>
      <c r="AU271" s="120">
        <v>18.399999999999999</v>
      </c>
      <c r="AV271" s="120">
        <v>24.4</v>
      </c>
      <c r="AW271" s="120">
        <v>21.6</v>
      </c>
      <c r="AZ271" s="121"/>
      <c r="BA271" s="121"/>
      <c r="BB271" s="121"/>
      <c r="BC271" s="121"/>
      <c r="BD271" s="121">
        <v>0</v>
      </c>
      <c r="BE271" s="121">
        <v>0</v>
      </c>
      <c r="BF271" s="121">
        <v>0.3</v>
      </c>
      <c r="BG271" s="121">
        <v>3.7</v>
      </c>
      <c r="BH271" s="121">
        <v>11.6</v>
      </c>
      <c r="BI271" s="121">
        <v>24.1</v>
      </c>
      <c r="BJ271" s="121">
        <v>13.9</v>
      </c>
      <c r="BK271" s="121">
        <v>13.5</v>
      </c>
      <c r="BL271" s="121">
        <v>21.4</v>
      </c>
      <c r="BM271" s="121">
        <v>5.9</v>
      </c>
      <c r="BN271" s="121">
        <v>28.1</v>
      </c>
      <c r="BO271" s="121">
        <v>21.1</v>
      </c>
      <c r="BP271" s="121">
        <v>16.8</v>
      </c>
      <c r="BQ271" s="121">
        <v>23.4</v>
      </c>
      <c r="BR271" s="121">
        <v>28.1</v>
      </c>
      <c r="BT271" s="116" t="str">
        <f t="shared" si="87"/>
        <v>HUNG</v>
      </c>
      <c r="BU271" s="122">
        <v>20.3</v>
      </c>
      <c r="BV271" s="122">
        <v>20.399999999999999</v>
      </c>
      <c r="BW271" s="122">
        <f t="shared" si="96"/>
        <v>9.9999999999997868E-2</v>
      </c>
      <c r="BX271" s="123">
        <f t="shared" si="97"/>
        <v>0.9950980392156864</v>
      </c>
      <c r="BY271" s="115" t="str">
        <f t="shared" si="84"/>
        <v>OK</v>
      </c>
      <c r="CA271" s="124" t="e">
        <f t="shared" si="88"/>
        <v>#REF!</v>
      </c>
      <c r="CB271" s="122">
        <f t="shared" si="89"/>
        <v>20.399999999999999</v>
      </c>
      <c r="CC271" s="122" t="e">
        <f t="shared" si="83"/>
        <v>#REF!</v>
      </c>
      <c r="CD271" s="125" t="e">
        <f>SUMIF(ID_Process_P!$I$8:$I$1008,'● Inspection plan (master)'!$E271,ID_Process_P!#REF!)/1000</f>
        <v>#REF!</v>
      </c>
      <c r="CE271" s="125">
        <v>0</v>
      </c>
      <c r="CF271" s="126"/>
      <c r="CL271" s="124">
        <f t="shared" si="90"/>
        <v>0</v>
      </c>
      <c r="CM271" s="122">
        <f t="shared" si="91"/>
        <v>16.7</v>
      </c>
      <c r="CN271" s="122">
        <f t="shared" si="92"/>
        <v>16.7</v>
      </c>
      <c r="CO271" s="125"/>
      <c r="CP271" s="125">
        <v>0</v>
      </c>
      <c r="CQ271" s="126"/>
    </row>
    <row r="272" spans="2:95">
      <c r="B272" s="127" t="str">
        <f t="shared" si="93"/>
        <v>RL2-3632c-QUEVO</v>
      </c>
      <c r="C272" s="128" t="str">
        <f t="shared" si="85"/>
        <v>RL2-3632CVN2</v>
      </c>
      <c r="D272" s="128" t="str">
        <f t="shared" si="94"/>
        <v>RL2-3632c-QUEVO</v>
      </c>
      <c r="E272" s="128" t="str">
        <f t="shared" si="95"/>
        <v>RL2-3632Packingc-QUEVO</v>
      </c>
      <c r="F272" s="129" t="s">
        <v>37</v>
      </c>
      <c r="G272" s="130" t="str">
        <f t="shared" si="86"/>
        <v>RL2-3632CVN2</v>
      </c>
      <c r="H272" s="130" t="s">
        <v>35</v>
      </c>
      <c r="I272" s="129" t="s">
        <v>317</v>
      </c>
      <c r="J272" s="128" t="s">
        <v>70</v>
      </c>
      <c r="K272" s="128" t="s">
        <v>68</v>
      </c>
      <c r="L272" s="129" t="s">
        <v>539</v>
      </c>
      <c r="M272" s="129" t="s">
        <v>384</v>
      </c>
      <c r="N272" s="129">
        <v>200</v>
      </c>
      <c r="O272" s="106"/>
      <c r="P272" s="106"/>
      <c r="Q272" s="106"/>
      <c r="R272" s="106"/>
      <c r="S272" s="106"/>
      <c r="T272" s="106"/>
      <c r="U272" s="106"/>
      <c r="V272" s="106"/>
      <c r="W272" s="106"/>
      <c r="X272" s="117"/>
      <c r="Y272" s="117"/>
      <c r="Z272" s="117"/>
      <c r="AA272" s="118"/>
      <c r="AB272" s="118"/>
      <c r="AC272" s="118"/>
      <c r="AD272" s="119"/>
      <c r="AE272" s="120"/>
      <c r="AF272" s="120">
        <v>0</v>
      </c>
      <c r="AG272" s="120">
        <v>0</v>
      </c>
      <c r="AH272" s="120">
        <v>0</v>
      </c>
      <c r="AI272" s="120">
        <v>0</v>
      </c>
      <c r="AJ272" s="120">
        <v>0</v>
      </c>
      <c r="AK272" s="120">
        <v>0</v>
      </c>
      <c r="AL272" s="120">
        <v>0</v>
      </c>
      <c r="AM272" s="120">
        <v>0</v>
      </c>
      <c r="AN272" s="120">
        <v>0</v>
      </c>
      <c r="AO272" s="120">
        <v>0</v>
      </c>
      <c r="AP272" s="120">
        <v>0</v>
      </c>
      <c r="AQ272" s="120">
        <v>0</v>
      </c>
      <c r="AR272" s="120">
        <v>0</v>
      </c>
      <c r="AS272" s="120">
        <v>0</v>
      </c>
      <c r="AT272" s="120">
        <v>0</v>
      </c>
      <c r="AU272" s="120">
        <v>0</v>
      </c>
      <c r="AV272" s="120">
        <v>0</v>
      </c>
      <c r="AW272" s="120">
        <v>0</v>
      </c>
      <c r="AZ272" s="117"/>
      <c r="BA272" s="117"/>
      <c r="BB272" s="117"/>
      <c r="BC272" s="117"/>
      <c r="BD272" s="117">
        <v>0</v>
      </c>
      <c r="BE272" s="117">
        <v>0</v>
      </c>
      <c r="BF272" s="117">
        <v>0</v>
      </c>
      <c r="BG272" s="117">
        <v>0</v>
      </c>
      <c r="BH272" s="117">
        <v>0</v>
      </c>
      <c r="BI272" s="117">
        <v>0</v>
      </c>
      <c r="BJ272" s="117">
        <v>0</v>
      </c>
      <c r="BK272" s="117">
        <v>0</v>
      </c>
      <c r="BL272" s="117">
        <v>0</v>
      </c>
      <c r="BM272" s="117">
        <v>0</v>
      </c>
      <c r="BN272" s="117">
        <v>0</v>
      </c>
      <c r="BO272" s="117">
        <v>0</v>
      </c>
      <c r="BP272" s="117">
        <v>0</v>
      </c>
      <c r="BQ272" s="117">
        <v>0</v>
      </c>
      <c r="BR272" s="117">
        <v>0</v>
      </c>
      <c r="BT272" s="130" t="str">
        <f t="shared" si="87"/>
        <v>HUNG</v>
      </c>
      <c r="BU272" s="131">
        <v>0</v>
      </c>
      <c r="BV272" s="131">
        <v>0</v>
      </c>
      <c r="BW272" s="131">
        <f t="shared" si="96"/>
        <v>0</v>
      </c>
      <c r="BX272" s="132" t="str">
        <f t="shared" si="97"/>
        <v xml:space="preserve"> </v>
      </c>
      <c r="BY272" s="129" t="str">
        <f t="shared" si="84"/>
        <v>OK</v>
      </c>
      <c r="CA272" s="124" t="e">
        <f t="shared" si="88"/>
        <v>#REF!</v>
      </c>
      <c r="CB272" s="131">
        <f t="shared" si="89"/>
        <v>0</v>
      </c>
      <c r="CC272" s="131" t="e">
        <f t="shared" si="83"/>
        <v>#REF!</v>
      </c>
      <c r="CD272" s="133" t="e">
        <f>SUMIF(ID_Process_P!$I$8:$I$1008,'● Inspection plan (master)'!$E272,ID_Process_P!#REF!)/1000</f>
        <v>#REF!</v>
      </c>
      <c r="CE272" s="133">
        <v>0</v>
      </c>
      <c r="CF272" s="134"/>
      <c r="CL272" s="124">
        <f t="shared" si="90"/>
        <v>0</v>
      </c>
      <c r="CM272" s="131">
        <f t="shared" si="91"/>
        <v>0</v>
      </c>
      <c r="CN272" s="131">
        <f t="shared" si="92"/>
        <v>0</v>
      </c>
      <c r="CO272" s="133"/>
      <c r="CP272" s="133">
        <v>0</v>
      </c>
      <c r="CQ272" s="134"/>
    </row>
    <row r="273" spans="2:95">
      <c r="B273" s="113" t="str">
        <f t="shared" si="93"/>
        <v>RC5-5821c-QUEVO</v>
      </c>
      <c r="C273" s="114" t="str">
        <f t="shared" si="85"/>
        <v>RC5-5821CVN2</v>
      </c>
      <c r="D273" s="114" t="str">
        <f t="shared" si="94"/>
        <v>RC5-5821c-QUEVO</v>
      </c>
      <c r="E273" s="114" t="str">
        <f t="shared" si="95"/>
        <v>RC5-5821Packingc-QUEVO</v>
      </c>
      <c r="F273" s="115" t="s">
        <v>37</v>
      </c>
      <c r="G273" s="116" t="str">
        <f t="shared" si="86"/>
        <v>RC5-5821CVN2</v>
      </c>
      <c r="H273" s="116" t="s">
        <v>35</v>
      </c>
      <c r="I273" s="115" t="s">
        <v>319</v>
      </c>
      <c r="J273" s="114" t="s">
        <v>70</v>
      </c>
      <c r="K273" s="114" t="s">
        <v>68</v>
      </c>
      <c r="L273" s="115" t="s">
        <v>690</v>
      </c>
      <c r="M273" s="115" t="s">
        <v>384</v>
      </c>
      <c r="N273" s="115">
        <v>200</v>
      </c>
      <c r="O273" s="106"/>
      <c r="P273" s="106"/>
      <c r="Q273" s="106"/>
      <c r="R273" s="106"/>
      <c r="S273" s="106"/>
      <c r="T273" s="106"/>
      <c r="U273" s="106"/>
      <c r="V273" s="106"/>
      <c r="W273" s="106"/>
      <c r="X273" s="117"/>
      <c r="Y273" s="117"/>
      <c r="Z273" s="117"/>
      <c r="AA273" s="118"/>
      <c r="AB273" s="118"/>
      <c r="AC273" s="118"/>
      <c r="AD273" s="119"/>
      <c r="AE273" s="120"/>
      <c r="AF273" s="120">
        <v>0</v>
      </c>
      <c r="AG273" s="120">
        <v>0</v>
      </c>
      <c r="AH273" s="120">
        <v>0</v>
      </c>
      <c r="AI273" s="120">
        <v>0</v>
      </c>
      <c r="AJ273" s="120">
        <v>0</v>
      </c>
      <c r="AK273" s="120">
        <v>0</v>
      </c>
      <c r="AL273" s="120">
        <v>0</v>
      </c>
      <c r="AM273" s="120">
        <v>0</v>
      </c>
      <c r="AN273" s="120">
        <v>0</v>
      </c>
      <c r="AO273" s="120">
        <v>0</v>
      </c>
      <c r="AP273" s="120">
        <v>0</v>
      </c>
      <c r="AQ273" s="120">
        <v>0</v>
      </c>
      <c r="AR273" s="120">
        <v>0</v>
      </c>
      <c r="AS273" s="120">
        <v>0</v>
      </c>
      <c r="AT273" s="120">
        <v>0</v>
      </c>
      <c r="AU273" s="120">
        <v>0</v>
      </c>
      <c r="AV273" s="120">
        <v>0</v>
      </c>
      <c r="AW273" s="120">
        <v>0</v>
      </c>
      <c r="AZ273" s="121"/>
      <c r="BA273" s="121"/>
      <c r="BB273" s="121"/>
      <c r="BC273" s="121"/>
      <c r="BD273" s="121">
        <v>0</v>
      </c>
      <c r="BE273" s="121">
        <v>0</v>
      </c>
      <c r="BF273" s="121">
        <v>0</v>
      </c>
      <c r="BG273" s="121">
        <v>0</v>
      </c>
      <c r="BH273" s="121">
        <v>0</v>
      </c>
      <c r="BI273" s="121">
        <v>0</v>
      </c>
      <c r="BJ273" s="121">
        <v>0</v>
      </c>
      <c r="BK273" s="121">
        <v>0</v>
      </c>
      <c r="BL273" s="121">
        <v>0</v>
      </c>
      <c r="BM273" s="121">
        <v>0</v>
      </c>
      <c r="BN273" s="121">
        <v>0</v>
      </c>
      <c r="BO273" s="121">
        <v>0</v>
      </c>
      <c r="BP273" s="121">
        <v>0</v>
      </c>
      <c r="BQ273" s="121">
        <v>0</v>
      </c>
      <c r="BR273" s="121">
        <v>0</v>
      </c>
      <c r="BT273" s="116" t="str">
        <f t="shared" si="87"/>
        <v>HUNG</v>
      </c>
      <c r="BU273" s="122">
        <v>0</v>
      </c>
      <c r="BV273" s="122">
        <v>0</v>
      </c>
      <c r="BW273" s="122">
        <f t="shared" si="96"/>
        <v>0</v>
      </c>
      <c r="BX273" s="123" t="str">
        <f t="shared" si="97"/>
        <v xml:space="preserve"> </v>
      </c>
      <c r="BY273" s="115" t="str">
        <f t="shared" si="84"/>
        <v>OK</v>
      </c>
      <c r="CA273" s="124" t="e">
        <f t="shared" si="88"/>
        <v>#REF!</v>
      </c>
      <c r="CB273" s="122">
        <f t="shared" si="89"/>
        <v>0</v>
      </c>
      <c r="CC273" s="122" t="e">
        <f t="shared" si="83"/>
        <v>#REF!</v>
      </c>
      <c r="CD273" s="125" t="e">
        <f>SUMIF(ID_Process_P!$I$8:$I$1008,'● Inspection plan (master)'!$E273,ID_Process_P!#REF!)/1000</f>
        <v>#REF!</v>
      </c>
      <c r="CE273" s="125">
        <v>0</v>
      </c>
      <c r="CF273" s="126"/>
      <c r="CL273" s="124">
        <f t="shared" si="90"/>
        <v>0</v>
      </c>
      <c r="CM273" s="122">
        <f t="shared" si="91"/>
        <v>0</v>
      </c>
      <c r="CN273" s="122">
        <f t="shared" si="92"/>
        <v>0</v>
      </c>
      <c r="CO273" s="125"/>
      <c r="CP273" s="125">
        <v>0</v>
      </c>
      <c r="CQ273" s="126"/>
    </row>
    <row r="274" spans="2:95">
      <c r="B274" s="127" t="str">
        <f t="shared" si="93"/>
        <v>CLEAN ROLLERBIVN</v>
      </c>
      <c r="C274" s="128" t="str">
        <f t="shared" si="85"/>
        <v>CLEAN ROLLERBIVN</v>
      </c>
      <c r="D274" s="128" t="str">
        <f t="shared" si="94"/>
        <v>CLEAN ROLLERBIVN</v>
      </c>
      <c r="E274" s="128" t="str">
        <f t="shared" si="95"/>
        <v>CLEAN ROLLERPackingBIVN</v>
      </c>
      <c r="F274" s="129" t="s">
        <v>37</v>
      </c>
      <c r="G274" s="130" t="str">
        <f t="shared" si="86"/>
        <v>CLEAN ROLLERBIVN</v>
      </c>
      <c r="H274" s="130" t="s">
        <v>35</v>
      </c>
      <c r="I274" s="129" t="s">
        <v>320</v>
      </c>
      <c r="J274" s="128" t="s">
        <v>87</v>
      </c>
      <c r="K274" s="128" t="s">
        <v>87</v>
      </c>
      <c r="L274" s="129" t="s">
        <v>695</v>
      </c>
      <c r="M274" s="129" t="s">
        <v>384</v>
      </c>
      <c r="N274" s="129">
        <v>200</v>
      </c>
      <c r="O274" s="106"/>
      <c r="P274" s="106"/>
      <c r="Q274" s="106"/>
      <c r="R274" s="106"/>
      <c r="S274" s="106"/>
      <c r="T274" s="106"/>
      <c r="U274" s="106"/>
      <c r="V274" s="106"/>
      <c r="W274" s="106"/>
      <c r="X274" s="117"/>
      <c r="Y274" s="117"/>
      <c r="Z274" s="117"/>
      <c r="AA274" s="118"/>
      <c r="AB274" s="118"/>
      <c r="AC274" s="118"/>
      <c r="AD274" s="119"/>
      <c r="AE274" s="120"/>
      <c r="AF274" s="120">
        <v>0</v>
      </c>
      <c r="AG274" s="120">
        <v>0</v>
      </c>
      <c r="AH274" s="120">
        <v>0</v>
      </c>
      <c r="AI274" s="120">
        <v>0</v>
      </c>
      <c r="AJ274" s="120">
        <v>0</v>
      </c>
      <c r="AK274" s="120">
        <v>0</v>
      </c>
      <c r="AL274" s="120">
        <v>0</v>
      </c>
      <c r="AM274" s="120">
        <v>0</v>
      </c>
      <c r="AN274" s="120">
        <v>0</v>
      </c>
      <c r="AO274" s="120">
        <v>0</v>
      </c>
      <c r="AP274" s="120">
        <v>0</v>
      </c>
      <c r="AQ274" s="120">
        <v>0</v>
      </c>
      <c r="AR274" s="120">
        <v>0</v>
      </c>
      <c r="AS274" s="120">
        <v>0</v>
      </c>
      <c r="AT274" s="120">
        <v>0</v>
      </c>
      <c r="AU274" s="120">
        <v>0</v>
      </c>
      <c r="AV274" s="120">
        <v>0</v>
      </c>
      <c r="AW274" s="120">
        <v>0</v>
      </c>
      <c r="AZ274" s="117"/>
      <c r="BA274" s="117"/>
      <c r="BB274" s="117"/>
      <c r="BC274" s="117"/>
      <c r="BD274" s="117">
        <v>0</v>
      </c>
      <c r="BE274" s="117">
        <v>0</v>
      </c>
      <c r="BF274" s="117">
        <v>0</v>
      </c>
      <c r="BG274" s="117">
        <v>0</v>
      </c>
      <c r="BH274" s="117">
        <v>0</v>
      </c>
      <c r="BI274" s="117">
        <v>0</v>
      </c>
      <c r="BJ274" s="117">
        <v>0</v>
      </c>
      <c r="BK274" s="117">
        <v>0</v>
      </c>
      <c r="BL274" s="117">
        <v>0</v>
      </c>
      <c r="BM274" s="117">
        <v>0</v>
      </c>
      <c r="BN274" s="117">
        <v>0</v>
      </c>
      <c r="BO274" s="117">
        <v>0</v>
      </c>
      <c r="BP274" s="117">
        <v>0</v>
      </c>
      <c r="BQ274" s="117">
        <v>0</v>
      </c>
      <c r="BR274" s="117">
        <v>0</v>
      </c>
      <c r="BT274" s="130" t="str">
        <f>$H274</f>
        <v>HUNG</v>
      </c>
      <c r="BU274" s="131">
        <v>0</v>
      </c>
      <c r="BV274" s="131">
        <v>0</v>
      </c>
      <c r="BW274" s="131">
        <f t="shared" si="96"/>
        <v>0</v>
      </c>
      <c r="BX274" s="132" t="str">
        <f t="shared" si="97"/>
        <v xml:space="preserve"> </v>
      </c>
      <c r="BY274" s="129" t="str">
        <f t="shared" si="84"/>
        <v>OK</v>
      </c>
      <c r="CA274" s="124" t="e">
        <f t="shared" si="88"/>
        <v>#REF!</v>
      </c>
      <c r="CB274" s="131">
        <f>SUMIF($AE$6:$AW$6,CB$6,$AE274:$AW274)</f>
        <v>0</v>
      </c>
      <c r="CC274" s="131" t="e">
        <f t="shared" si="83"/>
        <v>#REF!</v>
      </c>
      <c r="CD274" s="133" t="e">
        <f>SUMIF(ID_Process_P!$I$8:$I$1008,'● Inspection plan (master)'!$E274,ID_Process_P!#REF!)/1000</f>
        <v>#REF!</v>
      </c>
      <c r="CE274" s="133">
        <v>0</v>
      </c>
      <c r="CF274" s="134"/>
      <c r="CL274" s="124">
        <f t="shared" si="90"/>
        <v>0</v>
      </c>
      <c r="CM274" s="131">
        <f>SUMIF($AE$6:$AW$6,CM$6,$AE274:$AW274)</f>
        <v>0</v>
      </c>
      <c r="CN274" s="131">
        <f t="shared" si="92"/>
        <v>0</v>
      </c>
      <c r="CO274" s="133"/>
      <c r="CP274" s="133">
        <v>0</v>
      </c>
      <c r="CQ274" s="134"/>
    </row>
    <row r="275" spans="2:95">
      <c r="B275" s="113" t="str">
        <f t="shared" si="93"/>
        <v>RL2-3632c-TENMA</v>
      </c>
      <c r="C275" s="114" t="str">
        <f t="shared" si="85"/>
        <v>RL2-3632CVN2</v>
      </c>
      <c r="D275" s="114" t="str">
        <f t="shared" si="94"/>
        <v>RL2-3632c-TENMA</v>
      </c>
      <c r="E275" s="114" t="str">
        <f t="shared" si="95"/>
        <v>RL2-3632Packingc-TENMA</v>
      </c>
      <c r="F275" s="115" t="s">
        <v>37</v>
      </c>
      <c r="G275" s="116" t="str">
        <f t="shared" si="86"/>
        <v>RL2-3632CVN2</v>
      </c>
      <c r="H275" s="116" t="s">
        <v>35</v>
      </c>
      <c r="I275" s="115" t="s">
        <v>317</v>
      </c>
      <c r="J275" s="114" t="s">
        <v>106</v>
      </c>
      <c r="K275" s="114" t="s">
        <v>68</v>
      </c>
      <c r="L275" s="115" t="s">
        <v>539</v>
      </c>
      <c r="M275" s="115" t="s">
        <v>384</v>
      </c>
      <c r="N275" s="115">
        <v>200</v>
      </c>
      <c r="O275" s="106"/>
      <c r="P275" s="106"/>
      <c r="Q275" s="106"/>
      <c r="R275" s="106"/>
      <c r="S275" s="106"/>
      <c r="T275" s="106"/>
      <c r="U275" s="106"/>
      <c r="V275" s="106"/>
      <c r="W275" s="106"/>
      <c r="X275" s="117"/>
      <c r="Y275" s="117"/>
      <c r="Z275" s="117"/>
      <c r="AA275" s="118"/>
      <c r="AB275" s="118"/>
      <c r="AC275" s="118"/>
      <c r="AD275" s="119"/>
      <c r="AE275" s="120"/>
      <c r="AF275" s="120">
        <v>0</v>
      </c>
      <c r="AG275" s="120">
        <v>0</v>
      </c>
      <c r="AH275" s="120">
        <v>0</v>
      </c>
      <c r="AI275" s="120">
        <v>0</v>
      </c>
      <c r="AJ275" s="120">
        <v>2.31</v>
      </c>
      <c r="AK275" s="120">
        <v>2.73</v>
      </c>
      <c r="AL275" s="120">
        <v>2.52</v>
      </c>
      <c r="AM275" s="120">
        <v>19.739999999999998</v>
      </c>
      <c r="AN275" s="120">
        <v>59.85</v>
      </c>
      <c r="AO275" s="120">
        <v>22.47</v>
      </c>
      <c r="AP275" s="120">
        <v>1.68</v>
      </c>
      <c r="AQ275" s="120">
        <v>0</v>
      </c>
      <c r="AR275" s="120">
        <v>47.88</v>
      </c>
      <c r="AS275" s="120">
        <v>54.6</v>
      </c>
      <c r="AT275" s="120">
        <v>41.16</v>
      </c>
      <c r="AU275" s="120">
        <v>42</v>
      </c>
      <c r="AV275" s="120">
        <v>62.37</v>
      </c>
      <c r="AW275" s="120">
        <v>55.23</v>
      </c>
      <c r="AZ275" s="121"/>
      <c r="BA275" s="121"/>
      <c r="BB275" s="121"/>
      <c r="BC275" s="121"/>
      <c r="BD275" s="121">
        <v>0</v>
      </c>
      <c r="BE275" s="121">
        <v>2.52</v>
      </c>
      <c r="BF275" s="121">
        <v>0.84</v>
      </c>
      <c r="BG275" s="121">
        <v>2.94</v>
      </c>
      <c r="BH275" s="121">
        <v>17.010000000000002</v>
      </c>
      <c r="BI275" s="121">
        <v>39.9</v>
      </c>
      <c r="BJ275" s="121">
        <v>39.9</v>
      </c>
      <c r="BK275" s="121">
        <v>0</v>
      </c>
      <c r="BL275" s="121">
        <v>0</v>
      </c>
      <c r="BM275" s="121">
        <v>40.74</v>
      </c>
      <c r="BN275" s="121">
        <v>49.98</v>
      </c>
      <c r="BO275" s="121">
        <v>52.5</v>
      </c>
      <c r="BP275" s="121">
        <v>36.96</v>
      </c>
      <c r="BQ275" s="121">
        <v>59.2</v>
      </c>
      <c r="BR275" s="121">
        <v>72.2</v>
      </c>
      <c r="BT275" s="116" t="str">
        <f t="shared" si="87"/>
        <v>HUNG</v>
      </c>
      <c r="BU275" s="122">
        <v>41.16</v>
      </c>
      <c r="BV275" s="122">
        <v>41.16</v>
      </c>
      <c r="BW275" s="122">
        <f t="shared" si="96"/>
        <v>0</v>
      </c>
      <c r="BX275" s="123">
        <f t="shared" si="97"/>
        <v>1</v>
      </c>
      <c r="BY275" s="115" t="str">
        <f t="shared" si="84"/>
        <v>OK</v>
      </c>
      <c r="CA275" s="124" t="e">
        <f t="shared" si="88"/>
        <v>#REF!</v>
      </c>
      <c r="CB275" s="122">
        <f t="shared" si="89"/>
        <v>41.16</v>
      </c>
      <c r="CC275" s="122" t="e">
        <f t="shared" si="83"/>
        <v>#REF!</v>
      </c>
      <c r="CD275" s="125" t="e">
        <f>SUMIF(ID_Process_P!$I$8:$I$1008,'● Inspection plan (master)'!$E275,ID_Process_P!#REF!)/1000</f>
        <v>#REF!</v>
      </c>
      <c r="CE275" s="125">
        <v>0</v>
      </c>
      <c r="CF275" s="126" t="s">
        <v>465</v>
      </c>
      <c r="CL275" s="124">
        <f t="shared" si="90"/>
        <v>0</v>
      </c>
      <c r="CM275" s="122">
        <f t="shared" si="91"/>
        <v>54.6</v>
      </c>
      <c r="CN275" s="122">
        <f t="shared" si="92"/>
        <v>54.6</v>
      </c>
      <c r="CO275" s="125"/>
      <c r="CP275" s="125">
        <v>0</v>
      </c>
      <c r="CQ275" s="126" t="s">
        <v>465</v>
      </c>
    </row>
    <row r="276" spans="2:95">
      <c r="B276" s="127" t="str">
        <f t="shared" si="93"/>
        <v>RM2-2695c-TENMA</v>
      </c>
      <c r="C276" s="128" t="str">
        <f t="shared" si="85"/>
        <v>RM2-2695CVN2</v>
      </c>
      <c r="D276" s="128" t="str">
        <f t="shared" si="94"/>
        <v>RM2-2695c-TENMA</v>
      </c>
      <c r="E276" s="128" t="str">
        <f t="shared" si="95"/>
        <v>RM2-2695Packingc-TENMA</v>
      </c>
      <c r="F276" s="129" t="s">
        <v>37</v>
      </c>
      <c r="G276" s="130" t="str">
        <f t="shared" si="86"/>
        <v>RM2-2695CVN2</v>
      </c>
      <c r="H276" s="130" t="s">
        <v>35</v>
      </c>
      <c r="I276" s="129" t="s">
        <v>307</v>
      </c>
      <c r="J276" s="128" t="s">
        <v>106</v>
      </c>
      <c r="K276" s="128" t="s">
        <v>68</v>
      </c>
      <c r="L276" s="129" t="s">
        <v>383</v>
      </c>
      <c r="M276" s="129" t="s">
        <v>384</v>
      </c>
      <c r="N276" s="129">
        <v>200</v>
      </c>
      <c r="O276" s="106"/>
      <c r="P276" s="106"/>
      <c r="Q276" s="106"/>
      <c r="R276" s="106"/>
      <c r="S276" s="106"/>
      <c r="T276" s="106"/>
      <c r="U276" s="106"/>
      <c r="V276" s="106"/>
      <c r="W276" s="106"/>
      <c r="X276" s="117"/>
      <c r="Y276" s="117"/>
      <c r="Z276" s="117"/>
      <c r="AA276" s="118"/>
      <c r="AB276" s="118"/>
      <c r="AC276" s="118"/>
      <c r="AD276" s="119"/>
      <c r="AE276" s="120"/>
      <c r="AF276" s="120">
        <v>0</v>
      </c>
      <c r="AG276" s="120">
        <v>0</v>
      </c>
      <c r="AH276" s="120">
        <v>0</v>
      </c>
      <c r="AI276" s="120">
        <v>3.2</v>
      </c>
      <c r="AJ276" s="120">
        <v>6.4</v>
      </c>
      <c r="AK276" s="120">
        <v>3.2</v>
      </c>
      <c r="AL276" s="120">
        <v>12.8</v>
      </c>
      <c r="AM276" s="120">
        <v>30.54</v>
      </c>
      <c r="AN276" s="120">
        <v>96</v>
      </c>
      <c r="AO276" s="120">
        <v>51.33</v>
      </c>
      <c r="AP276" s="120">
        <v>0</v>
      </c>
      <c r="AQ276" s="120">
        <v>0</v>
      </c>
      <c r="AR276" s="120">
        <v>64</v>
      </c>
      <c r="AS276" s="120">
        <v>73.599999999999994</v>
      </c>
      <c r="AT276" s="120">
        <v>25.6</v>
      </c>
      <c r="AU276" s="120">
        <v>44.8</v>
      </c>
      <c r="AV276" s="120">
        <v>22.4</v>
      </c>
      <c r="AW276" s="120">
        <v>0</v>
      </c>
      <c r="AZ276" s="117"/>
      <c r="BA276" s="117"/>
      <c r="BB276" s="117"/>
      <c r="BC276" s="117"/>
      <c r="BD276" s="117">
        <v>3.2</v>
      </c>
      <c r="BE276" s="117">
        <v>3.2</v>
      </c>
      <c r="BF276" s="117">
        <v>3.2</v>
      </c>
      <c r="BG276" s="117">
        <v>3.2</v>
      </c>
      <c r="BH276" s="117">
        <v>35.200000000000003</v>
      </c>
      <c r="BI276" s="117">
        <v>76.8</v>
      </c>
      <c r="BJ276" s="117">
        <v>76.8</v>
      </c>
      <c r="BK276" s="117">
        <v>0</v>
      </c>
      <c r="BL276" s="117">
        <v>0</v>
      </c>
      <c r="BM276" s="117">
        <v>38.4</v>
      </c>
      <c r="BN276" s="117">
        <v>92.8</v>
      </c>
      <c r="BO276" s="117">
        <v>6.4</v>
      </c>
      <c r="BP276" s="117">
        <v>60.8</v>
      </c>
      <c r="BQ276" s="117">
        <v>32</v>
      </c>
      <c r="BR276" s="117">
        <v>0</v>
      </c>
      <c r="BT276" s="130" t="str">
        <f t="shared" si="87"/>
        <v>HUNG</v>
      </c>
      <c r="BU276" s="131">
        <v>25.6</v>
      </c>
      <c r="BV276" s="131">
        <v>25.6</v>
      </c>
      <c r="BW276" s="131">
        <f t="shared" si="96"/>
        <v>0</v>
      </c>
      <c r="BX276" s="132">
        <f t="shared" si="97"/>
        <v>1</v>
      </c>
      <c r="BY276" s="129" t="str">
        <f t="shared" si="84"/>
        <v>OK</v>
      </c>
      <c r="CA276" s="124" t="e">
        <f t="shared" si="88"/>
        <v>#REF!</v>
      </c>
      <c r="CB276" s="131">
        <f t="shared" si="89"/>
        <v>25.6</v>
      </c>
      <c r="CC276" s="131" t="e">
        <f t="shared" si="83"/>
        <v>#REF!</v>
      </c>
      <c r="CD276" s="133" t="e">
        <f>SUMIF(ID_Process_P!$I$8:$I$1008,'● Inspection plan (master)'!$E276,ID_Process_P!#REF!)/1000</f>
        <v>#REF!</v>
      </c>
      <c r="CE276" s="133">
        <v>0</v>
      </c>
      <c r="CF276" s="134" t="s">
        <v>465</v>
      </c>
      <c r="CL276" s="124">
        <f t="shared" si="90"/>
        <v>0</v>
      </c>
      <c r="CM276" s="131">
        <f t="shared" si="91"/>
        <v>73.599999999999994</v>
      </c>
      <c r="CN276" s="131">
        <f t="shared" si="92"/>
        <v>73.599999999999994</v>
      </c>
      <c r="CO276" s="133"/>
      <c r="CP276" s="133">
        <v>0</v>
      </c>
      <c r="CQ276" s="134" t="s">
        <v>465</v>
      </c>
    </row>
    <row r="277" spans="2:95">
      <c r="B277" s="113" t="str">
        <f t="shared" si="93"/>
        <v>D00ADBBIVN</v>
      </c>
      <c r="C277" s="114" t="str">
        <f t="shared" si="85"/>
        <v>D00ADBBIVN</v>
      </c>
      <c r="D277" s="114" t="str">
        <f t="shared" si="94"/>
        <v>D00ADBBIVN</v>
      </c>
      <c r="E277" s="114" t="str">
        <f t="shared" si="95"/>
        <v>D00ADBPackingBIVN</v>
      </c>
      <c r="F277" s="115" t="s">
        <v>37</v>
      </c>
      <c r="G277" s="116" t="str">
        <f t="shared" si="86"/>
        <v>D00ADBBIVN</v>
      </c>
      <c r="H277" s="116" t="s">
        <v>227</v>
      </c>
      <c r="I277" s="115" t="s">
        <v>337</v>
      </c>
      <c r="J277" s="114" t="s">
        <v>87</v>
      </c>
      <c r="K277" s="114" t="s">
        <v>87</v>
      </c>
      <c r="L277" s="115" t="s">
        <v>683</v>
      </c>
      <c r="M277" s="115" t="s">
        <v>384</v>
      </c>
      <c r="N277" s="115">
        <v>120</v>
      </c>
      <c r="O277" s="106"/>
      <c r="P277" s="106"/>
      <c r="Q277" s="106"/>
      <c r="R277" s="106"/>
      <c r="S277" s="106"/>
      <c r="T277" s="106"/>
      <c r="U277" s="106"/>
      <c r="V277" s="106"/>
      <c r="W277" s="106"/>
      <c r="X277" s="117"/>
      <c r="Y277" s="117"/>
      <c r="Z277" s="117"/>
      <c r="AA277" s="118"/>
      <c r="AB277" s="118"/>
      <c r="AC277" s="118"/>
      <c r="AD277" s="119"/>
      <c r="AE277" s="120"/>
      <c r="AF277" s="120">
        <v>0</v>
      </c>
      <c r="AG277" s="120">
        <v>0</v>
      </c>
      <c r="AH277" s="120">
        <v>0</v>
      </c>
      <c r="AI277" s="120">
        <v>0</v>
      </c>
      <c r="AJ277" s="120">
        <v>0</v>
      </c>
      <c r="AK277" s="120">
        <v>0</v>
      </c>
      <c r="AL277" s="120">
        <v>0</v>
      </c>
      <c r="AM277" s="120">
        <v>0</v>
      </c>
      <c r="AN277" s="120">
        <v>0</v>
      </c>
      <c r="AO277" s="120">
        <v>0</v>
      </c>
      <c r="AP277" s="120">
        <v>0</v>
      </c>
      <c r="AQ277" s="120">
        <v>0</v>
      </c>
      <c r="AR277" s="120">
        <v>0</v>
      </c>
      <c r="AS277" s="120">
        <v>0</v>
      </c>
      <c r="AT277" s="120">
        <v>0</v>
      </c>
      <c r="AU277" s="120">
        <v>0</v>
      </c>
      <c r="AV277" s="120">
        <v>0</v>
      </c>
      <c r="AW277" s="120">
        <v>0</v>
      </c>
      <c r="AZ277" s="121"/>
      <c r="BA277" s="121"/>
      <c r="BB277" s="121"/>
      <c r="BC277" s="121"/>
      <c r="BD277" s="121">
        <v>0</v>
      </c>
      <c r="BE277" s="121">
        <v>0</v>
      </c>
      <c r="BF277" s="121">
        <v>0</v>
      </c>
      <c r="BG277" s="121">
        <v>0</v>
      </c>
      <c r="BH277" s="121">
        <v>0</v>
      </c>
      <c r="BI277" s="121">
        <v>0</v>
      </c>
      <c r="BJ277" s="121">
        <v>0</v>
      </c>
      <c r="BK277" s="121">
        <v>0</v>
      </c>
      <c r="BL277" s="121">
        <v>0</v>
      </c>
      <c r="BM277" s="121">
        <v>0</v>
      </c>
      <c r="BN277" s="121">
        <v>0</v>
      </c>
      <c r="BO277" s="121">
        <v>0</v>
      </c>
      <c r="BP277" s="121">
        <v>0</v>
      </c>
      <c r="BQ277" s="121">
        <v>0</v>
      </c>
      <c r="BR277" s="121">
        <v>0</v>
      </c>
      <c r="BT277" s="116" t="str">
        <f t="shared" si="87"/>
        <v>HIEN</v>
      </c>
      <c r="BU277" s="122">
        <v>0</v>
      </c>
      <c r="BV277" s="122">
        <v>0</v>
      </c>
      <c r="BW277" s="122">
        <f t="shared" si="96"/>
        <v>0</v>
      </c>
      <c r="BX277" s="123" t="str">
        <f t="shared" si="97"/>
        <v xml:space="preserve"> </v>
      </c>
      <c r="BY277" s="115" t="str">
        <f t="shared" si="84"/>
        <v>OK</v>
      </c>
      <c r="CA277" s="124" t="e">
        <f t="shared" si="88"/>
        <v>#REF!</v>
      </c>
      <c r="CB277" s="122">
        <f t="shared" si="89"/>
        <v>0</v>
      </c>
      <c r="CC277" s="122" t="e">
        <f t="shared" si="83"/>
        <v>#REF!</v>
      </c>
      <c r="CD277" s="125" t="e">
        <f>SUMIF(ID_Process_P!$I$8:$I$1008,'● Inspection plan (master)'!$E277,ID_Process_P!#REF!)/1000</f>
        <v>#REF!</v>
      </c>
      <c r="CE277" s="125">
        <v>0</v>
      </c>
      <c r="CF277" s="126"/>
      <c r="CL277" s="124">
        <f t="shared" si="90"/>
        <v>0</v>
      </c>
      <c r="CM277" s="122">
        <f t="shared" si="91"/>
        <v>0</v>
      </c>
      <c r="CN277" s="122">
        <f t="shared" si="92"/>
        <v>0</v>
      </c>
      <c r="CO277" s="125"/>
      <c r="CP277" s="125">
        <v>0</v>
      </c>
      <c r="CQ277" s="126"/>
    </row>
    <row r="278" spans="2:95">
      <c r="B278" s="127" t="str">
        <f t="shared" si="93"/>
        <v>RL2-0690CBMP</v>
      </c>
      <c r="C278" s="128" t="str">
        <f t="shared" si="85"/>
        <v>RL2-0690CBMP</v>
      </c>
      <c r="D278" s="128" t="s">
        <v>833</v>
      </c>
      <c r="E278" s="128" t="s">
        <v>834</v>
      </c>
      <c r="F278" s="129" t="s">
        <v>37</v>
      </c>
      <c r="G278" s="130" t="s">
        <v>833</v>
      </c>
      <c r="H278" s="130" t="s">
        <v>35</v>
      </c>
      <c r="I278" s="129" t="s">
        <v>324</v>
      </c>
      <c r="J278" s="128" t="s">
        <v>100</v>
      </c>
      <c r="K278" s="128" t="s">
        <v>100</v>
      </c>
      <c r="L278" s="129" t="s">
        <v>383</v>
      </c>
      <c r="M278" s="129" t="s">
        <v>384</v>
      </c>
      <c r="N278" s="129">
        <v>160</v>
      </c>
      <c r="O278" s="106"/>
      <c r="P278" s="106"/>
      <c r="Q278" s="106"/>
      <c r="R278" s="106"/>
      <c r="S278" s="106"/>
      <c r="T278" s="106"/>
      <c r="U278" s="106"/>
      <c r="V278" s="106"/>
      <c r="W278" s="106"/>
      <c r="X278" s="117"/>
      <c r="Y278" s="117"/>
      <c r="Z278" s="117"/>
      <c r="AA278" s="118"/>
      <c r="AB278" s="118"/>
      <c r="AC278" s="118"/>
      <c r="AD278" s="119"/>
      <c r="AE278" s="120"/>
      <c r="AF278" s="120">
        <v>30</v>
      </c>
      <c r="AG278" s="120">
        <v>89.503</v>
      </c>
      <c r="AH278" s="120">
        <v>35</v>
      </c>
      <c r="AI278" s="120">
        <v>171</v>
      </c>
      <c r="AJ278" s="120">
        <v>56</v>
      </c>
      <c r="AK278" s="120">
        <v>106</v>
      </c>
      <c r="AL278" s="120">
        <v>74</v>
      </c>
      <c r="AM278" s="120">
        <v>68</v>
      </c>
      <c r="AN278" s="120">
        <v>284</v>
      </c>
      <c r="AO278" s="120">
        <v>228</v>
      </c>
      <c r="AP278" s="120">
        <v>240</v>
      </c>
      <c r="AQ278" s="120">
        <v>71</v>
      </c>
      <c r="AR278" s="120">
        <v>67</v>
      </c>
      <c r="AS278" s="120">
        <v>95</v>
      </c>
      <c r="AT278" s="120">
        <v>123.68</v>
      </c>
      <c r="AU278" s="120">
        <v>120.32</v>
      </c>
      <c r="AV278" s="120">
        <v>67.2</v>
      </c>
      <c r="AW278" s="120">
        <v>32.799999999999997</v>
      </c>
      <c r="AZ278" s="117"/>
      <c r="BA278" s="117"/>
      <c r="BB278" s="117"/>
      <c r="BC278" s="117"/>
      <c r="BD278" s="117">
        <v>164</v>
      </c>
      <c r="BE278" s="117">
        <v>56</v>
      </c>
      <c r="BF278" s="117">
        <v>82</v>
      </c>
      <c r="BG278" s="117">
        <v>75</v>
      </c>
      <c r="BH278" s="117">
        <v>53</v>
      </c>
      <c r="BI278" s="117">
        <v>249</v>
      </c>
      <c r="BJ278" s="117">
        <v>237</v>
      </c>
      <c r="BK278" s="117">
        <v>256</v>
      </c>
      <c r="BL278" s="117">
        <v>115</v>
      </c>
      <c r="BM278" s="117">
        <v>28</v>
      </c>
      <c r="BN278" s="117">
        <v>104</v>
      </c>
      <c r="BO278" s="117">
        <v>93</v>
      </c>
      <c r="BP278" s="117">
        <v>121</v>
      </c>
      <c r="BQ278" s="117">
        <v>120</v>
      </c>
      <c r="BR278" s="117">
        <v>52</v>
      </c>
      <c r="BT278" s="130" t="str">
        <f t="shared" si="87"/>
        <v>HUNG</v>
      </c>
      <c r="BU278" s="131">
        <v>123</v>
      </c>
      <c r="BV278" s="131">
        <v>123.68</v>
      </c>
      <c r="BW278" s="131">
        <f t="shared" si="96"/>
        <v>0.68000000000000682</v>
      </c>
      <c r="BX278" s="132">
        <f t="shared" si="97"/>
        <v>0.99450194049159113</v>
      </c>
      <c r="BY278" s="129" t="str">
        <f t="shared" si="84"/>
        <v>OK</v>
      </c>
      <c r="CA278" s="124" t="e">
        <f t="shared" si="88"/>
        <v>#REF!</v>
      </c>
      <c r="CB278" s="131">
        <f t="shared" si="89"/>
        <v>123.68</v>
      </c>
      <c r="CC278" s="131" t="e">
        <f t="shared" si="83"/>
        <v>#REF!</v>
      </c>
      <c r="CD278" s="133" t="e">
        <f>SUMIF(ID_Process_P!$I$8:$I$1008,'● Inspection plan (master)'!$E278,ID_Process_P!#REF!)/1000</f>
        <v>#REF!</v>
      </c>
      <c r="CE278" s="133">
        <v>45.68</v>
      </c>
      <c r="CF278" s="134"/>
      <c r="CL278" s="124">
        <f t="shared" si="90"/>
        <v>0</v>
      </c>
      <c r="CM278" s="131">
        <f t="shared" si="91"/>
        <v>95</v>
      </c>
      <c r="CN278" s="131">
        <f t="shared" si="92"/>
        <v>95</v>
      </c>
      <c r="CO278" s="133"/>
      <c r="CP278" s="133">
        <v>0</v>
      </c>
      <c r="CQ278" s="134"/>
    </row>
    <row r="279" spans="2:95">
      <c r="B279" s="113" t="str">
        <f t="shared" si="93"/>
        <v>RL2-0975CBMP</v>
      </c>
      <c r="C279" s="114" t="str">
        <f t="shared" si="85"/>
        <v>RL2-0975CBMP</v>
      </c>
      <c r="D279" s="114" t="s">
        <v>835</v>
      </c>
      <c r="E279" s="114" t="s">
        <v>836</v>
      </c>
      <c r="F279" s="115" t="s">
        <v>37</v>
      </c>
      <c r="G279" s="116" t="s">
        <v>835</v>
      </c>
      <c r="H279" s="116" t="s">
        <v>35</v>
      </c>
      <c r="I279" s="115" t="s">
        <v>325</v>
      </c>
      <c r="J279" s="114" t="s">
        <v>100</v>
      </c>
      <c r="K279" s="114" t="s">
        <v>100</v>
      </c>
      <c r="L279" s="115" t="s">
        <v>383</v>
      </c>
      <c r="M279" s="115" t="s">
        <v>384</v>
      </c>
      <c r="N279" s="115">
        <v>160</v>
      </c>
      <c r="O279" s="106"/>
      <c r="P279" s="106"/>
      <c r="Q279" s="106"/>
      <c r="R279" s="106"/>
      <c r="S279" s="106"/>
      <c r="T279" s="106"/>
      <c r="U279" s="106"/>
      <c r="V279" s="106"/>
      <c r="W279" s="106"/>
      <c r="X279" s="117"/>
      <c r="Y279" s="117"/>
      <c r="Z279" s="117"/>
      <c r="AA279" s="118"/>
      <c r="AB279" s="118"/>
      <c r="AC279" s="118"/>
      <c r="AD279" s="119"/>
      <c r="AE279" s="120"/>
      <c r="AF279" s="120">
        <v>38.015000000000001</v>
      </c>
      <c r="AG279" s="120">
        <v>0</v>
      </c>
      <c r="AH279" s="120">
        <v>7</v>
      </c>
      <c r="AI279" s="120">
        <v>30</v>
      </c>
      <c r="AJ279" s="120">
        <v>17</v>
      </c>
      <c r="AK279" s="120">
        <v>49</v>
      </c>
      <c r="AL279" s="120">
        <v>37</v>
      </c>
      <c r="AM279" s="120">
        <v>82</v>
      </c>
      <c r="AN279" s="120">
        <v>77</v>
      </c>
      <c r="AO279" s="120">
        <v>91</v>
      </c>
      <c r="AP279" s="120">
        <v>113</v>
      </c>
      <c r="AQ279" s="120">
        <v>47</v>
      </c>
      <c r="AR279" s="120">
        <v>47</v>
      </c>
      <c r="AS279" s="120">
        <v>65</v>
      </c>
      <c r="AT279" s="120">
        <v>73.599999999999994</v>
      </c>
      <c r="AU279" s="120">
        <v>65.44</v>
      </c>
      <c r="AV279" s="120">
        <v>36.32</v>
      </c>
      <c r="AW279" s="120">
        <v>17.760000000000002</v>
      </c>
      <c r="AZ279" s="121"/>
      <c r="BA279" s="121"/>
      <c r="BB279" s="121"/>
      <c r="BC279" s="121"/>
      <c r="BD279" s="121">
        <v>36</v>
      </c>
      <c r="BE279" s="121">
        <v>15</v>
      </c>
      <c r="BF279" s="121">
        <v>40</v>
      </c>
      <c r="BG279" s="121">
        <v>40</v>
      </c>
      <c r="BH279" s="121">
        <v>17</v>
      </c>
      <c r="BI279" s="121">
        <v>118</v>
      </c>
      <c r="BJ279" s="121">
        <v>100</v>
      </c>
      <c r="BK279" s="121">
        <v>115</v>
      </c>
      <c r="BL279" s="121">
        <v>55</v>
      </c>
      <c r="BM279" s="121">
        <v>38</v>
      </c>
      <c r="BN279" s="121">
        <v>68</v>
      </c>
      <c r="BO279" s="121">
        <v>57</v>
      </c>
      <c r="BP279" s="121">
        <v>66</v>
      </c>
      <c r="BQ279" s="121">
        <v>65</v>
      </c>
      <c r="BR279" s="121">
        <v>28</v>
      </c>
      <c r="BT279" s="116" t="str">
        <f t="shared" si="87"/>
        <v>HUNG</v>
      </c>
      <c r="BU279" s="122">
        <v>69</v>
      </c>
      <c r="BV279" s="122">
        <v>73.599999999999994</v>
      </c>
      <c r="BW279" s="122">
        <f t="shared" si="96"/>
        <v>4.5999999999999943</v>
      </c>
      <c r="BX279" s="123">
        <f t="shared" si="97"/>
        <v>0.93750000000000011</v>
      </c>
      <c r="BY279" s="115" t="str">
        <f t="shared" si="84"/>
        <v>NG</v>
      </c>
      <c r="CA279" s="124" t="e">
        <f t="shared" si="88"/>
        <v>#REF!</v>
      </c>
      <c r="CB279" s="122">
        <f t="shared" si="89"/>
        <v>73.599999999999994</v>
      </c>
      <c r="CC279" s="122" t="e">
        <f t="shared" si="83"/>
        <v>#REF!</v>
      </c>
      <c r="CD279" s="125" t="e">
        <f>SUMIF(ID_Process_P!$I$8:$I$1008,'● Inspection plan (master)'!$E279,ID_Process_P!#REF!)/1000</f>
        <v>#REF!</v>
      </c>
      <c r="CE279" s="125">
        <v>24.6</v>
      </c>
      <c r="CF279" s="126"/>
      <c r="CL279" s="124">
        <f t="shared" si="90"/>
        <v>0</v>
      </c>
      <c r="CM279" s="122">
        <f t="shared" si="91"/>
        <v>65</v>
      </c>
      <c r="CN279" s="122">
        <f t="shared" si="92"/>
        <v>65</v>
      </c>
      <c r="CO279" s="125"/>
      <c r="CP279" s="125">
        <v>0</v>
      </c>
      <c r="CQ279" s="126"/>
    </row>
    <row r="280" spans="2:95">
      <c r="B280" s="127" t="str">
        <f t="shared" si="93"/>
        <v>302YJ08230KDTVN</v>
      </c>
      <c r="C280" s="128" t="str">
        <f t="shared" si="85"/>
        <v>302YJ08230KDTVN</v>
      </c>
      <c r="D280" s="128" t="str">
        <f t="shared" ref="D280" si="98">I280&amp;J280</f>
        <v>302YJ08230KDTVN</v>
      </c>
      <c r="E280" s="128" t="str">
        <f t="shared" ref="E280" si="99">I280&amp;F280&amp;J280</f>
        <v>302YJ08230PackingKDTVN</v>
      </c>
      <c r="F280" s="129" t="s">
        <v>37</v>
      </c>
      <c r="G280" s="130" t="str">
        <f t="shared" ref="G280" si="100">I280&amp;K280</f>
        <v>302YJ08230KDTVN</v>
      </c>
      <c r="H280" s="130" t="s">
        <v>257</v>
      </c>
      <c r="I280" s="129" t="s">
        <v>334</v>
      </c>
      <c r="J280" s="128" t="s">
        <v>111</v>
      </c>
      <c r="K280" s="128" t="s">
        <v>111</v>
      </c>
      <c r="L280" s="129" t="s">
        <v>753</v>
      </c>
      <c r="M280" s="129" t="s">
        <v>384</v>
      </c>
      <c r="N280" s="129">
        <v>200</v>
      </c>
      <c r="O280" s="106"/>
      <c r="P280" s="106"/>
      <c r="Q280" s="106"/>
      <c r="R280" s="106"/>
      <c r="S280" s="106"/>
      <c r="T280" s="106"/>
      <c r="U280" s="106"/>
      <c r="V280" s="106"/>
      <c r="W280" s="106"/>
      <c r="X280" s="117"/>
      <c r="Y280" s="117"/>
      <c r="Z280" s="117"/>
      <c r="AA280" s="118"/>
      <c r="AB280" s="118"/>
      <c r="AC280" s="118"/>
      <c r="AD280" s="119"/>
      <c r="AE280" s="120"/>
      <c r="AF280" s="120">
        <v>0</v>
      </c>
      <c r="AG280" s="120">
        <v>0</v>
      </c>
      <c r="AH280" s="120">
        <v>0</v>
      </c>
      <c r="AI280" s="136">
        <v>0</v>
      </c>
      <c r="AJ280" s="136">
        <v>0</v>
      </c>
      <c r="AK280" s="136">
        <v>0</v>
      </c>
      <c r="AL280" s="136">
        <v>0</v>
      </c>
      <c r="AM280" s="136">
        <v>2.1999999999999999E-2</v>
      </c>
      <c r="AN280" s="136">
        <v>0</v>
      </c>
      <c r="AO280" s="136">
        <v>0</v>
      </c>
      <c r="AP280" s="136">
        <v>0</v>
      </c>
      <c r="AQ280" s="136">
        <v>0</v>
      </c>
      <c r="AR280" s="136">
        <v>0</v>
      </c>
      <c r="AS280" s="136">
        <v>0</v>
      </c>
      <c r="AT280" s="136">
        <v>0.01</v>
      </c>
      <c r="AU280" s="136">
        <v>0.47</v>
      </c>
      <c r="AV280" s="136">
        <v>1.07</v>
      </c>
      <c r="AW280" s="136">
        <v>9.1999999999999993</v>
      </c>
      <c r="AZ280" s="117"/>
      <c r="BA280" s="117"/>
      <c r="BB280" s="117"/>
      <c r="BC280" s="117"/>
      <c r="BD280" s="117">
        <v>1.9E-2</v>
      </c>
      <c r="BE280" s="117">
        <v>0</v>
      </c>
      <c r="BF280" s="117">
        <v>0</v>
      </c>
      <c r="BG280" s="117">
        <v>0</v>
      </c>
      <c r="BH280" s="117">
        <v>2.1999999999999999E-2</v>
      </c>
      <c r="BI280" s="117">
        <v>0</v>
      </c>
      <c r="BJ280" s="117">
        <v>0</v>
      </c>
      <c r="BK280" s="117">
        <v>0</v>
      </c>
      <c r="BL280" s="117">
        <v>0</v>
      </c>
      <c r="BM280" s="117">
        <v>0</v>
      </c>
      <c r="BN280" s="117">
        <v>0</v>
      </c>
      <c r="BO280" s="117">
        <v>5.0000000000000001E-3</v>
      </c>
      <c r="BP280" s="117">
        <v>8.0000000000000002E-3</v>
      </c>
      <c r="BQ280" s="117">
        <v>1.5309999999999999</v>
      </c>
      <c r="BR280" s="117">
        <v>9.202</v>
      </c>
      <c r="BT280" s="130" t="str">
        <f t="shared" si="87"/>
        <v>HOH</v>
      </c>
      <c r="BU280" s="131">
        <v>5.0000000000000001E-3</v>
      </c>
      <c r="BV280" s="131">
        <v>0.01</v>
      </c>
      <c r="BW280" s="131">
        <f t="shared" si="96"/>
        <v>5.0000000000000001E-3</v>
      </c>
      <c r="BX280" s="132">
        <f t="shared" si="97"/>
        <v>0.5</v>
      </c>
      <c r="BY280" s="129" t="str">
        <f t="shared" si="84"/>
        <v>NG</v>
      </c>
      <c r="CA280" s="124" t="e">
        <f t="shared" si="88"/>
        <v>#REF!</v>
      </c>
      <c r="CB280" s="131">
        <f t="shared" si="89"/>
        <v>0.01</v>
      </c>
      <c r="CC280" s="131" t="e">
        <f t="shared" si="83"/>
        <v>#REF!</v>
      </c>
      <c r="CD280" s="133" t="e">
        <f>SUMIF(ID_Process_P!$I$8:$I$1008,'● Inspection plan (master)'!$E280,ID_Process_P!#REF!)/1000</f>
        <v>#REF!</v>
      </c>
      <c r="CE280" s="133">
        <v>5.0000000000000001E-3</v>
      </c>
      <c r="CF280" s="134"/>
      <c r="CL280" s="124">
        <f t="shared" si="90"/>
        <v>0</v>
      </c>
      <c r="CM280" s="131">
        <f t="shared" si="91"/>
        <v>0</v>
      </c>
      <c r="CN280" s="131">
        <f t="shared" si="92"/>
        <v>0</v>
      </c>
      <c r="CO280" s="133"/>
      <c r="CP280" s="133">
        <v>0</v>
      </c>
      <c r="CQ280" s="134"/>
    </row>
    <row r="281" spans="2:95">
      <c r="B281" s="113" t="str">
        <f t="shared" si="93"/>
        <v>D01KCN-001BIVN</v>
      </c>
      <c r="C281" s="114" t="str">
        <f t="shared" si="85"/>
        <v>D01KCN-001BIVN</v>
      </c>
      <c r="D281" s="114" t="str">
        <f t="shared" si="94"/>
        <v>D01KCN-001BIVN</v>
      </c>
      <c r="E281" s="114" t="str">
        <f t="shared" si="95"/>
        <v>D01KCN-001PackingBIVN</v>
      </c>
      <c r="F281" s="115" t="s">
        <v>37</v>
      </c>
      <c r="G281" s="116" t="str">
        <f t="shared" si="86"/>
        <v>D01KCN-001BIVN</v>
      </c>
      <c r="H281" s="116" t="s">
        <v>141</v>
      </c>
      <c r="I281" s="115" t="s">
        <v>333</v>
      </c>
      <c r="J281" s="114" t="s">
        <v>87</v>
      </c>
      <c r="K281" s="114" t="s">
        <v>87</v>
      </c>
      <c r="L281" s="115" t="s">
        <v>539</v>
      </c>
      <c r="M281" s="115" t="s">
        <v>384</v>
      </c>
      <c r="N281" s="115">
        <v>200</v>
      </c>
      <c r="O281" s="106"/>
      <c r="P281" s="106"/>
      <c r="Q281" s="106"/>
      <c r="R281" s="106"/>
      <c r="S281" s="106"/>
      <c r="T281" s="106"/>
      <c r="U281" s="106"/>
      <c r="V281" s="106"/>
      <c r="W281" s="106"/>
      <c r="X281" s="117"/>
      <c r="Y281" s="117"/>
      <c r="Z281" s="117"/>
      <c r="AA281" s="118"/>
      <c r="AB281" s="118"/>
      <c r="AC281" s="118"/>
      <c r="AD281" s="119"/>
      <c r="AE281" s="120"/>
      <c r="AF281" s="120">
        <v>0</v>
      </c>
      <c r="AG281" s="120">
        <v>0</v>
      </c>
      <c r="AH281" s="120">
        <v>0</v>
      </c>
      <c r="AI281" s="120">
        <v>0</v>
      </c>
      <c r="AJ281" s="120">
        <v>0</v>
      </c>
      <c r="AK281" s="120">
        <v>0</v>
      </c>
      <c r="AL281" s="120">
        <v>0</v>
      </c>
      <c r="AM281" s="120">
        <v>0</v>
      </c>
      <c r="AN281" s="120">
        <v>0</v>
      </c>
      <c r="AO281" s="120">
        <v>0</v>
      </c>
      <c r="AP281" s="120">
        <v>0</v>
      </c>
      <c r="AQ281" s="120">
        <v>0</v>
      </c>
      <c r="AR281" s="120">
        <v>0</v>
      </c>
      <c r="AS281" s="120">
        <v>0</v>
      </c>
      <c r="AT281" s="120">
        <v>0</v>
      </c>
      <c r="AU281" s="120">
        <v>0.4</v>
      </c>
      <c r="AV281" s="120">
        <v>1.4</v>
      </c>
      <c r="AW281" s="120">
        <v>2.2000000000000002</v>
      </c>
      <c r="AZ281" s="121"/>
      <c r="BA281" s="121"/>
      <c r="BB281" s="121"/>
      <c r="BC281" s="121"/>
      <c r="BD281" s="121">
        <v>0.28999999999999998</v>
      </c>
      <c r="BE281" s="121">
        <v>0</v>
      </c>
      <c r="BF281" s="121">
        <v>0</v>
      </c>
      <c r="BG281" s="121">
        <v>0</v>
      </c>
      <c r="BH281" s="121">
        <v>0</v>
      </c>
      <c r="BI281" s="121">
        <v>0</v>
      </c>
      <c r="BJ281" s="121">
        <v>0</v>
      </c>
      <c r="BK281" s="121">
        <v>0.26800000000000002</v>
      </c>
      <c r="BL281" s="121">
        <v>0</v>
      </c>
      <c r="BM281" s="121">
        <v>0</v>
      </c>
      <c r="BN281" s="121">
        <v>0</v>
      </c>
      <c r="BO281" s="121">
        <v>0</v>
      </c>
      <c r="BP281" s="121">
        <v>0</v>
      </c>
      <c r="BQ281" s="121">
        <v>0.78</v>
      </c>
      <c r="BR281" s="121">
        <v>3.12</v>
      </c>
      <c r="BT281" s="116" t="str">
        <f t="shared" si="87"/>
        <v>SON</v>
      </c>
      <c r="BU281" s="122">
        <v>0</v>
      </c>
      <c r="BV281" s="122">
        <v>0</v>
      </c>
      <c r="BW281" s="122">
        <f t="shared" si="96"/>
        <v>0</v>
      </c>
      <c r="BX281" s="123" t="str">
        <f t="shared" si="97"/>
        <v xml:space="preserve"> </v>
      </c>
      <c r="BY281" s="115" t="str">
        <f t="shared" si="84"/>
        <v>OK</v>
      </c>
      <c r="CA281" s="124" t="e">
        <f t="shared" si="88"/>
        <v>#REF!</v>
      </c>
      <c r="CB281" s="122">
        <f t="shared" si="89"/>
        <v>0</v>
      </c>
      <c r="CC281" s="122" t="e">
        <f t="shared" si="83"/>
        <v>#REF!</v>
      </c>
      <c r="CD281" s="125" t="e">
        <f>SUMIF(ID_Process_P!$I$8:$I$1008,'● Inspection plan (master)'!$E281,ID_Process_P!#REF!)/1000</f>
        <v>#REF!</v>
      </c>
      <c r="CE281" s="125">
        <v>0</v>
      </c>
      <c r="CF281" s="126"/>
      <c r="CL281" s="124">
        <f t="shared" si="90"/>
        <v>0</v>
      </c>
      <c r="CM281" s="122">
        <f t="shared" si="91"/>
        <v>0</v>
      </c>
      <c r="CN281" s="122">
        <f t="shared" si="92"/>
        <v>0</v>
      </c>
      <c r="CO281" s="125"/>
      <c r="CP281" s="125">
        <v>0</v>
      </c>
      <c r="CQ281" s="126"/>
    </row>
    <row r="282" spans="2:95">
      <c r="B282" s="127" t="str">
        <f t="shared" si="93"/>
        <v>D01KFS-001BIVN</v>
      </c>
      <c r="C282" s="128" t="str">
        <f t="shared" si="85"/>
        <v>D01KFS-001BIVN</v>
      </c>
      <c r="D282" s="128" t="str">
        <f t="shared" si="94"/>
        <v>D01KFS-001BIVN</v>
      </c>
      <c r="E282" s="128" t="str">
        <f t="shared" si="95"/>
        <v>D01KFS-001PackingBIVN</v>
      </c>
      <c r="F282" s="129" t="s">
        <v>37</v>
      </c>
      <c r="G282" s="130" t="str">
        <f t="shared" si="86"/>
        <v>D01KFS-001BIVN</v>
      </c>
      <c r="H282" s="130" t="s">
        <v>141</v>
      </c>
      <c r="I282" s="129" t="s">
        <v>331</v>
      </c>
      <c r="J282" s="128" t="s">
        <v>87</v>
      </c>
      <c r="K282" s="128" t="s">
        <v>87</v>
      </c>
      <c r="L282" s="129" t="s">
        <v>539</v>
      </c>
      <c r="M282" s="129" t="s">
        <v>354</v>
      </c>
      <c r="N282" s="129">
        <v>200</v>
      </c>
      <c r="O282" s="106"/>
      <c r="P282" s="106"/>
      <c r="Q282" s="106"/>
      <c r="R282" s="106"/>
      <c r="S282" s="106"/>
      <c r="T282" s="106"/>
      <c r="U282" s="106"/>
      <c r="V282" s="106"/>
      <c r="W282" s="106"/>
      <c r="X282" s="117"/>
      <c r="Y282" s="117"/>
      <c r="Z282" s="117"/>
      <c r="AA282" s="118"/>
      <c r="AB282" s="118"/>
      <c r="AC282" s="118"/>
      <c r="AD282" s="119"/>
      <c r="AE282" s="120"/>
      <c r="AF282" s="120">
        <v>0</v>
      </c>
      <c r="AG282" s="120">
        <v>0</v>
      </c>
      <c r="AH282" s="120">
        <v>0</v>
      </c>
      <c r="AI282" s="120">
        <v>0</v>
      </c>
      <c r="AJ282" s="120">
        <v>0</v>
      </c>
      <c r="AK282" s="120">
        <v>0</v>
      </c>
      <c r="AL282" s="120">
        <v>0</v>
      </c>
      <c r="AM282" s="120">
        <v>0</v>
      </c>
      <c r="AN282" s="120">
        <v>0</v>
      </c>
      <c r="AO282" s="120">
        <v>0</v>
      </c>
      <c r="AP282" s="120">
        <v>0</v>
      </c>
      <c r="AQ282" s="120">
        <v>0</v>
      </c>
      <c r="AR282" s="120">
        <v>0</v>
      </c>
      <c r="AS282" s="120">
        <v>0</v>
      </c>
      <c r="AT282" s="120">
        <v>0</v>
      </c>
      <c r="AU282" s="120">
        <v>0.4</v>
      </c>
      <c r="AV282" s="120">
        <v>2</v>
      </c>
      <c r="AW282" s="120">
        <v>2.6</v>
      </c>
      <c r="AZ282" s="117"/>
      <c r="BA282" s="117"/>
      <c r="BB282" s="117"/>
      <c r="BC282" s="117"/>
      <c r="BD282" s="117">
        <v>0</v>
      </c>
      <c r="BE282" s="117">
        <v>0</v>
      </c>
      <c r="BF282" s="117">
        <v>0</v>
      </c>
      <c r="BG282" s="117">
        <v>0</v>
      </c>
      <c r="BH282" s="117">
        <v>0</v>
      </c>
      <c r="BI282" s="117">
        <v>0</v>
      </c>
      <c r="BJ282" s="117">
        <v>0</v>
      </c>
      <c r="BK282" s="117">
        <v>0</v>
      </c>
      <c r="BL282" s="117">
        <v>0</v>
      </c>
      <c r="BM282" s="117">
        <v>0</v>
      </c>
      <c r="BN282" s="117">
        <v>0</v>
      </c>
      <c r="BO282" s="117">
        <v>0</v>
      </c>
      <c r="BP282" s="117">
        <v>0</v>
      </c>
      <c r="BQ282" s="117">
        <v>1.08</v>
      </c>
      <c r="BR282" s="117">
        <v>3.78</v>
      </c>
      <c r="BT282" s="130" t="str">
        <f t="shared" si="87"/>
        <v>SON</v>
      </c>
      <c r="BU282" s="131">
        <v>0</v>
      </c>
      <c r="BV282" s="131">
        <v>0</v>
      </c>
      <c r="BW282" s="131">
        <f t="shared" si="96"/>
        <v>0</v>
      </c>
      <c r="BX282" s="132" t="str">
        <f t="shared" si="97"/>
        <v xml:space="preserve"> </v>
      </c>
      <c r="BY282" s="129" t="str">
        <f t="shared" si="84"/>
        <v>OK</v>
      </c>
      <c r="CA282" s="124" t="e">
        <f t="shared" si="88"/>
        <v>#REF!</v>
      </c>
      <c r="CB282" s="131">
        <f t="shared" si="89"/>
        <v>0</v>
      </c>
      <c r="CC282" s="131" t="e">
        <f t="shared" si="83"/>
        <v>#REF!</v>
      </c>
      <c r="CD282" s="133" t="e">
        <f>SUMIF(ID_Process_P!$I$8:$I$1008,'● Inspection plan (master)'!$E282,ID_Process_P!#REF!)/1000</f>
        <v>#REF!</v>
      </c>
      <c r="CE282" s="133">
        <v>0</v>
      </c>
      <c r="CF282" s="134"/>
      <c r="CL282" s="124">
        <f t="shared" si="90"/>
        <v>0</v>
      </c>
      <c r="CM282" s="131">
        <f t="shared" si="91"/>
        <v>0</v>
      </c>
      <c r="CN282" s="131">
        <f t="shared" si="92"/>
        <v>0</v>
      </c>
      <c r="CO282" s="133"/>
      <c r="CP282" s="133">
        <v>0</v>
      </c>
      <c r="CQ282" s="134"/>
    </row>
    <row r="283" spans="2:95">
      <c r="B283" s="113" t="str">
        <f t="shared" si="93"/>
        <v>D01KG3-001BIVN</v>
      </c>
      <c r="C283" s="114" t="str">
        <f t="shared" si="85"/>
        <v>D01KG3-001BIVN</v>
      </c>
      <c r="D283" s="114" t="str">
        <f t="shared" si="94"/>
        <v>D01KG3-001BIVN</v>
      </c>
      <c r="E283" s="114" t="str">
        <f t="shared" si="95"/>
        <v>D01KG3-001PackingBIVN</v>
      </c>
      <c r="F283" s="115" t="s">
        <v>37</v>
      </c>
      <c r="G283" s="116" t="str">
        <f t="shared" si="86"/>
        <v>D01KG3-001BIVN</v>
      </c>
      <c r="H283" s="116" t="s">
        <v>141</v>
      </c>
      <c r="I283" s="115" t="s">
        <v>329</v>
      </c>
      <c r="J283" s="114" t="s">
        <v>87</v>
      </c>
      <c r="K283" s="114" t="s">
        <v>87</v>
      </c>
      <c r="L283" s="115" t="s">
        <v>539</v>
      </c>
      <c r="M283" s="115" t="s">
        <v>384</v>
      </c>
      <c r="N283" s="115">
        <v>200</v>
      </c>
      <c r="O283" s="106"/>
      <c r="P283" s="106"/>
      <c r="Q283" s="106"/>
      <c r="R283" s="106"/>
      <c r="S283" s="106"/>
      <c r="T283" s="106"/>
      <c r="U283" s="106"/>
      <c r="V283" s="106"/>
      <c r="W283" s="106"/>
      <c r="X283" s="117"/>
      <c r="Y283" s="117"/>
      <c r="Z283" s="117"/>
      <c r="AA283" s="118"/>
      <c r="AB283" s="118"/>
      <c r="AC283" s="118"/>
      <c r="AD283" s="119"/>
      <c r="AE283" s="120"/>
      <c r="AF283" s="120">
        <v>0</v>
      </c>
      <c r="AG283" s="120">
        <v>0</v>
      </c>
      <c r="AH283" s="120">
        <v>0</v>
      </c>
      <c r="AI283" s="120">
        <v>0</v>
      </c>
      <c r="AJ283" s="120">
        <v>0</v>
      </c>
      <c r="AK283" s="120">
        <v>0</v>
      </c>
      <c r="AL283" s="120">
        <v>0</v>
      </c>
      <c r="AM283" s="120">
        <v>0</v>
      </c>
      <c r="AN283" s="120">
        <v>0</v>
      </c>
      <c r="AO283" s="120">
        <v>0</v>
      </c>
      <c r="AP283" s="120">
        <v>0</v>
      </c>
      <c r="AQ283" s="120">
        <v>0</v>
      </c>
      <c r="AR283" s="120">
        <v>0</v>
      </c>
      <c r="AS283" s="120">
        <v>0</v>
      </c>
      <c r="AT283" s="120">
        <v>0</v>
      </c>
      <c r="AU283" s="120">
        <v>0.4</v>
      </c>
      <c r="AV283" s="120">
        <v>0.8</v>
      </c>
      <c r="AW283" s="120">
        <v>0</v>
      </c>
      <c r="AZ283" s="121"/>
      <c r="BA283" s="121"/>
      <c r="BB283" s="121"/>
      <c r="BC283" s="121"/>
      <c r="BD283" s="121">
        <v>0</v>
      </c>
      <c r="BE283" s="121">
        <v>0</v>
      </c>
      <c r="BF283" s="121">
        <v>0</v>
      </c>
      <c r="BG283" s="121">
        <v>0</v>
      </c>
      <c r="BH283" s="121">
        <v>0</v>
      </c>
      <c r="BI283" s="121">
        <v>0</v>
      </c>
      <c r="BJ283" s="121">
        <v>0</v>
      </c>
      <c r="BK283" s="121">
        <v>0</v>
      </c>
      <c r="BL283" s="121">
        <v>0</v>
      </c>
      <c r="BM283" s="121">
        <v>0</v>
      </c>
      <c r="BN283" s="121">
        <v>0</v>
      </c>
      <c r="BO283" s="121">
        <v>0</v>
      </c>
      <c r="BP283" s="121">
        <v>0</v>
      </c>
      <c r="BQ283" s="121">
        <v>1.2</v>
      </c>
      <c r="BR283" s="121">
        <v>0</v>
      </c>
      <c r="BT283" s="116" t="str">
        <f t="shared" si="87"/>
        <v>SON</v>
      </c>
      <c r="BU283" s="122">
        <v>0</v>
      </c>
      <c r="BV283" s="122">
        <v>0</v>
      </c>
      <c r="BW283" s="122">
        <f t="shared" si="96"/>
        <v>0</v>
      </c>
      <c r="BX283" s="123" t="str">
        <f t="shared" si="97"/>
        <v xml:space="preserve"> </v>
      </c>
      <c r="BY283" s="115" t="str">
        <f t="shared" si="84"/>
        <v>OK</v>
      </c>
      <c r="CA283" s="124" t="e">
        <f t="shared" si="88"/>
        <v>#REF!</v>
      </c>
      <c r="CB283" s="122">
        <f t="shared" si="89"/>
        <v>0</v>
      </c>
      <c r="CC283" s="122" t="e">
        <f t="shared" si="83"/>
        <v>#REF!</v>
      </c>
      <c r="CD283" s="125" t="e">
        <f>SUMIF(ID_Process_P!$I$8:$I$1008,'● Inspection plan (master)'!$E283,ID_Process_P!#REF!)/1000</f>
        <v>#REF!</v>
      </c>
      <c r="CE283" s="125">
        <v>0</v>
      </c>
      <c r="CF283" s="126"/>
      <c r="CL283" s="124">
        <f t="shared" si="90"/>
        <v>0</v>
      </c>
      <c r="CM283" s="122">
        <f t="shared" si="91"/>
        <v>0</v>
      </c>
      <c r="CN283" s="122">
        <f t="shared" si="92"/>
        <v>0</v>
      </c>
      <c r="CO283" s="125"/>
      <c r="CP283" s="125">
        <v>0</v>
      </c>
      <c r="CQ283" s="126"/>
    </row>
    <row r="284" spans="2:95">
      <c r="B284" s="127" t="str">
        <f t="shared" si="93"/>
        <v>D01KG6-001BIVN</v>
      </c>
      <c r="C284" s="128" t="str">
        <f t="shared" si="85"/>
        <v>D01KG6-001BIVN</v>
      </c>
      <c r="D284" s="128" t="str">
        <f t="shared" si="94"/>
        <v>D01KG6-001BIVN</v>
      </c>
      <c r="E284" s="128" t="str">
        <f t="shared" si="95"/>
        <v>D01KG6-001PackingBIVN</v>
      </c>
      <c r="F284" s="129" t="s">
        <v>37</v>
      </c>
      <c r="G284" s="130" t="str">
        <f t="shared" si="86"/>
        <v>D01KG6-001BIVN</v>
      </c>
      <c r="H284" s="130" t="s">
        <v>141</v>
      </c>
      <c r="I284" s="129" t="s">
        <v>330</v>
      </c>
      <c r="J284" s="128" t="s">
        <v>87</v>
      </c>
      <c r="K284" s="128" t="s">
        <v>87</v>
      </c>
      <c r="L284" s="129" t="s">
        <v>539</v>
      </c>
      <c r="M284" s="129" t="s">
        <v>384</v>
      </c>
      <c r="N284" s="129">
        <v>200</v>
      </c>
      <c r="O284" s="106"/>
      <c r="P284" s="106"/>
      <c r="Q284" s="106"/>
      <c r="R284" s="106"/>
      <c r="S284" s="106"/>
      <c r="T284" s="106"/>
      <c r="U284" s="106"/>
      <c r="V284" s="106"/>
      <c r="W284" s="106"/>
      <c r="X284" s="117"/>
      <c r="Y284" s="117"/>
      <c r="Z284" s="117"/>
      <c r="AA284" s="118"/>
      <c r="AB284" s="118"/>
      <c r="AC284" s="118"/>
      <c r="AD284" s="119"/>
      <c r="AE284" s="120"/>
      <c r="AF284" s="120">
        <v>0</v>
      </c>
      <c r="AG284" s="120">
        <v>0</v>
      </c>
      <c r="AH284" s="120">
        <v>0</v>
      </c>
      <c r="AI284" s="120">
        <v>0</v>
      </c>
      <c r="AJ284" s="120">
        <v>0</v>
      </c>
      <c r="AK284" s="120">
        <v>0</v>
      </c>
      <c r="AL284" s="120">
        <v>0</v>
      </c>
      <c r="AM284" s="120">
        <v>0</v>
      </c>
      <c r="AN284" s="120">
        <v>0</v>
      </c>
      <c r="AO284" s="120">
        <v>0</v>
      </c>
      <c r="AP284" s="120">
        <v>0</v>
      </c>
      <c r="AQ284" s="120">
        <v>0</v>
      </c>
      <c r="AR284" s="120">
        <v>0</v>
      </c>
      <c r="AS284" s="120">
        <v>0</v>
      </c>
      <c r="AT284" s="120">
        <v>0</v>
      </c>
      <c r="AU284" s="120">
        <v>0.4</v>
      </c>
      <c r="AV284" s="120">
        <v>0.8</v>
      </c>
      <c r="AW284" s="120">
        <v>0</v>
      </c>
      <c r="AZ284" s="117"/>
      <c r="BA284" s="117"/>
      <c r="BB284" s="117"/>
      <c r="BC284" s="117"/>
      <c r="BD284" s="117">
        <v>0</v>
      </c>
      <c r="BE284" s="117">
        <v>0</v>
      </c>
      <c r="BF284" s="117">
        <v>0</v>
      </c>
      <c r="BG284" s="117">
        <v>0</v>
      </c>
      <c r="BH284" s="117">
        <v>0</v>
      </c>
      <c r="BI284" s="117">
        <v>0</v>
      </c>
      <c r="BJ284" s="117">
        <v>0</v>
      </c>
      <c r="BK284" s="117">
        <v>0</v>
      </c>
      <c r="BL284" s="117">
        <v>0</v>
      </c>
      <c r="BM284" s="117">
        <v>0</v>
      </c>
      <c r="BN284" s="117">
        <v>0</v>
      </c>
      <c r="BO284" s="117">
        <v>0</v>
      </c>
      <c r="BP284" s="117">
        <v>0</v>
      </c>
      <c r="BQ284" s="117">
        <v>1.2</v>
      </c>
      <c r="BR284" s="117">
        <v>0</v>
      </c>
      <c r="BT284" s="130" t="str">
        <f t="shared" si="87"/>
        <v>SON</v>
      </c>
      <c r="BU284" s="131">
        <v>0</v>
      </c>
      <c r="BV284" s="131">
        <v>0</v>
      </c>
      <c r="BW284" s="131">
        <f t="shared" si="96"/>
        <v>0</v>
      </c>
      <c r="BX284" s="132" t="str">
        <f t="shared" si="97"/>
        <v xml:space="preserve"> </v>
      </c>
      <c r="BY284" s="129" t="str">
        <f t="shared" si="84"/>
        <v>OK</v>
      </c>
      <c r="CA284" s="124" t="e">
        <f t="shared" si="88"/>
        <v>#REF!</v>
      </c>
      <c r="CB284" s="131">
        <f t="shared" si="89"/>
        <v>0</v>
      </c>
      <c r="CC284" s="131" t="e">
        <f t="shared" si="83"/>
        <v>#REF!</v>
      </c>
      <c r="CD284" s="133" t="e">
        <f>SUMIF(ID_Process_P!$I$8:$I$1008,'● Inspection plan (master)'!$E284,ID_Process_P!#REF!)/1000</f>
        <v>#REF!</v>
      </c>
      <c r="CE284" s="133">
        <v>0</v>
      </c>
      <c r="CF284" s="134"/>
      <c r="CL284" s="124">
        <f t="shared" si="90"/>
        <v>0</v>
      </c>
      <c r="CM284" s="131">
        <f t="shared" si="91"/>
        <v>0</v>
      </c>
      <c r="CN284" s="131">
        <f t="shared" si="92"/>
        <v>0</v>
      </c>
      <c r="CO284" s="133"/>
      <c r="CP284" s="133">
        <v>0</v>
      </c>
      <c r="CQ284" s="134"/>
    </row>
    <row r="285" spans="2:95">
      <c r="B285" s="113" t="str">
        <f t="shared" si="93"/>
        <v>D01KGP-001BIVN</v>
      </c>
      <c r="C285" s="114" t="str">
        <f t="shared" si="85"/>
        <v>D01KGP-001BIVN</v>
      </c>
      <c r="D285" s="114" t="str">
        <f t="shared" si="94"/>
        <v>D01KGP-001BIVN</v>
      </c>
      <c r="E285" s="114" t="str">
        <f t="shared" si="95"/>
        <v>D01KGP-001PackingBIVN</v>
      </c>
      <c r="F285" s="115" t="s">
        <v>37</v>
      </c>
      <c r="G285" s="116" t="str">
        <f t="shared" si="86"/>
        <v>D01KGP-001BIVN</v>
      </c>
      <c r="H285" s="116" t="s">
        <v>227</v>
      </c>
      <c r="I285" s="115" t="s">
        <v>328</v>
      </c>
      <c r="J285" s="114" t="s">
        <v>87</v>
      </c>
      <c r="K285" s="114" t="s">
        <v>87</v>
      </c>
      <c r="L285" s="115" t="s">
        <v>695</v>
      </c>
      <c r="M285" s="115" t="s">
        <v>384</v>
      </c>
      <c r="N285" s="115">
        <v>200</v>
      </c>
      <c r="O285" s="106"/>
      <c r="P285" s="106"/>
      <c r="Q285" s="106"/>
      <c r="R285" s="106"/>
      <c r="S285" s="106"/>
      <c r="T285" s="106"/>
      <c r="U285" s="106"/>
      <c r="V285" s="106"/>
      <c r="W285" s="106"/>
      <c r="X285" s="117"/>
      <c r="Y285" s="117"/>
      <c r="Z285" s="117"/>
      <c r="AA285" s="118"/>
      <c r="AB285" s="118"/>
      <c r="AC285" s="118"/>
      <c r="AD285" s="119"/>
      <c r="AE285" s="120"/>
      <c r="AF285" s="120">
        <v>0</v>
      </c>
      <c r="AG285" s="120">
        <v>0</v>
      </c>
      <c r="AH285" s="120">
        <v>0</v>
      </c>
      <c r="AI285" s="120">
        <v>0</v>
      </c>
      <c r="AJ285" s="120">
        <v>0</v>
      </c>
      <c r="AK285" s="120">
        <v>0</v>
      </c>
      <c r="AL285" s="120">
        <v>0</v>
      </c>
      <c r="AM285" s="120">
        <v>0</v>
      </c>
      <c r="AN285" s="120">
        <v>0</v>
      </c>
      <c r="AO285" s="120">
        <v>0</v>
      </c>
      <c r="AP285" s="120">
        <v>0</v>
      </c>
      <c r="AQ285" s="120">
        <v>0</v>
      </c>
      <c r="AR285" s="120">
        <v>0</v>
      </c>
      <c r="AS285" s="120">
        <v>0</v>
      </c>
      <c r="AT285" s="120">
        <v>0.2</v>
      </c>
      <c r="AU285" s="120">
        <v>3</v>
      </c>
      <c r="AV285" s="120">
        <v>11.6</v>
      </c>
      <c r="AW285" s="120">
        <v>10</v>
      </c>
      <c r="AZ285" s="121"/>
      <c r="BA285" s="121"/>
      <c r="BB285" s="121"/>
      <c r="BC285" s="121"/>
      <c r="BD285" s="121">
        <v>0</v>
      </c>
      <c r="BE285" s="121">
        <v>0</v>
      </c>
      <c r="BF285" s="121">
        <v>0</v>
      </c>
      <c r="BG285" s="121">
        <v>0</v>
      </c>
      <c r="BH285" s="121">
        <v>0</v>
      </c>
      <c r="BI285" s="121">
        <v>0</v>
      </c>
      <c r="BJ285" s="121">
        <v>0</v>
      </c>
      <c r="BK285" s="121">
        <v>1.2</v>
      </c>
      <c r="BL285" s="121">
        <v>0.16</v>
      </c>
      <c r="BM285" s="121">
        <v>0</v>
      </c>
      <c r="BN285" s="121">
        <v>0</v>
      </c>
      <c r="BO285" s="121">
        <v>0</v>
      </c>
      <c r="BP285" s="121">
        <v>0</v>
      </c>
      <c r="BQ285" s="121">
        <v>10.4</v>
      </c>
      <c r="BR285" s="121">
        <v>14.4</v>
      </c>
      <c r="BT285" s="116" t="str">
        <f t="shared" si="87"/>
        <v>HIEN</v>
      </c>
      <c r="BU285" s="122">
        <v>0</v>
      </c>
      <c r="BV285" s="122">
        <v>0.2</v>
      </c>
      <c r="BW285" s="122">
        <f t="shared" si="96"/>
        <v>0.2</v>
      </c>
      <c r="BX285" s="123">
        <f t="shared" si="97"/>
        <v>0</v>
      </c>
      <c r="BY285" s="115" t="str">
        <f t="shared" si="84"/>
        <v>NG</v>
      </c>
      <c r="CA285" s="124" t="e">
        <f t="shared" si="88"/>
        <v>#REF!</v>
      </c>
      <c r="CB285" s="122">
        <f t="shared" si="89"/>
        <v>0.2</v>
      </c>
      <c r="CC285" s="122" t="e">
        <f t="shared" si="83"/>
        <v>#REF!</v>
      </c>
      <c r="CD285" s="125" t="e">
        <f>SUMIF(ID_Process_P!$I$8:$I$1008,'● Inspection plan (master)'!$E285,ID_Process_P!#REF!)/1000</f>
        <v>#REF!</v>
      </c>
      <c r="CE285" s="125">
        <v>0</v>
      </c>
      <c r="CF285" s="126"/>
      <c r="CL285" s="124">
        <f t="shared" si="90"/>
        <v>0</v>
      </c>
      <c r="CM285" s="122">
        <f t="shared" si="91"/>
        <v>0</v>
      </c>
      <c r="CN285" s="122">
        <f t="shared" si="92"/>
        <v>0</v>
      </c>
      <c r="CO285" s="125"/>
      <c r="CP285" s="125">
        <v>0</v>
      </c>
      <c r="CQ285" s="126"/>
    </row>
    <row r="286" spans="2:95">
      <c r="B286" s="127" t="str">
        <f t="shared" si="93"/>
        <v>D01MAW-001BIVN</v>
      </c>
      <c r="C286" s="128" t="str">
        <f t="shared" si="85"/>
        <v>D01MAW-001BIVN</v>
      </c>
      <c r="D286" s="128" t="str">
        <f t="shared" si="94"/>
        <v>D01MAW-001BIVN</v>
      </c>
      <c r="E286" s="128" t="str">
        <f t="shared" si="95"/>
        <v>D01MAW-001PackingBIVN</v>
      </c>
      <c r="F286" s="129" t="s">
        <v>37</v>
      </c>
      <c r="G286" s="130" t="str">
        <f t="shared" si="86"/>
        <v>D01MAW-001BIVN</v>
      </c>
      <c r="H286" s="130" t="s">
        <v>141</v>
      </c>
      <c r="I286" s="129" t="s">
        <v>332</v>
      </c>
      <c r="J286" s="128" t="s">
        <v>87</v>
      </c>
      <c r="K286" s="128" t="s">
        <v>87</v>
      </c>
      <c r="L286" s="129" t="s">
        <v>539</v>
      </c>
      <c r="M286" s="129" t="s">
        <v>354</v>
      </c>
      <c r="N286" s="129">
        <v>200</v>
      </c>
      <c r="O286" s="106"/>
      <c r="P286" s="106"/>
      <c r="Q286" s="106"/>
      <c r="R286" s="106"/>
      <c r="S286" s="106"/>
      <c r="T286" s="106"/>
      <c r="U286" s="106"/>
      <c r="V286" s="106"/>
      <c r="W286" s="106"/>
      <c r="X286" s="117"/>
      <c r="Y286" s="117"/>
      <c r="Z286" s="117"/>
      <c r="AA286" s="118"/>
      <c r="AB286" s="118"/>
      <c r="AC286" s="118"/>
      <c r="AD286" s="119"/>
      <c r="AE286" s="120"/>
      <c r="AF286" s="120">
        <v>0</v>
      </c>
      <c r="AG286" s="120">
        <v>0</v>
      </c>
      <c r="AH286" s="120">
        <v>0</v>
      </c>
      <c r="AI286" s="120">
        <v>0</v>
      </c>
      <c r="AJ286" s="120">
        <v>0</v>
      </c>
      <c r="AK286" s="120">
        <v>0</v>
      </c>
      <c r="AL286" s="120">
        <v>0</v>
      </c>
      <c r="AM286" s="120">
        <v>0</v>
      </c>
      <c r="AN286" s="120">
        <v>0</v>
      </c>
      <c r="AO286" s="120">
        <v>0</v>
      </c>
      <c r="AP286" s="120">
        <v>0</v>
      </c>
      <c r="AQ286" s="120">
        <v>0</v>
      </c>
      <c r="AR286" s="120">
        <v>0</v>
      </c>
      <c r="AS286" s="120">
        <v>0</v>
      </c>
      <c r="AT286" s="120">
        <v>0</v>
      </c>
      <c r="AU286" s="120">
        <v>0.8</v>
      </c>
      <c r="AV286" s="120">
        <v>4</v>
      </c>
      <c r="AW286" s="120">
        <v>5.8</v>
      </c>
      <c r="AZ286" s="117"/>
      <c r="BA286" s="117"/>
      <c r="BB286" s="117"/>
      <c r="BC286" s="117"/>
      <c r="BD286" s="117">
        <v>0</v>
      </c>
      <c r="BE286" s="117">
        <v>0</v>
      </c>
      <c r="BF286" s="117">
        <v>0</v>
      </c>
      <c r="BG286" s="117">
        <v>0</v>
      </c>
      <c r="BH286" s="117">
        <v>0</v>
      </c>
      <c r="BI286" s="117">
        <v>0</v>
      </c>
      <c r="BJ286" s="117">
        <v>0</v>
      </c>
      <c r="BK286" s="117">
        <v>0</v>
      </c>
      <c r="BL286" s="117">
        <v>0.06</v>
      </c>
      <c r="BM286" s="117">
        <v>0</v>
      </c>
      <c r="BN286" s="117">
        <v>0</v>
      </c>
      <c r="BO286" s="117">
        <v>0</v>
      </c>
      <c r="BP286" s="117">
        <v>0</v>
      </c>
      <c r="BQ286" s="117">
        <v>2.2000000000000002</v>
      </c>
      <c r="BR286" s="117">
        <v>8.4</v>
      </c>
      <c r="BT286" s="130" t="str">
        <f t="shared" si="87"/>
        <v>SON</v>
      </c>
      <c r="BU286" s="131">
        <v>0</v>
      </c>
      <c r="BV286" s="131">
        <v>0</v>
      </c>
      <c r="BW286" s="131">
        <f t="shared" si="96"/>
        <v>0</v>
      </c>
      <c r="BX286" s="132" t="str">
        <f t="shared" si="97"/>
        <v xml:space="preserve"> </v>
      </c>
      <c r="BY286" s="129" t="str">
        <f t="shared" si="84"/>
        <v>OK</v>
      </c>
      <c r="CA286" s="124" t="e">
        <f t="shared" si="88"/>
        <v>#REF!</v>
      </c>
      <c r="CB286" s="131">
        <f t="shared" si="89"/>
        <v>0</v>
      </c>
      <c r="CC286" s="131" t="e">
        <f t="shared" si="83"/>
        <v>#REF!</v>
      </c>
      <c r="CD286" s="133" t="e">
        <f>SUMIF(ID_Process_P!$I$8:$I$1008,'● Inspection plan (master)'!$E286,ID_Process_P!#REF!)/1000</f>
        <v>#REF!</v>
      </c>
      <c r="CE286" s="133">
        <v>0</v>
      </c>
      <c r="CF286" s="134"/>
      <c r="CL286" s="124">
        <f t="shared" si="90"/>
        <v>0</v>
      </c>
      <c r="CM286" s="131">
        <f t="shared" si="91"/>
        <v>0</v>
      </c>
      <c r="CN286" s="131">
        <f t="shared" si="92"/>
        <v>0</v>
      </c>
      <c r="CO286" s="133"/>
      <c r="CP286" s="133">
        <v>0</v>
      </c>
      <c r="CQ286" s="134"/>
    </row>
    <row r="287" spans="2:95">
      <c r="B287" s="113" t="str">
        <f t="shared" si="93"/>
        <v>RC4-3849CEHK</v>
      </c>
      <c r="C287" s="114" t="str">
        <f t="shared" si="85"/>
        <v>RC4-3849CEHK</v>
      </c>
      <c r="D287" s="114" t="str">
        <f t="shared" si="94"/>
        <v>RC4-3849CEHK</v>
      </c>
      <c r="E287" s="114" t="str">
        <f t="shared" si="95"/>
        <v>RC4-3849PackingCEHK</v>
      </c>
      <c r="F287" s="115" t="s">
        <v>37</v>
      </c>
      <c r="G287" s="116" t="str">
        <f t="shared" si="86"/>
        <v>RC4-3849CEHK</v>
      </c>
      <c r="H287" s="116" t="s">
        <v>227</v>
      </c>
      <c r="I287" s="115" t="s">
        <v>245</v>
      </c>
      <c r="J287" s="114" t="s">
        <v>275</v>
      </c>
      <c r="K287" s="114" t="s">
        <v>275</v>
      </c>
      <c r="L287" s="115" t="s">
        <v>695</v>
      </c>
      <c r="M287" s="115" t="s">
        <v>384</v>
      </c>
      <c r="N287" s="115">
        <v>10</v>
      </c>
      <c r="O287" s="106" t="s">
        <v>837</v>
      </c>
      <c r="P287" s="106">
        <v>48</v>
      </c>
      <c r="Q287" s="106"/>
      <c r="R287" s="106"/>
      <c r="S287" s="106"/>
      <c r="T287" s="106"/>
      <c r="U287" s="106"/>
      <c r="V287" s="106"/>
      <c r="W287" s="106"/>
      <c r="X287" s="117"/>
      <c r="Y287" s="117"/>
      <c r="Z287" s="117"/>
      <c r="AA287" s="118"/>
      <c r="AB287" s="118"/>
      <c r="AC287" s="118"/>
      <c r="AD287" s="119"/>
      <c r="AE287" s="120"/>
      <c r="AF287" s="120">
        <v>9.84</v>
      </c>
      <c r="AG287" s="120">
        <v>9.6</v>
      </c>
      <c r="AH287" s="120">
        <v>2.04</v>
      </c>
      <c r="AI287" s="120">
        <v>12.84</v>
      </c>
      <c r="AJ287" s="120">
        <v>10.32</v>
      </c>
      <c r="AK287" s="120">
        <v>10.68</v>
      </c>
      <c r="AL287" s="120">
        <v>7.8</v>
      </c>
      <c r="AM287" s="120">
        <v>9.9600000000000009</v>
      </c>
      <c r="AN287" s="120">
        <v>12.96</v>
      </c>
      <c r="AO287" s="120">
        <v>12.12</v>
      </c>
      <c r="AP287" s="120">
        <v>13.44</v>
      </c>
      <c r="AQ287" s="120">
        <v>24</v>
      </c>
      <c r="AR287" s="120">
        <v>5.04</v>
      </c>
      <c r="AS287" s="120">
        <v>17.52</v>
      </c>
      <c r="AT287" s="120">
        <v>12.8</v>
      </c>
      <c r="AU287" s="120">
        <v>13.6</v>
      </c>
      <c r="AV287" s="120">
        <v>5.28</v>
      </c>
      <c r="AW287" s="120">
        <v>1.92</v>
      </c>
      <c r="AZ287" s="121"/>
      <c r="BA287" s="121"/>
      <c r="BB287" s="121"/>
      <c r="BC287" s="121"/>
      <c r="BD287" s="121">
        <v>9.6</v>
      </c>
      <c r="BE287" s="121">
        <v>14.4</v>
      </c>
      <c r="BF287" s="121">
        <v>9.6</v>
      </c>
      <c r="BG287" s="121">
        <v>4.8</v>
      </c>
      <c r="BH287" s="121">
        <v>24</v>
      </c>
      <c r="BI287" s="121">
        <v>4.8</v>
      </c>
      <c r="BJ287" s="121">
        <v>9.6</v>
      </c>
      <c r="BK287" s="121">
        <v>14.4</v>
      </c>
      <c r="BL287" s="121">
        <v>14.4</v>
      </c>
      <c r="BM287" s="121">
        <v>19.2</v>
      </c>
      <c r="BN287" s="121">
        <v>14.4</v>
      </c>
      <c r="BO287" s="121">
        <v>14.4</v>
      </c>
      <c r="BP287" s="121">
        <v>9.6</v>
      </c>
      <c r="BQ287" s="121">
        <v>14.4</v>
      </c>
      <c r="BR287" s="121">
        <v>4.8</v>
      </c>
      <c r="BT287" s="116" t="str">
        <f t="shared" si="87"/>
        <v>HIEN</v>
      </c>
      <c r="BU287" s="122">
        <v>11.64</v>
      </c>
      <c r="BV287" s="122">
        <v>12.8</v>
      </c>
      <c r="BW287" s="122">
        <f t="shared" si="96"/>
        <v>1.1600000000000001</v>
      </c>
      <c r="BX287" s="123">
        <f t="shared" si="97"/>
        <v>0.90937500000000004</v>
      </c>
      <c r="BY287" s="115" t="str">
        <f t="shared" si="84"/>
        <v>NG</v>
      </c>
      <c r="CA287" s="124" t="e">
        <f t="shared" si="88"/>
        <v>#REF!</v>
      </c>
      <c r="CB287" s="122">
        <f t="shared" si="89"/>
        <v>12.8</v>
      </c>
      <c r="CC287" s="122" t="e">
        <f t="shared" si="83"/>
        <v>#REF!</v>
      </c>
      <c r="CD287" s="125" t="e">
        <f>SUMIF(ID_Process_P!$I$8:$I$1008,'● Inspection plan (master)'!$E287,ID_Process_P!#REF!)/1000</f>
        <v>#REF!</v>
      </c>
      <c r="CE287" s="125">
        <v>3.2</v>
      </c>
      <c r="CF287" s="126"/>
      <c r="CL287" s="124">
        <f t="shared" si="90"/>
        <v>0</v>
      </c>
      <c r="CM287" s="122">
        <f t="shared" si="91"/>
        <v>17.52</v>
      </c>
      <c r="CN287" s="122">
        <f t="shared" si="92"/>
        <v>17.52</v>
      </c>
      <c r="CO287" s="125"/>
      <c r="CP287" s="125">
        <v>0</v>
      </c>
      <c r="CQ287" s="126"/>
    </row>
    <row r="288" spans="2:95">
      <c r="B288" s="127" t="str">
        <f t="shared" si="93"/>
        <v>RC4-6228CEHK</v>
      </c>
      <c r="C288" s="128" t="str">
        <f t="shared" si="85"/>
        <v>RC4-6228CEHK</v>
      </c>
      <c r="D288" s="128" t="str">
        <f t="shared" si="94"/>
        <v>RC4-6228CEHK</v>
      </c>
      <c r="E288" s="128" t="str">
        <f t="shared" si="95"/>
        <v>RC4-6228PackingCEHK</v>
      </c>
      <c r="F288" s="129" t="s">
        <v>37</v>
      </c>
      <c r="G288" s="130" t="str">
        <f t="shared" si="86"/>
        <v>RC4-6228CEHK</v>
      </c>
      <c r="H288" s="130" t="s">
        <v>227</v>
      </c>
      <c r="I288" s="129" t="s">
        <v>238</v>
      </c>
      <c r="J288" s="128" t="s">
        <v>275</v>
      </c>
      <c r="K288" s="128" t="s">
        <v>275</v>
      </c>
      <c r="L288" s="129" t="s">
        <v>690</v>
      </c>
      <c r="M288" s="129" t="s">
        <v>384</v>
      </c>
      <c r="N288" s="129">
        <v>10</v>
      </c>
      <c r="O288" s="106" t="s">
        <v>837</v>
      </c>
      <c r="P288" s="106">
        <v>48</v>
      </c>
      <c r="Q288" s="106"/>
      <c r="R288" s="106"/>
      <c r="S288" s="106"/>
      <c r="T288" s="106"/>
      <c r="U288" s="106"/>
      <c r="V288" s="106"/>
      <c r="W288" s="106"/>
      <c r="X288" s="117"/>
      <c r="Y288" s="117"/>
      <c r="Z288" s="117"/>
      <c r="AA288" s="118"/>
      <c r="AB288" s="118"/>
      <c r="AC288" s="118"/>
      <c r="AD288" s="119"/>
      <c r="AE288" s="120"/>
      <c r="AF288" s="120">
        <v>0</v>
      </c>
      <c r="AG288" s="120">
        <v>0</v>
      </c>
      <c r="AH288" s="120">
        <v>0</v>
      </c>
      <c r="AI288" s="120">
        <v>0</v>
      </c>
      <c r="AJ288" s="120">
        <v>0</v>
      </c>
      <c r="AK288" s="120">
        <v>0</v>
      </c>
      <c r="AL288" s="120">
        <v>0</v>
      </c>
      <c r="AM288" s="120">
        <v>0</v>
      </c>
      <c r="AN288" s="120">
        <v>0</v>
      </c>
      <c r="AO288" s="120">
        <v>0</v>
      </c>
      <c r="AP288" s="120">
        <v>0</v>
      </c>
      <c r="AQ288" s="120">
        <v>0</v>
      </c>
      <c r="AR288" s="120">
        <v>0</v>
      </c>
      <c r="AS288" s="120">
        <v>0</v>
      </c>
      <c r="AT288" s="120">
        <v>0</v>
      </c>
      <c r="AU288" s="120">
        <v>0</v>
      </c>
      <c r="AV288" s="120">
        <v>0</v>
      </c>
      <c r="AW288" s="120">
        <v>0</v>
      </c>
      <c r="AZ288" s="117"/>
      <c r="BA288" s="117"/>
      <c r="BB288" s="117"/>
      <c r="BC288" s="117"/>
      <c r="BD288" s="117">
        <v>0</v>
      </c>
      <c r="BE288" s="117">
        <v>0</v>
      </c>
      <c r="BF288" s="117">
        <v>0</v>
      </c>
      <c r="BG288" s="117">
        <v>0</v>
      </c>
      <c r="BH288" s="117">
        <v>0</v>
      </c>
      <c r="BI288" s="117">
        <v>0</v>
      </c>
      <c r="BJ288" s="117">
        <v>0</v>
      </c>
      <c r="BK288" s="117">
        <v>0</v>
      </c>
      <c r="BL288" s="117">
        <v>0</v>
      </c>
      <c r="BM288" s="117">
        <v>0</v>
      </c>
      <c r="BN288" s="117">
        <v>0</v>
      </c>
      <c r="BO288" s="117">
        <v>0</v>
      </c>
      <c r="BP288" s="117">
        <v>0</v>
      </c>
      <c r="BQ288" s="117">
        <v>0</v>
      </c>
      <c r="BR288" s="117">
        <v>0</v>
      </c>
      <c r="BT288" s="130" t="str">
        <f t="shared" si="87"/>
        <v>HIEN</v>
      </c>
      <c r="BU288" s="131">
        <v>0</v>
      </c>
      <c r="BV288" s="131">
        <v>0</v>
      </c>
      <c r="BW288" s="131">
        <f t="shared" si="96"/>
        <v>0</v>
      </c>
      <c r="BX288" s="132" t="str">
        <f t="shared" si="97"/>
        <v xml:space="preserve"> </v>
      </c>
      <c r="BY288" s="129" t="str">
        <f t="shared" si="84"/>
        <v>OK</v>
      </c>
      <c r="CA288" s="124" t="e">
        <f t="shared" si="88"/>
        <v>#REF!</v>
      </c>
      <c r="CB288" s="131">
        <f t="shared" si="89"/>
        <v>0</v>
      </c>
      <c r="CC288" s="131" t="e">
        <f t="shared" si="83"/>
        <v>#REF!</v>
      </c>
      <c r="CD288" s="133" t="e">
        <f>SUMIF(ID_Process_P!$I$8:$I$1008,'● Inspection plan (master)'!$E288,ID_Process_P!#REF!)/1000</f>
        <v>#REF!</v>
      </c>
      <c r="CE288" s="133">
        <v>0</v>
      </c>
      <c r="CF288" s="134"/>
      <c r="CL288" s="124">
        <f t="shared" si="90"/>
        <v>0</v>
      </c>
      <c r="CM288" s="131">
        <f t="shared" si="91"/>
        <v>0</v>
      </c>
      <c r="CN288" s="131">
        <f t="shared" si="92"/>
        <v>0</v>
      </c>
      <c r="CO288" s="133"/>
      <c r="CP288" s="133">
        <v>0</v>
      </c>
      <c r="CQ288" s="134"/>
    </row>
    <row r="289" spans="2:95">
      <c r="B289" s="113" t="str">
        <f t="shared" si="93"/>
        <v>RL2-0821CEHK</v>
      </c>
      <c r="C289" s="114" t="str">
        <f t="shared" si="85"/>
        <v>RL2-0821CEHK</v>
      </c>
      <c r="D289" s="114" t="str">
        <f t="shared" si="94"/>
        <v>RL2-0821CEHK</v>
      </c>
      <c r="E289" s="114" t="str">
        <f t="shared" si="95"/>
        <v>RL2-0821PackingCEHK</v>
      </c>
      <c r="F289" s="115" t="s">
        <v>37</v>
      </c>
      <c r="G289" s="116" t="str">
        <f t="shared" si="86"/>
        <v>RL2-0821CEHK</v>
      </c>
      <c r="H289" s="116" t="s">
        <v>141</v>
      </c>
      <c r="I289" s="115" t="s">
        <v>177</v>
      </c>
      <c r="J289" s="114" t="s">
        <v>275</v>
      </c>
      <c r="K289" s="114" t="s">
        <v>275</v>
      </c>
      <c r="L289" s="115" t="s">
        <v>539</v>
      </c>
      <c r="M289" s="115" t="s">
        <v>540</v>
      </c>
      <c r="N289" s="115">
        <v>10</v>
      </c>
      <c r="O289" s="106" t="s">
        <v>837</v>
      </c>
      <c r="P289" s="106">
        <v>48</v>
      </c>
      <c r="Q289" s="106"/>
      <c r="R289" s="106"/>
      <c r="S289" s="106"/>
      <c r="T289" s="106"/>
      <c r="U289" s="106"/>
      <c r="V289" s="106"/>
      <c r="W289" s="106"/>
      <c r="X289" s="117"/>
      <c r="Y289" s="117"/>
      <c r="Z289" s="117"/>
      <c r="AA289" s="118"/>
      <c r="AB289" s="118"/>
      <c r="AC289" s="118"/>
      <c r="AD289" s="119"/>
      <c r="AE289" s="120"/>
      <c r="AF289" s="120">
        <v>17.760000000000002</v>
      </c>
      <c r="AG289" s="120">
        <v>42.96</v>
      </c>
      <c r="AH289" s="120">
        <v>0</v>
      </c>
      <c r="AI289" s="120">
        <v>19.04</v>
      </c>
      <c r="AJ289" s="120">
        <v>9.76</v>
      </c>
      <c r="AK289" s="120">
        <v>34.4</v>
      </c>
      <c r="AL289" s="120">
        <v>40.799999999999997</v>
      </c>
      <c r="AM289" s="120">
        <v>57.12</v>
      </c>
      <c r="AN289" s="120">
        <v>8.4</v>
      </c>
      <c r="AO289" s="120">
        <v>16.88</v>
      </c>
      <c r="AP289" s="120">
        <v>32.799999999999997</v>
      </c>
      <c r="AQ289" s="120">
        <v>0</v>
      </c>
      <c r="AR289" s="120">
        <v>18.72</v>
      </c>
      <c r="AS289" s="120">
        <v>19.52</v>
      </c>
      <c r="AT289" s="120">
        <v>19.600000000000001</v>
      </c>
      <c r="AU289" s="120">
        <v>0</v>
      </c>
      <c r="AV289" s="120">
        <v>0</v>
      </c>
      <c r="AW289" s="120">
        <v>0</v>
      </c>
      <c r="AZ289" s="121"/>
      <c r="BA289" s="121"/>
      <c r="BB289" s="121"/>
      <c r="BC289" s="121"/>
      <c r="BD289" s="121">
        <v>5.12</v>
      </c>
      <c r="BE289" s="121">
        <v>30.72</v>
      </c>
      <c r="BF289" s="121">
        <v>30.72</v>
      </c>
      <c r="BG289" s="121">
        <v>33.28</v>
      </c>
      <c r="BH289" s="121">
        <v>48.64</v>
      </c>
      <c r="BI289" s="121">
        <v>20.48</v>
      </c>
      <c r="BJ289" s="121">
        <v>0</v>
      </c>
      <c r="BK289" s="121">
        <v>51.2</v>
      </c>
      <c r="BL289" s="121">
        <v>0</v>
      </c>
      <c r="BM289" s="121">
        <v>0</v>
      </c>
      <c r="BN289" s="121">
        <v>35.840000000000003</v>
      </c>
      <c r="BO289" s="121">
        <v>20.48</v>
      </c>
      <c r="BP289" s="121">
        <v>0</v>
      </c>
      <c r="BQ289" s="121">
        <v>0</v>
      </c>
      <c r="BR289" s="121">
        <v>0</v>
      </c>
      <c r="BT289" s="116" t="str">
        <f t="shared" si="87"/>
        <v>SON</v>
      </c>
      <c r="BU289" s="122">
        <v>19.600000000000001</v>
      </c>
      <c r="BV289" s="122">
        <v>19.600000000000001</v>
      </c>
      <c r="BW289" s="122">
        <f t="shared" si="96"/>
        <v>0</v>
      </c>
      <c r="BX289" s="123">
        <f t="shared" si="97"/>
        <v>1</v>
      </c>
      <c r="BY289" s="115" t="str">
        <f t="shared" si="84"/>
        <v>OK</v>
      </c>
      <c r="CA289" s="124" t="e">
        <f t="shared" si="88"/>
        <v>#REF!</v>
      </c>
      <c r="CB289" s="122">
        <f t="shared" si="89"/>
        <v>19.600000000000001</v>
      </c>
      <c r="CC289" s="122" t="e">
        <f t="shared" si="83"/>
        <v>#REF!</v>
      </c>
      <c r="CD289" s="125" t="e">
        <f>SUMIF(ID_Process_P!$I$8:$I$1008,'● Inspection plan (master)'!$E289,ID_Process_P!#REF!)/1000</f>
        <v>#REF!</v>
      </c>
      <c r="CE289" s="125">
        <v>1.52</v>
      </c>
      <c r="CF289" s="126"/>
      <c r="CL289" s="124">
        <f t="shared" si="90"/>
        <v>0</v>
      </c>
      <c r="CM289" s="122">
        <f t="shared" si="91"/>
        <v>19.52</v>
      </c>
      <c r="CN289" s="122">
        <f t="shared" si="92"/>
        <v>19.52</v>
      </c>
      <c r="CO289" s="125"/>
      <c r="CP289" s="125">
        <v>0</v>
      </c>
      <c r="CQ289" s="126"/>
    </row>
    <row r="290" spans="2:95">
      <c r="B290" s="127" t="str">
        <f t="shared" si="93"/>
        <v>RL2-0822CEHK</v>
      </c>
      <c r="C290" s="128" t="str">
        <f t="shared" si="85"/>
        <v>RL2-0822CEHK</v>
      </c>
      <c r="D290" s="128" t="str">
        <f t="shared" si="94"/>
        <v>RL2-0822CEHK</v>
      </c>
      <c r="E290" s="128" t="str">
        <f t="shared" si="95"/>
        <v>RL2-0822PackingCEHK</v>
      </c>
      <c r="F290" s="129" t="s">
        <v>37</v>
      </c>
      <c r="G290" s="130" t="str">
        <f t="shared" si="86"/>
        <v>RL2-0822CEHK</v>
      </c>
      <c r="H290" s="130" t="s">
        <v>141</v>
      </c>
      <c r="I290" s="129" t="s">
        <v>178</v>
      </c>
      <c r="J290" s="128" t="s">
        <v>275</v>
      </c>
      <c r="K290" s="128" t="s">
        <v>275</v>
      </c>
      <c r="L290" s="129" t="s">
        <v>539</v>
      </c>
      <c r="M290" s="129" t="s">
        <v>540</v>
      </c>
      <c r="N290" s="129">
        <v>10</v>
      </c>
      <c r="O290" s="106" t="s">
        <v>837</v>
      </c>
      <c r="P290" s="106">
        <v>48</v>
      </c>
      <c r="Q290" s="106"/>
      <c r="R290" s="106"/>
      <c r="S290" s="106"/>
      <c r="T290" s="106"/>
      <c r="U290" s="106"/>
      <c r="V290" s="106"/>
      <c r="W290" s="106"/>
      <c r="X290" s="117"/>
      <c r="Y290" s="117"/>
      <c r="Z290" s="117"/>
      <c r="AA290" s="118"/>
      <c r="AB290" s="118"/>
      <c r="AC290" s="118"/>
      <c r="AD290" s="119"/>
      <c r="AE290" s="120"/>
      <c r="AF290" s="120">
        <v>20.2</v>
      </c>
      <c r="AG290" s="120">
        <v>27.7</v>
      </c>
      <c r="AH290" s="120">
        <v>0</v>
      </c>
      <c r="AI290" s="120">
        <v>26.4</v>
      </c>
      <c r="AJ290" s="120">
        <v>8.5</v>
      </c>
      <c r="AK290" s="120">
        <v>34</v>
      </c>
      <c r="AL290" s="120">
        <v>44.3</v>
      </c>
      <c r="AM290" s="120">
        <v>54.4</v>
      </c>
      <c r="AN290" s="120">
        <v>0</v>
      </c>
      <c r="AO290" s="120">
        <v>6.8</v>
      </c>
      <c r="AP290" s="120">
        <v>31.7</v>
      </c>
      <c r="AQ290" s="120">
        <v>0</v>
      </c>
      <c r="AR290" s="120">
        <v>19.8</v>
      </c>
      <c r="AS290" s="120">
        <v>24.2</v>
      </c>
      <c r="AT290" s="120">
        <v>16.8</v>
      </c>
      <c r="AU290" s="120">
        <v>0</v>
      </c>
      <c r="AV290" s="120">
        <v>0</v>
      </c>
      <c r="AW290" s="120">
        <v>0</v>
      </c>
      <c r="AZ290" s="117"/>
      <c r="BA290" s="117"/>
      <c r="BB290" s="117"/>
      <c r="BC290" s="117"/>
      <c r="BD290" s="117">
        <v>6.4</v>
      </c>
      <c r="BE290" s="117">
        <v>25.6</v>
      </c>
      <c r="BF290" s="117">
        <v>35.200000000000003</v>
      </c>
      <c r="BG290" s="117">
        <v>28.8</v>
      </c>
      <c r="BH290" s="117">
        <v>51.2</v>
      </c>
      <c r="BI290" s="117">
        <v>22.4</v>
      </c>
      <c r="BJ290" s="117">
        <v>0</v>
      </c>
      <c r="BK290" s="117">
        <v>51.2</v>
      </c>
      <c r="BL290" s="117">
        <v>0</v>
      </c>
      <c r="BM290" s="117">
        <v>0</v>
      </c>
      <c r="BN290" s="117">
        <v>38.4</v>
      </c>
      <c r="BO290" s="117">
        <v>22.4</v>
      </c>
      <c r="BP290" s="117">
        <v>0</v>
      </c>
      <c r="BQ290" s="117">
        <v>0</v>
      </c>
      <c r="BR290" s="117">
        <v>0</v>
      </c>
      <c r="BT290" s="130" t="str">
        <f t="shared" si="87"/>
        <v>SON</v>
      </c>
      <c r="BU290" s="131">
        <v>16.8</v>
      </c>
      <c r="BV290" s="131">
        <v>16.8</v>
      </c>
      <c r="BW290" s="131">
        <f t="shared" si="96"/>
        <v>0</v>
      </c>
      <c r="BX290" s="132">
        <f t="shared" si="97"/>
        <v>1</v>
      </c>
      <c r="BY290" s="129" t="str">
        <f t="shared" si="84"/>
        <v>OK</v>
      </c>
      <c r="CA290" s="124" t="e">
        <f t="shared" si="88"/>
        <v>#REF!</v>
      </c>
      <c r="CB290" s="131">
        <f t="shared" si="89"/>
        <v>16.8</v>
      </c>
      <c r="CC290" s="131" t="e">
        <f t="shared" si="83"/>
        <v>#REF!</v>
      </c>
      <c r="CD290" s="133" t="e">
        <f>SUMIF(ID_Process_P!$I$8:$I$1008,'● Inspection plan (master)'!$E290,ID_Process_P!#REF!)/1000</f>
        <v>#REF!</v>
      </c>
      <c r="CE290" s="133">
        <v>0</v>
      </c>
      <c r="CF290" s="134"/>
      <c r="CL290" s="124">
        <f t="shared" si="90"/>
        <v>0</v>
      </c>
      <c r="CM290" s="131">
        <f t="shared" si="91"/>
        <v>24.2</v>
      </c>
      <c r="CN290" s="131">
        <f t="shared" si="92"/>
        <v>24.2</v>
      </c>
      <c r="CO290" s="133"/>
      <c r="CP290" s="133">
        <v>0</v>
      </c>
      <c r="CQ290" s="134"/>
    </row>
    <row r="291" spans="2:95">
      <c r="B291" s="113" t="str">
        <f t="shared" si="93"/>
        <v>RL2-1651CEHK</v>
      </c>
      <c r="C291" s="114" t="str">
        <f t="shared" si="85"/>
        <v>RL2-1651CEHK</v>
      </c>
      <c r="D291" s="114" t="str">
        <f t="shared" si="94"/>
        <v>RL2-1651CEHK</v>
      </c>
      <c r="E291" s="114" t="str">
        <f t="shared" si="95"/>
        <v>RL2-1651PackingCEHK</v>
      </c>
      <c r="F291" s="115" t="s">
        <v>37</v>
      </c>
      <c r="G291" s="116" t="str">
        <f t="shared" si="86"/>
        <v>RL2-1651CEHK</v>
      </c>
      <c r="H291" s="116" t="s">
        <v>141</v>
      </c>
      <c r="I291" s="115" t="s">
        <v>212</v>
      </c>
      <c r="J291" s="114" t="s">
        <v>275</v>
      </c>
      <c r="K291" s="114" t="s">
        <v>275</v>
      </c>
      <c r="L291" s="115" t="s">
        <v>539</v>
      </c>
      <c r="M291" s="115" t="s">
        <v>540</v>
      </c>
      <c r="N291" s="115">
        <v>10</v>
      </c>
      <c r="O291" s="106" t="s">
        <v>837</v>
      </c>
      <c r="P291" s="106">
        <v>48</v>
      </c>
      <c r="Q291" s="106"/>
      <c r="R291" s="106"/>
      <c r="S291" s="106"/>
      <c r="T291" s="106"/>
      <c r="U291" s="106"/>
      <c r="V291" s="106"/>
      <c r="W291" s="106"/>
      <c r="X291" s="117"/>
      <c r="Y291" s="117"/>
      <c r="Z291" s="117"/>
      <c r="AA291" s="118"/>
      <c r="AB291" s="118"/>
      <c r="AC291" s="118"/>
      <c r="AD291" s="119"/>
      <c r="AE291" s="120"/>
      <c r="AF291" s="120">
        <v>10</v>
      </c>
      <c r="AG291" s="120">
        <v>0</v>
      </c>
      <c r="AH291" s="120">
        <v>0</v>
      </c>
      <c r="AI291" s="120">
        <v>0</v>
      </c>
      <c r="AJ291" s="120">
        <v>0</v>
      </c>
      <c r="AK291" s="120">
        <v>5.6</v>
      </c>
      <c r="AL291" s="120">
        <v>10.8</v>
      </c>
      <c r="AM291" s="120">
        <v>4.4000000000000004</v>
      </c>
      <c r="AN291" s="120">
        <v>14.8</v>
      </c>
      <c r="AO291" s="120">
        <v>23.6</v>
      </c>
      <c r="AP291" s="120">
        <v>3.2</v>
      </c>
      <c r="AQ291" s="120">
        <v>0</v>
      </c>
      <c r="AR291" s="120">
        <v>0</v>
      </c>
      <c r="AS291" s="120">
        <v>0</v>
      </c>
      <c r="AT291" s="120">
        <v>4</v>
      </c>
      <c r="AU291" s="120">
        <v>4.8</v>
      </c>
      <c r="AV291" s="120">
        <v>5.12</v>
      </c>
      <c r="AW291" s="120">
        <v>2.88</v>
      </c>
      <c r="AZ291" s="121"/>
      <c r="BA291" s="121"/>
      <c r="BB291" s="121"/>
      <c r="BC291" s="121"/>
      <c r="BD291" s="121">
        <v>0.02</v>
      </c>
      <c r="BE291" s="121">
        <v>0</v>
      </c>
      <c r="BF291" s="121">
        <v>7.2</v>
      </c>
      <c r="BG291" s="121">
        <v>12</v>
      </c>
      <c r="BH291" s="121">
        <v>7.2</v>
      </c>
      <c r="BI291" s="121">
        <v>2.4</v>
      </c>
      <c r="BJ291" s="121">
        <v>19.2</v>
      </c>
      <c r="BK291" s="121">
        <v>4.8</v>
      </c>
      <c r="BL291" s="121">
        <v>0</v>
      </c>
      <c r="BM291" s="121">
        <v>7.2</v>
      </c>
      <c r="BN291" s="121">
        <v>4.8</v>
      </c>
      <c r="BO291" s="121">
        <v>2.4</v>
      </c>
      <c r="BP291" s="121">
        <v>4.8</v>
      </c>
      <c r="BQ291" s="121">
        <v>4.8</v>
      </c>
      <c r="BR291" s="121">
        <v>7.2</v>
      </c>
      <c r="BT291" s="116" t="str">
        <f t="shared" si="87"/>
        <v>SON</v>
      </c>
      <c r="BU291" s="122">
        <v>0</v>
      </c>
      <c r="BV291" s="122">
        <v>4</v>
      </c>
      <c r="BW291" s="122">
        <f t="shared" si="96"/>
        <v>4</v>
      </c>
      <c r="BX291" s="123">
        <f t="shared" si="97"/>
        <v>0</v>
      </c>
      <c r="BY291" s="115" t="str">
        <f t="shared" si="84"/>
        <v>NG</v>
      </c>
      <c r="CA291" s="124" t="e">
        <f t="shared" si="88"/>
        <v>#REF!</v>
      </c>
      <c r="CB291" s="122">
        <f t="shared" si="89"/>
        <v>4</v>
      </c>
      <c r="CC291" s="122" t="e">
        <f t="shared" si="83"/>
        <v>#REF!</v>
      </c>
      <c r="CD291" s="125" t="e">
        <f>SUMIF(ID_Process_P!$I$8:$I$1008,'● Inspection plan (master)'!$E291,ID_Process_P!#REF!)/1000</f>
        <v>#REF!</v>
      </c>
      <c r="CE291" s="125">
        <v>4</v>
      </c>
      <c r="CF291" s="126"/>
      <c r="CL291" s="124">
        <f t="shared" si="90"/>
        <v>0</v>
      </c>
      <c r="CM291" s="122">
        <f t="shared" si="91"/>
        <v>0</v>
      </c>
      <c r="CN291" s="122">
        <f t="shared" si="92"/>
        <v>0</v>
      </c>
      <c r="CO291" s="125"/>
      <c r="CP291" s="125">
        <v>0</v>
      </c>
      <c r="CQ291" s="126"/>
    </row>
    <row r="292" spans="2:95">
      <c r="B292" s="127" t="str">
        <f t="shared" si="93"/>
        <v>RL2-1653CEHK</v>
      </c>
      <c r="C292" s="128" t="str">
        <f t="shared" si="85"/>
        <v>RL2-1653CEHK</v>
      </c>
      <c r="D292" s="128" t="str">
        <f t="shared" si="94"/>
        <v>RL2-1653CEHK</v>
      </c>
      <c r="E292" s="128" t="str">
        <f t="shared" si="95"/>
        <v>RL2-1653PackingCEHK</v>
      </c>
      <c r="F292" s="129" t="s">
        <v>37</v>
      </c>
      <c r="G292" s="130" t="str">
        <f t="shared" si="86"/>
        <v>RL2-1653CEHK</v>
      </c>
      <c r="H292" s="130" t="s">
        <v>35</v>
      </c>
      <c r="I292" s="129" t="s">
        <v>136</v>
      </c>
      <c r="J292" s="128" t="s">
        <v>275</v>
      </c>
      <c r="K292" s="128" t="s">
        <v>275</v>
      </c>
      <c r="L292" s="129" t="s">
        <v>383</v>
      </c>
      <c r="M292" s="129" t="s">
        <v>354</v>
      </c>
      <c r="N292" s="129">
        <v>10</v>
      </c>
      <c r="O292" s="106" t="s">
        <v>837</v>
      </c>
      <c r="P292" s="106">
        <v>48</v>
      </c>
      <c r="Q292" s="106"/>
      <c r="R292" s="106"/>
      <c r="S292" s="106"/>
      <c r="T292" s="106"/>
      <c r="U292" s="106"/>
      <c r="V292" s="106"/>
      <c r="W292" s="106"/>
      <c r="X292" s="117"/>
      <c r="Y292" s="117"/>
      <c r="Z292" s="117"/>
      <c r="AA292" s="118"/>
      <c r="AB292" s="118"/>
      <c r="AC292" s="118"/>
      <c r="AD292" s="119"/>
      <c r="AE292" s="120"/>
      <c r="AF292" s="120">
        <v>9.7200000000000006</v>
      </c>
      <c r="AG292" s="120">
        <v>0</v>
      </c>
      <c r="AH292" s="120">
        <v>0</v>
      </c>
      <c r="AI292" s="120">
        <v>0</v>
      </c>
      <c r="AJ292" s="120">
        <v>0</v>
      </c>
      <c r="AK292" s="120">
        <v>5.4</v>
      </c>
      <c r="AL292" s="120">
        <v>9.7200000000000006</v>
      </c>
      <c r="AM292" s="120">
        <v>9.7200000000000006</v>
      </c>
      <c r="AN292" s="120">
        <v>9.7200000000000006</v>
      </c>
      <c r="AO292" s="120">
        <v>19.440000000000001</v>
      </c>
      <c r="AP292" s="120">
        <v>0</v>
      </c>
      <c r="AQ292" s="120">
        <v>0</v>
      </c>
      <c r="AR292" s="120">
        <v>4.32</v>
      </c>
      <c r="AS292" s="120">
        <v>3.24</v>
      </c>
      <c r="AT292" s="120">
        <v>0</v>
      </c>
      <c r="AU292" s="120">
        <v>2.52</v>
      </c>
      <c r="AV292" s="120">
        <v>3.32</v>
      </c>
      <c r="AW292" s="120">
        <v>1.72</v>
      </c>
      <c r="AZ292" s="117"/>
      <c r="BA292" s="117"/>
      <c r="BB292" s="117"/>
      <c r="BC292" s="117"/>
      <c r="BD292" s="117">
        <v>0.02</v>
      </c>
      <c r="BE292" s="117">
        <v>0</v>
      </c>
      <c r="BF292" s="117">
        <v>6.48</v>
      </c>
      <c r="BG292" s="117">
        <v>15.12</v>
      </c>
      <c r="BH292" s="117">
        <v>6.48</v>
      </c>
      <c r="BI292" s="117">
        <v>0</v>
      </c>
      <c r="BJ292" s="117">
        <v>19.440000000000001</v>
      </c>
      <c r="BK292" s="117">
        <v>0</v>
      </c>
      <c r="BL292" s="117">
        <v>0</v>
      </c>
      <c r="BM292" s="117">
        <v>0</v>
      </c>
      <c r="BN292" s="117">
        <v>6.48</v>
      </c>
      <c r="BO292" s="117">
        <v>0</v>
      </c>
      <c r="BP292" s="117">
        <v>0</v>
      </c>
      <c r="BQ292" s="117">
        <v>4.32</v>
      </c>
      <c r="BR292" s="117">
        <v>4.32</v>
      </c>
      <c r="BT292" s="130" t="str">
        <f t="shared" si="87"/>
        <v>HUNG</v>
      </c>
      <c r="BU292" s="131">
        <v>0</v>
      </c>
      <c r="BV292" s="131">
        <v>0</v>
      </c>
      <c r="BW292" s="131">
        <f t="shared" si="96"/>
        <v>0</v>
      </c>
      <c r="BX292" s="132" t="str">
        <f t="shared" si="97"/>
        <v xml:space="preserve"> </v>
      </c>
      <c r="BY292" s="129" t="str">
        <f t="shared" si="84"/>
        <v>OK</v>
      </c>
      <c r="CA292" s="124" t="e">
        <f t="shared" si="88"/>
        <v>#REF!</v>
      </c>
      <c r="CB292" s="131">
        <f t="shared" si="89"/>
        <v>0</v>
      </c>
      <c r="CC292" s="131" t="e">
        <f t="shared" si="83"/>
        <v>#REF!</v>
      </c>
      <c r="CD292" s="133" t="e">
        <f>SUMIF(ID_Process_P!$I$8:$I$1008,'● Inspection plan (master)'!$E292,ID_Process_P!#REF!)/1000</f>
        <v>#REF!</v>
      </c>
      <c r="CE292" s="133">
        <v>1.08</v>
      </c>
      <c r="CF292" s="134"/>
      <c r="CL292" s="124">
        <f t="shared" si="90"/>
        <v>0</v>
      </c>
      <c r="CM292" s="131">
        <f t="shared" si="91"/>
        <v>3.24</v>
      </c>
      <c r="CN292" s="131">
        <f t="shared" si="92"/>
        <v>3.24</v>
      </c>
      <c r="CO292" s="133"/>
      <c r="CP292" s="133">
        <v>0</v>
      </c>
      <c r="CQ292" s="134"/>
    </row>
    <row r="293" spans="2:95">
      <c r="B293" s="113" t="str">
        <f t="shared" si="93"/>
        <v>RL2-2263CEHK</v>
      </c>
      <c r="C293" s="114" t="str">
        <f t="shared" si="85"/>
        <v>RL2-2263CEHK</v>
      </c>
      <c r="D293" s="114" t="str">
        <f t="shared" si="94"/>
        <v>RL2-2263CEHK</v>
      </c>
      <c r="E293" s="114" t="str">
        <f t="shared" si="95"/>
        <v>RL2-2263PackingCEHK</v>
      </c>
      <c r="F293" s="115" t="s">
        <v>37</v>
      </c>
      <c r="G293" s="116" t="str">
        <f t="shared" si="86"/>
        <v>RL2-2263CEHK</v>
      </c>
      <c r="H293" s="116" t="s">
        <v>141</v>
      </c>
      <c r="I293" s="115" t="s">
        <v>176</v>
      </c>
      <c r="J293" s="114" t="s">
        <v>275</v>
      </c>
      <c r="K293" s="114" t="s">
        <v>275</v>
      </c>
      <c r="L293" s="115" t="s">
        <v>539</v>
      </c>
      <c r="M293" s="115" t="s">
        <v>540</v>
      </c>
      <c r="N293" s="115">
        <v>10</v>
      </c>
      <c r="O293" s="106" t="s">
        <v>837</v>
      </c>
      <c r="P293" s="106">
        <v>48</v>
      </c>
      <c r="Q293" s="106"/>
      <c r="R293" s="106"/>
      <c r="S293" s="106"/>
      <c r="T293" s="106"/>
      <c r="U293" s="106"/>
      <c r="V293" s="106"/>
      <c r="W293" s="106"/>
      <c r="X293" s="117"/>
      <c r="Y293" s="117"/>
      <c r="Z293" s="117"/>
      <c r="AA293" s="118"/>
      <c r="AB293" s="118"/>
      <c r="AC293" s="118"/>
      <c r="AD293" s="119"/>
      <c r="AE293" s="120"/>
      <c r="AF293" s="120">
        <v>27.68</v>
      </c>
      <c r="AG293" s="120">
        <v>20.32</v>
      </c>
      <c r="AH293" s="120">
        <v>0</v>
      </c>
      <c r="AI293" s="120">
        <v>37.68</v>
      </c>
      <c r="AJ293" s="120">
        <v>8.56</v>
      </c>
      <c r="AK293" s="120">
        <v>51.28</v>
      </c>
      <c r="AL293" s="120">
        <v>21.44</v>
      </c>
      <c r="AM293" s="120">
        <v>72.16</v>
      </c>
      <c r="AN293" s="120">
        <v>0</v>
      </c>
      <c r="AO293" s="120">
        <v>0</v>
      </c>
      <c r="AP293" s="120">
        <v>0</v>
      </c>
      <c r="AQ293" s="120">
        <v>0</v>
      </c>
      <c r="AR293" s="120">
        <v>43.84</v>
      </c>
      <c r="AS293" s="120">
        <v>48.24</v>
      </c>
      <c r="AT293" s="120">
        <v>0</v>
      </c>
      <c r="AU293" s="120">
        <v>0</v>
      </c>
      <c r="AV293" s="120">
        <v>0</v>
      </c>
      <c r="AW293" s="120">
        <v>0</v>
      </c>
      <c r="AZ293" s="121"/>
      <c r="BA293" s="121"/>
      <c r="BB293" s="121"/>
      <c r="BC293" s="121"/>
      <c r="BD293" s="121">
        <v>0</v>
      </c>
      <c r="BE293" s="121">
        <v>30.72</v>
      </c>
      <c r="BF293" s="121">
        <v>30.72</v>
      </c>
      <c r="BG293" s="121">
        <v>35.840000000000003</v>
      </c>
      <c r="BH293" s="121">
        <v>51.2</v>
      </c>
      <c r="BI293" s="121">
        <v>20.48</v>
      </c>
      <c r="BJ293" s="121">
        <v>0</v>
      </c>
      <c r="BK293" s="121">
        <v>15.36</v>
      </c>
      <c r="BL293" s="121">
        <v>0</v>
      </c>
      <c r="BM293" s="121">
        <v>25.6</v>
      </c>
      <c r="BN293" s="121">
        <v>48.64</v>
      </c>
      <c r="BO293" s="121">
        <v>23.04</v>
      </c>
      <c r="BP293" s="121">
        <v>0</v>
      </c>
      <c r="BQ293" s="121">
        <v>0</v>
      </c>
      <c r="BR293" s="121">
        <v>0</v>
      </c>
      <c r="BT293" s="116" t="str">
        <f t="shared" si="87"/>
        <v>SON</v>
      </c>
      <c r="BU293" s="122">
        <v>0</v>
      </c>
      <c r="BV293" s="122">
        <v>0</v>
      </c>
      <c r="BW293" s="122">
        <f t="shared" si="96"/>
        <v>0</v>
      </c>
      <c r="BX293" s="123" t="str">
        <f t="shared" si="97"/>
        <v xml:space="preserve"> </v>
      </c>
      <c r="BY293" s="115" t="str">
        <f t="shared" si="84"/>
        <v>OK</v>
      </c>
      <c r="CA293" s="124" t="e">
        <f t="shared" si="88"/>
        <v>#REF!</v>
      </c>
      <c r="CB293" s="122">
        <f t="shared" si="89"/>
        <v>0</v>
      </c>
      <c r="CC293" s="122" t="e">
        <f t="shared" si="83"/>
        <v>#REF!</v>
      </c>
      <c r="CD293" s="125" t="e">
        <f>SUMIF(ID_Process_P!$I$8:$I$1008,'● Inspection plan (master)'!$E293,ID_Process_P!#REF!)/1000</f>
        <v>#REF!</v>
      </c>
      <c r="CE293" s="125">
        <v>3.44</v>
      </c>
      <c r="CF293" s="126"/>
      <c r="CL293" s="124">
        <f t="shared" si="90"/>
        <v>0</v>
      </c>
      <c r="CM293" s="122">
        <f t="shared" si="91"/>
        <v>48.24</v>
      </c>
      <c r="CN293" s="122">
        <f t="shared" si="92"/>
        <v>48.24</v>
      </c>
      <c r="CO293" s="125"/>
      <c r="CP293" s="125">
        <v>0</v>
      </c>
      <c r="CQ293" s="126"/>
    </row>
    <row r="294" spans="2:95">
      <c r="B294" s="127" t="str">
        <f t="shared" si="93"/>
        <v>RL2-4101CEHK</v>
      </c>
      <c r="C294" s="128" t="str">
        <f t="shared" si="85"/>
        <v>RL2-4101CEHK</v>
      </c>
      <c r="D294" s="128" t="str">
        <f t="shared" si="94"/>
        <v>RL2-4101CEHK</v>
      </c>
      <c r="E294" s="128" t="str">
        <f t="shared" si="95"/>
        <v>RL2-4101PackingCEHK</v>
      </c>
      <c r="F294" s="129" t="s">
        <v>37</v>
      </c>
      <c r="G294" s="130" t="str">
        <f t="shared" si="86"/>
        <v>RL2-4101CEHK</v>
      </c>
      <c r="H294" s="130" t="s">
        <v>141</v>
      </c>
      <c r="I294" s="129" t="s">
        <v>304</v>
      </c>
      <c r="J294" s="128" t="s">
        <v>275</v>
      </c>
      <c r="K294" s="128" t="s">
        <v>275</v>
      </c>
      <c r="L294" s="129" t="s">
        <v>539</v>
      </c>
      <c r="M294" s="129" t="s">
        <v>384</v>
      </c>
      <c r="N294" s="129">
        <v>10</v>
      </c>
      <c r="O294" s="106" t="s">
        <v>837</v>
      </c>
      <c r="P294" s="106">
        <v>48</v>
      </c>
      <c r="Q294" s="106"/>
      <c r="R294" s="106"/>
      <c r="S294" s="106"/>
      <c r="T294" s="106"/>
      <c r="U294" s="106"/>
      <c r="V294" s="106"/>
      <c r="W294" s="106"/>
      <c r="X294" s="117"/>
      <c r="Y294" s="117"/>
      <c r="Z294" s="117"/>
      <c r="AA294" s="118"/>
      <c r="AB294" s="118"/>
      <c r="AC294" s="118"/>
      <c r="AD294" s="119"/>
      <c r="AE294" s="120"/>
      <c r="AF294" s="120">
        <v>17.760000000000002</v>
      </c>
      <c r="AG294" s="120">
        <v>44.16</v>
      </c>
      <c r="AH294" s="120">
        <v>0</v>
      </c>
      <c r="AI294" s="120">
        <v>33.119999999999997</v>
      </c>
      <c r="AJ294" s="120">
        <v>27.12</v>
      </c>
      <c r="AK294" s="120">
        <v>82.8</v>
      </c>
      <c r="AL294" s="120">
        <v>47.28</v>
      </c>
      <c r="AM294" s="120">
        <v>55.92</v>
      </c>
      <c r="AN294" s="120">
        <v>6</v>
      </c>
      <c r="AO294" s="120">
        <v>0</v>
      </c>
      <c r="AP294" s="120">
        <v>11.28</v>
      </c>
      <c r="AQ294" s="120">
        <v>0.96</v>
      </c>
      <c r="AR294" s="120">
        <v>0</v>
      </c>
      <c r="AS294" s="120">
        <v>0</v>
      </c>
      <c r="AT294" s="120">
        <v>0</v>
      </c>
      <c r="AU294" s="120">
        <v>0</v>
      </c>
      <c r="AV294" s="120">
        <v>0</v>
      </c>
      <c r="AW294" s="120">
        <v>0</v>
      </c>
      <c r="AZ294" s="117"/>
      <c r="BA294" s="117"/>
      <c r="BB294" s="117"/>
      <c r="BC294" s="117"/>
      <c r="BD294" s="117">
        <v>0</v>
      </c>
      <c r="BE294" s="117">
        <v>36</v>
      </c>
      <c r="BF294" s="117">
        <v>64.8</v>
      </c>
      <c r="BG294" s="117">
        <v>57.6</v>
      </c>
      <c r="BH294" s="117">
        <v>64.8</v>
      </c>
      <c r="BI294" s="117">
        <v>28.8</v>
      </c>
      <c r="BJ294" s="117">
        <v>7.2</v>
      </c>
      <c r="BK294" s="117">
        <v>21.6</v>
      </c>
      <c r="BL294" s="117">
        <v>0</v>
      </c>
      <c r="BM294" s="117">
        <v>0</v>
      </c>
      <c r="BN294" s="117">
        <v>0</v>
      </c>
      <c r="BO294" s="117">
        <v>0</v>
      </c>
      <c r="BP294" s="117">
        <v>0</v>
      </c>
      <c r="BQ294" s="117">
        <v>0</v>
      </c>
      <c r="BR294" s="117">
        <v>0</v>
      </c>
      <c r="BT294" s="130" t="str">
        <f t="shared" si="87"/>
        <v>SON</v>
      </c>
      <c r="BU294" s="131">
        <v>0</v>
      </c>
      <c r="BV294" s="131">
        <v>0</v>
      </c>
      <c r="BW294" s="131">
        <f t="shared" si="96"/>
        <v>0</v>
      </c>
      <c r="BX294" s="132" t="str">
        <f t="shared" si="97"/>
        <v xml:space="preserve"> </v>
      </c>
      <c r="BY294" s="129" t="str">
        <f t="shared" si="84"/>
        <v>OK</v>
      </c>
      <c r="CA294" s="124" t="e">
        <f t="shared" si="88"/>
        <v>#REF!</v>
      </c>
      <c r="CB294" s="131">
        <f t="shared" si="89"/>
        <v>0</v>
      </c>
      <c r="CC294" s="131" t="e">
        <f t="shared" si="83"/>
        <v>#REF!</v>
      </c>
      <c r="CD294" s="133" t="e">
        <f>SUMIF(ID_Process_P!$I$8:$I$1008,'● Inspection plan (master)'!$E294,ID_Process_P!#REF!)/1000</f>
        <v>#REF!</v>
      </c>
      <c r="CE294" s="133">
        <v>1.92</v>
      </c>
      <c r="CF294" s="134"/>
      <c r="CL294" s="124">
        <f t="shared" si="90"/>
        <v>0</v>
      </c>
      <c r="CM294" s="131">
        <f t="shared" si="91"/>
        <v>0</v>
      </c>
      <c r="CN294" s="131">
        <f t="shared" si="92"/>
        <v>0</v>
      </c>
      <c r="CO294" s="133"/>
      <c r="CP294" s="133">
        <v>0</v>
      </c>
      <c r="CQ294" s="134"/>
    </row>
    <row r="295" spans="2:95">
      <c r="B295" s="113" t="str">
        <f t="shared" si="93"/>
        <v>RL2-4102CEHK</v>
      </c>
      <c r="C295" s="114" t="str">
        <f t="shared" si="85"/>
        <v>RL2-4102CEHK</v>
      </c>
      <c r="D295" s="114" t="str">
        <f t="shared" si="94"/>
        <v>RL2-4102CEHK</v>
      </c>
      <c r="E295" s="114" t="str">
        <f t="shared" si="95"/>
        <v>RL2-4102PackingCEHK</v>
      </c>
      <c r="F295" s="115" t="s">
        <v>37</v>
      </c>
      <c r="G295" s="116" t="str">
        <f t="shared" si="86"/>
        <v>RL2-4102CEHK</v>
      </c>
      <c r="H295" s="116" t="s">
        <v>141</v>
      </c>
      <c r="I295" s="115" t="s">
        <v>305</v>
      </c>
      <c r="J295" s="114" t="s">
        <v>275</v>
      </c>
      <c r="K295" s="114" t="s">
        <v>275</v>
      </c>
      <c r="L295" s="115" t="s">
        <v>539</v>
      </c>
      <c r="M295" s="115" t="s">
        <v>384</v>
      </c>
      <c r="N295" s="115">
        <v>10</v>
      </c>
      <c r="O295" s="106" t="s">
        <v>837</v>
      </c>
      <c r="P295" s="106">
        <v>48</v>
      </c>
      <c r="Q295" s="106"/>
      <c r="R295" s="106"/>
      <c r="S295" s="106"/>
      <c r="T295" s="106"/>
      <c r="U295" s="106"/>
      <c r="V295" s="106"/>
      <c r="W295" s="106"/>
      <c r="X295" s="117"/>
      <c r="Y295" s="117"/>
      <c r="Z295" s="117"/>
      <c r="AA295" s="118"/>
      <c r="AB295" s="118"/>
      <c r="AC295" s="118"/>
      <c r="AD295" s="119"/>
      <c r="AE295" s="120"/>
      <c r="AF295" s="120">
        <v>29.61</v>
      </c>
      <c r="AG295" s="120">
        <v>17.114999999999998</v>
      </c>
      <c r="AH295" s="120">
        <v>0.73499999999999999</v>
      </c>
      <c r="AI295" s="120">
        <v>9.8699999999999992</v>
      </c>
      <c r="AJ295" s="120">
        <v>16.484999999999999</v>
      </c>
      <c r="AK295" s="120">
        <v>52.92</v>
      </c>
      <c r="AL295" s="120">
        <v>24.78</v>
      </c>
      <c r="AM295" s="120">
        <v>5.88</v>
      </c>
      <c r="AN295" s="120">
        <v>16.905000000000001</v>
      </c>
      <c r="AO295" s="120">
        <v>65.415000000000006</v>
      </c>
      <c r="AP295" s="120">
        <v>0</v>
      </c>
      <c r="AQ295" s="120">
        <v>0</v>
      </c>
      <c r="AR295" s="120">
        <v>0</v>
      </c>
      <c r="AS295" s="120">
        <v>0</v>
      </c>
      <c r="AT295" s="120">
        <v>0</v>
      </c>
      <c r="AU295" s="120">
        <v>0</v>
      </c>
      <c r="AV295" s="120">
        <v>0</v>
      </c>
      <c r="AW295" s="120">
        <v>4.0949999999999998</v>
      </c>
      <c r="AZ295" s="121"/>
      <c r="BA295" s="121"/>
      <c r="BB295" s="121"/>
      <c r="BC295" s="121"/>
      <c r="BD295" s="121">
        <v>11.55</v>
      </c>
      <c r="BE295" s="121">
        <v>23.1</v>
      </c>
      <c r="BF295" s="121">
        <v>23.1</v>
      </c>
      <c r="BG295" s="121">
        <v>46.2</v>
      </c>
      <c r="BH295" s="121">
        <v>11.55</v>
      </c>
      <c r="BI295" s="121">
        <v>0</v>
      </c>
      <c r="BJ295" s="121">
        <v>57.75</v>
      </c>
      <c r="BK295" s="121">
        <v>0</v>
      </c>
      <c r="BL295" s="121">
        <v>0</v>
      </c>
      <c r="BM295" s="121">
        <v>11.55</v>
      </c>
      <c r="BN295" s="121">
        <v>0</v>
      </c>
      <c r="BO295" s="121">
        <v>11.55</v>
      </c>
      <c r="BP295" s="121">
        <v>0</v>
      </c>
      <c r="BQ295" s="121">
        <v>0</v>
      </c>
      <c r="BR295" s="121">
        <v>11.55</v>
      </c>
      <c r="BT295" s="116" t="str">
        <f t="shared" si="87"/>
        <v>SON</v>
      </c>
      <c r="BU295" s="122">
        <v>0</v>
      </c>
      <c r="BV295" s="122">
        <v>0</v>
      </c>
      <c r="BW295" s="122">
        <f t="shared" si="96"/>
        <v>0</v>
      </c>
      <c r="BX295" s="123" t="str">
        <f t="shared" si="97"/>
        <v xml:space="preserve"> </v>
      </c>
      <c r="BY295" s="115" t="str">
        <f t="shared" si="84"/>
        <v>OK</v>
      </c>
      <c r="CA295" s="124" t="e">
        <f t="shared" si="88"/>
        <v>#REF!</v>
      </c>
      <c r="CB295" s="122">
        <f t="shared" si="89"/>
        <v>0</v>
      </c>
      <c r="CC295" s="122" t="e">
        <f t="shared" si="83"/>
        <v>#REF!</v>
      </c>
      <c r="CD295" s="125" t="e">
        <f>SUMIF(ID_Process_P!$I$8:$I$1008,'● Inspection plan (master)'!$E295,ID_Process_P!#REF!)/1000</f>
        <v>#REF!</v>
      </c>
      <c r="CE295" s="125">
        <v>7.4550000000000001</v>
      </c>
      <c r="CF295" s="126"/>
      <c r="CL295" s="124">
        <f t="shared" si="90"/>
        <v>0</v>
      </c>
      <c r="CM295" s="122">
        <f t="shared" si="91"/>
        <v>0</v>
      </c>
      <c r="CN295" s="122">
        <f t="shared" si="92"/>
        <v>0</v>
      </c>
      <c r="CO295" s="125"/>
      <c r="CP295" s="125">
        <v>0</v>
      </c>
      <c r="CQ295" s="126"/>
    </row>
    <row r="296" spans="2:95">
      <c r="B296" s="127" t="str">
        <f t="shared" si="93"/>
        <v>RL2-4606CEHK</v>
      </c>
      <c r="C296" s="128" t="str">
        <f t="shared" si="85"/>
        <v>RL2-4606CEHK</v>
      </c>
      <c r="D296" s="128" t="str">
        <f t="shared" si="94"/>
        <v>RL2-4606CEHK</v>
      </c>
      <c r="E296" s="128" t="str">
        <f t="shared" si="95"/>
        <v>RL2-4606PackingCEHK</v>
      </c>
      <c r="F296" s="129" t="s">
        <v>37</v>
      </c>
      <c r="G296" s="130" t="str">
        <f t="shared" si="86"/>
        <v>RL2-4606CEHK</v>
      </c>
      <c r="H296" s="130" t="s">
        <v>141</v>
      </c>
      <c r="I296" s="129" t="s">
        <v>308</v>
      </c>
      <c r="J296" s="128" t="s">
        <v>275</v>
      </c>
      <c r="K296" s="128" t="s">
        <v>275</v>
      </c>
      <c r="L296" s="129" t="s">
        <v>539</v>
      </c>
      <c r="M296" s="129" t="s">
        <v>384</v>
      </c>
      <c r="N296" s="129">
        <v>10</v>
      </c>
      <c r="O296" s="106" t="s">
        <v>837</v>
      </c>
      <c r="P296" s="106">
        <v>48</v>
      </c>
      <c r="Q296" s="106"/>
      <c r="R296" s="106"/>
      <c r="S296" s="106"/>
      <c r="T296" s="106"/>
      <c r="U296" s="106"/>
      <c r="V296" s="106"/>
      <c r="W296" s="106"/>
      <c r="X296" s="117"/>
      <c r="Y296" s="117"/>
      <c r="Z296" s="117"/>
      <c r="AA296" s="118"/>
      <c r="AB296" s="118"/>
      <c r="AC296" s="118"/>
      <c r="AD296" s="119"/>
      <c r="AE296" s="120"/>
      <c r="AF296" s="120">
        <v>8.8000000000000007</v>
      </c>
      <c r="AG296" s="120">
        <v>0</v>
      </c>
      <c r="AH296" s="120">
        <v>0</v>
      </c>
      <c r="AI296" s="120">
        <v>0</v>
      </c>
      <c r="AJ296" s="120">
        <v>0</v>
      </c>
      <c r="AK296" s="120">
        <v>3.6</v>
      </c>
      <c r="AL296" s="120">
        <v>10.8</v>
      </c>
      <c r="AM296" s="120">
        <v>8</v>
      </c>
      <c r="AN296" s="120">
        <v>16.399999999999999</v>
      </c>
      <c r="AO296" s="120">
        <v>17.2</v>
      </c>
      <c r="AP296" s="120">
        <v>6</v>
      </c>
      <c r="AQ296" s="120">
        <v>0</v>
      </c>
      <c r="AR296" s="120">
        <v>0</v>
      </c>
      <c r="AS296" s="120">
        <v>0</v>
      </c>
      <c r="AT296" s="120">
        <v>0</v>
      </c>
      <c r="AU296" s="120">
        <v>0</v>
      </c>
      <c r="AV296" s="120">
        <v>1.44</v>
      </c>
      <c r="AW296" s="120">
        <v>0.96</v>
      </c>
      <c r="AZ296" s="117"/>
      <c r="BA296" s="117"/>
      <c r="BB296" s="117"/>
      <c r="BC296" s="117"/>
      <c r="BD296" s="117">
        <v>0.02</v>
      </c>
      <c r="BE296" s="117">
        <v>0</v>
      </c>
      <c r="BF296" s="117">
        <v>7.2</v>
      </c>
      <c r="BG296" s="117">
        <v>12</v>
      </c>
      <c r="BH296" s="117">
        <v>7.2</v>
      </c>
      <c r="BI296" s="117">
        <v>2.4</v>
      </c>
      <c r="BJ296" s="117">
        <v>19.2</v>
      </c>
      <c r="BK296" s="117">
        <v>4.8</v>
      </c>
      <c r="BL296" s="117">
        <v>0</v>
      </c>
      <c r="BM296" s="117">
        <v>2.4</v>
      </c>
      <c r="BN296" s="117">
        <v>4.8</v>
      </c>
      <c r="BO296" s="117">
        <v>0</v>
      </c>
      <c r="BP296" s="117">
        <v>0</v>
      </c>
      <c r="BQ296" s="117">
        <v>0</v>
      </c>
      <c r="BR296" s="117">
        <v>2.4</v>
      </c>
      <c r="BT296" s="130" t="str">
        <f t="shared" si="87"/>
        <v>SON</v>
      </c>
      <c r="BU296" s="131">
        <v>0</v>
      </c>
      <c r="BV296" s="131">
        <v>0</v>
      </c>
      <c r="BW296" s="131">
        <f t="shared" si="96"/>
        <v>0</v>
      </c>
      <c r="BX296" s="132" t="str">
        <f t="shared" si="97"/>
        <v xml:space="preserve"> </v>
      </c>
      <c r="BY296" s="129" t="str">
        <f t="shared" si="84"/>
        <v>OK</v>
      </c>
      <c r="CA296" s="124" t="e">
        <f t="shared" si="88"/>
        <v>#REF!</v>
      </c>
      <c r="CB296" s="131">
        <f t="shared" si="89"/>
        <v>0</v>
      </c>
      <c r="CC296" s="131" t="e">
        <f t="shared" si="83"/>
        <v>#REF!</v>
      </c>
      <c r="CD296" s="133" t="e">
        <f>SUMIF(ID_Process_P!$I$8:$I$1008,'● Inspection plan (master)'!$E296,ID_Process_P!#REF!)/1000</f>
        <v>#REF!</v>
      </c>
      <c r="CE296" s="133">
        <v>0</v>
      </c>
      <c r="CF296" s="134"/>
      <c r="CL296" s="124">
        <f t="shared" si="90"/>
        <v>0</v>
      </c>
      <c r="CM296" s="131">
        <f t="shared" si="91"/>
        <v>0</v>
      </c>
      <c r="CN296" s="131">
        <f t="shared" si="92"/>
        <v>0</v>
      </c>
      <c r="CO296" s="133"/>
      <c r="CP296" s="133">
        <v>0</v>
      </c>
      <c r="CQ296" s="134"/>
    </row>
    <row r="297" spans="2:95">
      <c r="B297" s="113" t="str">
        <f t="shared" si="93"/>
        <v>RL2-4612CEHK</v>
      </c>
      <c r="C297" s="114" t="str">
        <f t="shared" si="85"/>
        <v>RL2-4612CEHK</v>
      </c>
      <c r="D297" s="114" t="str">
        <f t="shared" si="94"/>
        <v>RL2-4612CEHK</v>
      </c>
      <c r="E297" s="114" t="str">
        <f t="shared" si="95"/>
        <v>RL2-4612PackingCEHK</v>
      </c>
      <c r="F297" s="115" t="s">
        <v>37</v>
      </c>
      <c r="G297" s="116" t="str">
        <f t="shared" si="86"/>
        <v>RL2-4612CEHK</v>
      </c>
      <c r="H297" s="116" t="s">
        <v>35</v>
      </c>
      <c r="I297" s="115" t="s">
        <v>313</v>
      </c>
      <c r="J297" s="114" t="s">
        <v>275</v>
      </c>
      <c r="K297" s="114" t="s">
        <v>275</v>
      </c>
      <c r="L297" s="115" t="s">
        <v>383</v>
      </c>
      <c r="M297" s="115" t="s">
        <v>384</v>
      </c>
      <c r="N297" s="115">
        <v>10</v>
      </c>
      <c r="O297" s="106" t="s">
        <v>837</v>
      </c>
      <c r="P297" s="106">
        <v>48</v>
      </c>
      <c r="Q297" s="106"/>
      <c r="R297" s="106"/>
      <c r="S297" s="106"/>
      <c r="T297" s="106"/>
      <c r="U297" s="106"/>
      <c r="V297" s="106"/>
      <c r="W297" s="106"/>
      <c r="X297" s="117"/>
      <c r="Y297" s="117"/>
      <c r="Z297" s="117"/>
      <c r="AA297" s="118"/>
      <c r="AB297" s="118"/>
      <c r="AC297" s="118"/>
      <c r="AD297" s="119"/>
      <c r="AE297" s="120"/>
      <c r="AF297" s="120">
        <v>10.08</v>
      </c>
      <c r="AG297" s="120">
        <v>0</v>
      </c>
      <c r="AH297" s="120">
        <v>0</v>
      </c>
      <c r="AI297" s="120">
        <v>0</v>
      </c>
      <c r="AJ297" s="120">
        <v>0</v>
      </c>
      <c r="AK297" s="120">
        <v>4.32</v>
      </c>
      <c r="AL297" s="120">
        <v>11.04</v>
      </c>
      <c r="AM297" s="120">
        <v>5.76</v>
      </c>
      <c r="AN297" s="120">
        <v>13.44</v>
      </c>
      <c r="AO297" s="120">
        <v>19.2</v>
      </c>
      <c r="AP297" s="120">
        <v>2.4</v>
      </c>
      <c r="AQ297" s="120">
        <v>8.16</v>
      </c>
      <c r="AR297" s="120">
        <v>3.36</v>
      </c>
      <c r="AS297" s="120">
        <v>0</v>
      </c>
      <c r="AT297" s="120">
        <v>0</v>
      </c>
      <c r="AU297" s="120">
        <v>0</v>
      </c>
      <c r="AV297" s="120">
        <v>0</v>
      </c>
      <c r="AW297" s="120">
        <v>0.48</v>
      </c>
      <c r="AZ297" s="121"/>
      <c r="BA297" s="121"/>
      <c r="BB297" s="121"/>
      <c r="BC297" s="121"/>
      <c r="BD297" s="121">
        <v>0.02</v>
      </c>
      <c r="BE297" s="121">
        <v>0</v>
      </c>
      <c r="BF297" s="121">
        <v>7.2</v>
      </c>
      <c r="BG297" s="121">
        <v>12</v>
      </c>
      <c r="BH297" s="121">
        <v>7.2</v>
      </c>
      <c r="BI297" s="121">
        <v>2.4</v>
      </c>
      <c r="BJ297" s="121">
        <v>19.2</v>
      </c>
      <c r="BK297" s="121">
        <v>4.8</v>
      </c>
      <c r="BL297" s="121">
        <v>0</v>
      </c>
      <c r="BM297" s="121">
        <v>4.8</v>
      </c>
      <c r="BN297" s="121">
        <v>2.4</v>
      </c>
      <c r="BO297" s="121">
        <v>0</v>
      </c>
      <c r="BP297" s="121">
        <v>0</v>
      </c>
      <c r="BQ297" s="121">
        <v>0</v>
      </c>
      <c r="BR297" s="121">
        <v>4.8</v>
      </c>
      <c r="BT297" s="116" t="str">
        <f t="shared" si="87"/>
        <v>HUNG</v>
      </c>
      <c r="BU297" s="122">
        <v>0</v>
      </c>
      <c r="BV297" s="122">
        <v>0</v>
      </c>
      <c r="BW297" s="122">
        <f t="shared" si="96"/>
        <v>0</v>
      </c>
      <c r="BX297" s="123" t="str">
        <f t="shared" si="97"/>
        <v xml:space="preserve"> </v>
      </c>
      <c r="BY297" s="115" t="str">
        <f t="shared" si="84"/>
        <v>OK</v>
      </c>
      <c r="CA297" s="124" t="e">
        <f t="shared" si="88"/>
        <v>#REF!</v>
      </c>
      <c r="CB297" s="122">
        <f t="shared" si="89"/>
        <v>0</v>
      </c>
      <c r="CC297" s="122" t="e">
        <f t="shared" si="83"/>
        <v>#REF!</v>
      </c>
      <c r="CD297" s="125" t="e">
        <f>SUMIF(ID_Process_P!$I$8:$I$1008,'● Inspection plan (master)'!$E297,ID_Process_P!#REF!)/1000</f>
        <v>#REF!</v>
      </c>
      <c r="CE297" s="125">
        <v>4.32</v>
      </c>
      <c r="CF297" s="126"/>
      <c r="CL297" s="124">
        <f t="shared" si="90"/>
        <v>0</v>
      </c>
      <c r="CM297" s="122">
        <f t="shared" si="91"/>
        <v>0</v>
      </c>
      <c r="CN297" s="122">
        <f t="shared" si="92"/>
        <v>0</v>
      </c>
      <c r="CO297" s="125"/>
      <c r="CP297" s="125">
        <v>0</v>
      </c>
      <c r="CQ297" s="126"/>
    </row>
    <row r="298" spans="2:95">
      <c r="B298" s="127" t="str">
        <f t="shared" si="93"/>
        <v>RM2-2692CEHK</v>
      </c>
      <c r="C298" s="128" t="str">
        <f t="shared" si="85"/>
        <v>RM2-2692CEHK</v>
      </c>
      <c r="D298" s="128" t="str">
        <f t="shared" si="94"/>
        <v>RM2-2692CEHK</v>
      </c>
      <c r="E298" s="128" t="str">
        <f t="shared" si="95"/>
        <v>RM2-2692PackingCEHK</v>
      </c>
      <c r="F298" s="129" t="s">
        <v>37</v>
      </c>
      <c r="G298" s="130" t="str">
        <f t="shared" si="86"/>
        <v>RM2-2692CEHK</v>
      </c>
      <c r="H298" s="130" t="s">
        <v>35</v>
      </c>
      <c r="I298" s="129" t="s">
        <v>306</v>
      </c>
      <c r="J298" s="128" t="s">
        <v>275</v>
      </c>
      <c r="K298" s="128" t="s">
        <v>275</v>
      </c>
      <c r="L298" s="129" t="s">
        <v>383</v>
      </c>
      <c r="M298" s="129" t="s">
        <v>384</v>
      </c>
      <c r="N298" s="129">
        <v>10</v>
      </c>
      <c r="O298" s="106" t="s">
        <v>837</v>
      </c>
      <c r="P298" s="106">
        <v>48</v>
      </c>
      <c r="Q298" s="106"/>
      <c r="R298" s="106"/>
      <c r="S298" s="106"/>
      <c r="T298" s="106"/>
      <c r="U298" s="106"/>
      <c r="V298" s="106"/>
      <c r="W298" s="106"/>
      <c r="X298" s="117"/>
      <c r="Y298" s="117"/>
      <c r="Z298" s="117"/>
      <c r="AA298" s="118"/>
      <c r="AB298" s="118"/>
      <c r="AC298" s="118"/>
      <c r="AD298" s="119"/>
      <c r="AE298" s="120"/>
      <c r="AF298" s="120">
        <v>0</v>
      </c>
      <c r="AG298" s="120">
        <v>39.6</v>
      </c>
      <c r="AH298" s="120">
        <v>2.4</v>
      </c>
      <c r="AI298" s="120">
        <v>0</v>
      </c>
      <c r="AJ298" s="120">
        <v>10.8</v>
      </c>
      <c r="AK298" s="120">
        <v>32.4</v>
      </c>
      <c r="AL298" s="120">
        <v>25.2</v>
      </c>
      <c r="AM298" s="120">
        <v>3.6</v>
      </c>
      <c r="AN298" s="120">
        <v>0.6</v>
      </c>
      <c r="AO298" s="120">
        <v>0</v>
      </c>
      <c r="AP298" s="120">
        <v>0</v>
      </c>
      <c r="AQ298" s="120">
        <v>0</v>
      </c>
      <c r="AR298" s="120">
        <v>0</v>
      </c>
      <c r="AS298" s="120">
        <v>0.6</v>
      </c>
      <c r="AT298" s="120">
        <v>0</v>
      </c>
      <c r="AU298" s="120">
        <v>0</v>
      </c>
      <c r="AV298" s="120">
        <v>0</v>
      </c>
      <c r="AW298" s="120">
        <v>0</v>
      </c>
      <c r="AZ298" s="117"/>
      <c r="BA298" s="117"/>
      <c r="BB298" s="117"/>
      <c r="BC298" s="117"/>
      <c r="BD298" s="117">
        <v>0</v>
      </c>
      <c r="BE298" s="117">
        <v>0</v>
      </c>
      <c r="BF298" s="117">
        <v>28.8</v>
      </c>
      <c r="BG298" s="117">
        <v>14.4</v>
      </c>
      <c r="BH298" s="117">
        <v>14.4</v>
      </c>
      <c r="BI298" s="117">
        <v>0</v>
      </c>
      <c r="BJ298" s="117">
        <v>0</v>
      </c>
      <c r="BK298" s="117">
        <v>0</v>
      </c>
      <c r="BL298" s="117">
        <v>0</v>
      </c>
      <c r="BM298" s="117">
        <v>0</v>
      </c>
      <c r="BN298" s="117">
        <v>0</v>
      </c>
      <c r="BO298" s="117">
        <v>0</v>
      </c>
      <c r="BP298" s="117">
        <v>0</v>
      </c>
      <c r="BQ298" s="117">
        <v>0</v>
      </c>
      <c r="BR298" s="117">
        <v>0</v>
      </c>
      <c r="BT298" s="130" t="str">
        <f t="shared" si="87"/>
        <v>HUNG</v>
      </c>
      <c r="BU298" s="131">
        <v>0</v>
      </c>
      <c r="BV298" s="131">
        <v>0</v>
      </c>
      <c r="BW298" s="131">
        <f t="shared" si="96"/>
        <v>0</v>
      </c>
      <c r="BX298" s="132" t="str">
        <f t="shared" si="97"/>
        <v xml:space="preserve"> </v>
      </c>
      <c r="BY298" s="129" t="str">
        <f t="shared" si="84"/>
        <v>OK</v>
      </c>
      <c r="CA298" s="124" t="e">
        <f t="shared" si="88"/>
        <v>#REF!</v>
      </c>
      <c r="CB298" s="131">
        <f t="shared" si="89"/>
        <v>0</v>
      </c>
      <c r="CC298" s="131" t="e">
        <f t="shared" si="83"/>
        <v>#REF!</v>
      </c>
      <c r="CD298" s="133" t="e">
        <f>SUMIF(ID_Process_P!$I$8:$I$1008,'● Inspection plan (master)'!$E298,ID_Process_P!#REF!)/1000</f>
        <v>#REF!</v>
      </c>
      <c r="CE298" s="133">
        <v>0.6</v>
      </c>
      <c r="CF298" s="134"/>
      <c r="CL298" s="124">
        <f t="shared" si="90"/>
        <v>0</v>
      </c>
      <c r="CM298" s="131">
        <f t="shared" si="91"/>
        <v>0.6</v>
      </c>
      <c r="CN298" s="131">
        <f t="shared" si="92"/>
        <v>0.6</v>
      </c>
      <c r="CO298" s="133"/>
      <c r="CP298" s="133">
        <v>0</v>
      </c>
      <c r="CQ298" s="134"/>
    </row>
    <row r="299" spans="2:95">
      <c r="B299" s="113" t="str">
        <f t="shared" si="93"/>
        <v>RM2-2695CEHK</v>
      </c>
      <c r="C299" s="114" t="str">
        <f t="shared" si="85"/>
        <v>RM2-2695CEHK</v>
      </c>
      <c r="D299" s="114" t="str">
        <f t="shared" si="94"/>
        <v>RM2-2695CEHK</v>
      </c>
      <c r="E299" s="114" t="str">
        <f t="shared" si="95"/>
        <v>RM2-2695PackingCEHK</v>
      </c>
      <c r="F299" s="115" t="s">
        <v>37</v>
      </c>
      <c r="G299" s="116" t="str">
        <f t="shared" si="86"/>
        <v>RM2-2695CEHK</v>
      </c>
      <c r="H299" s="116" t="s">
        <v>35</v>
      </c>
      <c r="I299" s="115" t="s">
        <v>307</v>
      </c>
      <c r="J299" s="114" t="s">
        <v>275</v>
      </c>
      <c r="K299" s="114" t="s">
        <v>275</v>
      </c>
      <c r="L299" s="115" t="s">
        <v>383</v>
      </c>
      <c r="M299" s="115" t="s">
        <v>384</v>
      </c>
      <c r="N299" s="115">
        <v>10</v>
      </c>
      <c r="O299" s="106" t="s">
        <v>837</v>
      </c>
      <c r="P299" s="106">
        <v>48</v>
      </c>
      <c r="Q299" s="106"/>
      <c r="R299" s="106"/>
      <c r="S299" s="106"/>
      <c r="T299" s="106"/>
      <c r="U299" s="106"/>
      <c r="V299" s="106"/>
      <c r="W299" s="106"/>
      <c r="X299" s="117"/>
      <c r="Y299" s="117"/>
      <c r="Z299" s="117"/>
      <c r="AA299" s="118"/>
      <c r="AB299" s="118"/>
      <c r="AC299" s="118"/>
      <c r="AD299" s="119"/>
      <c r="AE299" s="120"/>
      <c r="AF299" s="120">
        <v>75.349999999999994</v>
      </c>
      <c r="AG299" s="120">
        <v>19.8</v>
      </c>
      <c r="AH299" s="120">
        <v>9.9</v>
      </c>
      <c r="AI299" s="120">
        <v>41.8</v>
      </c>
      <c r="AJ299" s="120">
        <v>27.5</v>
      </c>
      <c r="AK299" s="120">
        <v>83.05</v>
      </c>
      <c r="AL299" s="120">
        <v>35.200000000000003</v>
      </c>
      <c r="AM299" s="120">
        <v>63.8</v>
      </c>
      <c r="AN299" s="120">
        <v>12.1</v>
      </c>
      <c r="AO299" s="120">
        <v>52.25</v>
      </c>
      <c r="AP299" s="120">
        <v>0</v>
      </c>
      <c r="AQ299" s="120">
        <v>0</v>
      </c>
      <c r="AR299" s="120">
        <v>0</v>
      </c>
      <c r="AS299" s="120">
        <v>6.6</v>
      </c>
      <c r="AT299" s="120">
        <v>22.8</v>
      </c>
      <c r="AU299" s="120">
        <v>22.2</v>
      </c>
      <c r="AV299" s="120">
        <v>3.6</v>
      </c>
      <c r="AW299" s="120">
        <v>0</v>
      </c>
      <c r="AZ299" s="121"/>
      <c r="BA299" s="121"/>
      <c r="BB299" s="121"/>
      <c r="BC299" s="121"/>
      <c r="BD299" s="121">
        <v>0</v>
      </c>
      <c r="BE299" s="121">
        <v>33</v>
      </c>
      <c r="BF299" s="121">
        <v>55</v>
      </c>
      <c r="BG299" s="121">
        <v>88</v>
      </c>
      <c r="BH299" s="121">
        <v>22</v>
      </c>
      <c r="BI299" s="121">
        <v>22</v>
      </c>
      <c r="BJ299" s="121">
        <v>55</v>
      </c>
      <c r="BK299" s="121">
        <v>0</v>
      </c>
      <c r="BL299" s="121">
        <v>0</v>
      </c>
      <c r="BM299" s="121">
        <v>0</v>
      </c>
      <c r="BN299" s="121">
        <v>0</v>
      </c>
      <c r="BO299" s="121">
        <v>11</v>
      </c>
      <c r="BP299" s="121">
        <v>22</v>
      </c>
      <c r="BQ299" s="121">
        <v>22</v>
      </c>
      <c r="BR299" s="121">
        <v>0</v>
      </c>
      <c r="BT299" s="116" t="str">
        <f t="shared" si="87"/>
        <v>HUNG</v>
      </c>
      <c r="BU299" s="122">
        <v>20.9</v>
      </c>
      <c r="BV299" s="122">
        <v>22.8</v>
      </c>
      <c r="BW299" s="122">
        <f t="shared" si="96"/>
        <v>1.9000000000000021</v>
      </c>
      <c r="BX299" s="123">
        <f t="shared" si="97"/>
        <v>0.91666666666666663</v>
      </c>
      <c r="BY299" s="115" t="str">
        <f t="shared" si="84"/>
        <v>NG</v>
      </c>
      <c r="CA299" s="124" t="e">
        <f t="shared" si="88"/>
        <v>#REF!</v>
      </c>
      <c r="CB299" s="122">
        <f t="shared" si="89"/>
        <v>22.8</v>
      </c>
      <c r="CC299" s="122" t="e">
        <f t="shared" si="83"/>
        <v>#REF!</v>
      </c>
      <c r="CD299" s="125" t="e">
        <f>SUMIF(ID_Process_P!$I$8:$I$1008,'● Inspection plan (master)'!$E299,ID_Process_P!#REF!)/1000</f>
        <v>#REF!</v>
      </c>
      <c r="CE299" s="125">
        <v>18.399999999999999</v>
      </c>
      <c r="CF299" s="126"/>
      <c r="CL299" s="124">
        <f t="shared" si="90"/>
        <v>0</v>
      </c>
      <c r="CM299" s="122">
        <f t="shared" si="91"/>
        <v>6.6</v>
      </c>
      <c r="CN299" s="122">
        <f t="shared" si="92"/>
        <v>6.6</v>
      </c>
      <c r="CO299" s="125"/>
      <c r="CP299" s="125">
        <v>0</v>
      </c>
      <c r="CQ299" s="126"/>
    </row>
    <row r="300" spans="2:95">
      <c r="B300" s="127" t="str">
        <f t="shared" si="93"/>
        <v>RM2-5576CEHK</v>
      </c>
      <c r="C300" s="128" t="str">
        <f t="shared" si="85"/>
        <v>RM2-5576CEHK</v>
      </c>
      <c r="D300" s="128" t="str">
        <f t="shared" si="94"/>
        <v>RM2-5576CEHK</v>
      </c>
      <c r="E300" s="128" t="str">
        <f t="shared" si="95"/>
        <v>RM2-5576PackingCEHK</v>
      </c>
      <c r="F300" s="129" t="s">
        <v>37</v>
      </c>
      <c r="G300" s="130" t="str">
        <f t="shared" si="86"/>
        <v>RM2-5576CEHK</v>
      </c>
      <c r="H300" s="130" t="s">
        <v>35</v>
      </c>
      <c r="I300" s="129" t="s">
        <v>116</v>
      </c>
      <c r="J300" s="128" t="s">
        <v>275</v>
      </c>
      <c r="K300" s="128" t="s">
        <v>275</v>
      </c>
      <c r="L300" s="129" t="s">
        <v>383</v>
      </c>
      <c r="M300" s="129" t="s">
        <v>384</v>
      </c>
      <c r="N300" s="129">
        <v>10</v>
      </c>
      <c r="O300" s="106" t="s">
        <v>837</v>
      </c>
      <c r="P300" s="106">
        <v>48</v>
      </c>
      <c r="Q300" s="106"/>
      <c r="R300" s="106"/>
      <c r="S300" s="106"/>
      <c r="T300" s="106"/>
      <c r="U300" s="106"/>
      <c r="V300" s="106"/>
      <c r="W300" s="106"/>
      <c r="X300" s="117"/>
      <c r="Y300" s="117"/>
      <c r="Z300" s="117"/>
      <c r="AA300" s="118"/>
      <c r="AB300" s="118"/>
      <c r="AC300" s="118"/>
      <c r="AD300" s="119"/>
      <c r="AE300" s="120"/>
      <c r="AF300" s="120">
        <v>36</v>
      </c>
      <c r="AG300" s="120">
        <v>3</v>
      </c>
      <c r="AH300" s="120">
        <v>9</v>
      </c>
      <c r="AI300" s="120">
        <v>24.6</v>
      </c>
      <c r="AJ300" s="120">
        <v>7.8</v>
      </c>
      <c r="AK300" s="120">
        <v>33</v>
      </c>
      <c r="AL300" s="120">
        <v>16.8</v>
      </c>
      <c r="AM300" s="120">
        <v>13.8</v>
      </c>
      <c r="AN300" s="120">
        <v>11.4</v>
      </c>
      <c r="AO300" s="120">
        <v>1.2</v>
      </c>
      <c r="AP300" s="120">
        <v>28.2</v>
      </c>
      <c r="AQ300" s="120">
        <v>56.4</v>
      </c>
      <c r="AR300" s="120">
        <v>13.2</v>
      </c>
      <c r="AS300" s="120">
        <v>36.6</v>
      </c>
      <c r="AT300" s="120">
        <v>19</v>
      </c>
      <c r="AU300" s="120">
        <v>27.2</v>
      </c>
      <c r="AV300" s="120">
        <v>10.56</v>
      </c>
      <c r="AW300" s="120">
        <v>3.84</v>
      </c>
      <c r="AZ300" s="117"/>
      <c r="BA300" s="117"/>
      <c r="BB300" s="117"/>
      <c r="BC300" s="117"/>
      <c r="BD300" s="117">
        <v>19.2</v>
      </c>
      <c r="BE300" s="117">
        <v>28.8</v>
      </c>
      <c r="BF300" s="117">
        <v>19.2</v>
      </c>
      <c r="BG300" s="117">
        <v>9.6</v>
      </c>
      <c r="BH300" s="117">
        <v>38.4</v>
      </c>
      <c r="BI300" s="117">
        <v>9.6</v>
      </c>
      <c r="BJ300" s="117">
        <v>0</v>
      </c>
      <c r="BK300" s="117">
        <v>28.8</v>
      </c>
      <c r="BL300" s="117">
        <v>38.4</v>
      </c>
      <c r="BM300" s="117">
        <v>28.8</v>
      </c>
      <c r="BN300" s="117">
        <v>38.433999999999997</v>
      </c>
      <c r="BO300" s="117">
        <v>19.2</v>
      </c>
      <c r="BP300" s="117">
        <v>19.2</v>
      </c>
      <c r="BQ300" s="117">
        <v>28.8</v>
      </c>
      <c r="BR300" s="117">
        <v>9.6</v>
      </c>
      <c r="BT300" s="130" t="str">
        <f t="shared" si="87"/>
        <v>HUNG</v>
      </c>
      <c r="BU300" s="131">
        <v>19.04</v>
      </c>
      <c r="BV300" s="131">
        <v>19</v>
      </c>
      <c r="BW300" s="131">
        <f t="shared" si="96"/>
        <v>-3.9999999999999147E-2</v>
      </c>
      <c r="BX300" s="132">
        <f t="shared" si="97"/>
        <v>1.0021052631578946</v>
      </c>
      <c r="BY300" s="129" t="str">
        <f t="shared" si="84"/>
        <v>OK</v>
      </c>
      <c r="CA300" s="124" t="e">
        <f t="shared" si="88"/>
        <v>#REF!</v>
      </c>
      <c r="CB300" s="131">
        <f t="shared" si="89"/>
        <v>19</v>
      </c>
      <c r="CC300" s="131" t="e">
        <f t="shared" si="83"/>
        <v>#REF!</v>
      </c>
      <c r="CD300" s="133" t="e">
        <f>SUMIF(ID_Process_P!$I$8:$I$1008,'● Inspection plan (master)'!$E300,ID_Process_P!#REF!)/1000</f>
        <v>#REF!</v>
      </c>
      <c r="CE300" s="133">
        <v>6.4</v>
      </c>
      <c r="CF300" s="134"/>
      <c r="CL300" s="124">
        <f t="shared" si="90"/>
        <v>0</v>
      </c>
      <c r="CM300" s="131">
        <f t="shared" si="91"/>
        <v>36.6</v>
      </c>
      <c r="CN300" s="131">
        <f t="shared" si="92"/>
        <v>36.6</v>
      </c>
      <c r="CO300" s="133"/>
      <c r="CP300" s="133">
        <v>0</v>
      </c>
      <c r="CQ300" s="134"/>
    </row>
    <row r="301" spans="2:95">
      <c r="B301" s="113" t="str">
        <f t="shared" si="93"/>
        <v>RM2-5577CEHK</v>
      </c>
      <c r="C301" s="114" t="str">
        <f t="shared" si="85"/>
        <v>RM2-5577CEHK</v>
      </c>
      <c r="D301" s="114" t="str">
        <f t="shared" si="94"/>
        <v>RM2-5577CEHK</v>
      </c>
      <c r="E301" s="114" t="str">
        <f t="shared" si="95"/>
        <v>RM2-5577PackingCEHK</v>
      </c>
      <c r="F301" s="115" t="s">
        <v>37</v>
      </c>
      <c r="G301" s="116" t="str">
        <f t="shared" si="86"/>
        <v>RM2-5577CEHK</v>
      </c>
      <c r="H301" s="116" t="s">
        <v>35</v>
      </c>
      <c r="I301" s="115" t="s">
        <v>121</v>
      </c>
      <c r="J301" s="114" t="s">
        <v>275</v>
      </c>
      <c r="K301" s="114" t="s">
        <v>275</v>
      </c>
      <c r="L301" s="115" t="s">
        <v>383</v>
      </c>
      <c r="M301" s="115" t="s">
        <v>384</v>
      </c>
      <c r="N301" s="115">
        <v>10</v>
      </c>
      <c r="O301" s="106" t="s">
        <v>837</v>
      </c>
      <c r="P301" s="106">
        <v>48</v>
      </c>
      <c r="Q301" s="106"/>
      <c r="R301" s="106"/>
      <c r="S301" s="106"/>
      <c r="T301" s="106"/>
      <c r="U301" s="106"/>
      <c r="V301" s="106"/>
      <c r="W301" s="106"/>
      <c r="X301" s="117"/>
      <c r="Y301" s="117"/>
      <c r="Z301" s="117"/>
      <c r="AA301" s="118"/>
      <c r="AB301" s="118"/>
      <c r="AC301" s="118"/>
      <c r="AD301" s="119"/>
      <c r="AE301" s="120"/>
      <c r="AF301" s="120">
        <v>40.15</v>
      </c>
      <c r="AG301" s="120">
        <v>2.4</v>
      </c>
      <c r="AH301" s="120">
        <v>3.85</v>
      </c>
      <c r="AI301" s="120">
        <v>15.95</v>
      </c>
      <c r="AJ301" s="120">
        <v>13.2</v>
      </c>
      <c r="AK301" s="120">
        <v>46.2</v>
      </c>
      <c r="AL301" s="120">
        <v>19.8</v>
      </c>
      <c r="AM301" s="120">
        <v>9.9</v>
      </c>
      <c r="AN301" s="120">
        <v>6.6</v>
      </c>
      <c r="AO301" s="120">
        <v>5.5</v>
      </c>
      <c r="AP301" s="120">
        <v>27.5</v>
      </c>
      <c r="AQ301" s="120">
        <v>53.35</v>
      </c>
      <c r="AR301" s="120">
        <v>18.149999999999999</v>
      </c>
      <c r="AS301" s="120">
        <v>34.1</v>
      </c>
      <c r="AT301" s="120">
        <v>19.25</v>
      </c>
      <c r="AU301" s="120">
        <v>28.05</v>
      </c>
      <c r="AV301" s="120">
        <v>10.89</v>
      </c>
      <c r="AW301" s="120">
        <v>3.96</v>
      </c>
      <c r="AZ301" s="121"/>
      <c r="BA301" s="121"/>
      <c r="BB301" s="121"/>
      <c r="BC301" s="121"/>
      <c r="BD301" s="121">
        <v>19.8</v>
      </c>
      <c r="BE301" s="121">
        <v>19.8</v>
      </c>
      <c r="BF301" s="121">
        <v>29.7</v>
      </c>
      <c r="BG301" s="121">
        <v>9.9</v>
      </c>
      <c r="BH301" s="121">
        <v>39.6</v>
      </c>
      <c r="BI301" s="121">
        <v>9.9</v>
      </c>
      <c r="BJ301" s="121">
        <v>0</v>
      </c>
      <c r="BK301" s="121">
        <v>29.7</v>
      </c>
      <c r="BL301" s="121">
        <v>29.7</v>
      </c>
      <c r="BM301" s="121">
        <v>39.6</v>
      </c>
      <c r="BN301" s="121">
        <v>29.734000000000002</v>
      </c>
      <c r="BO301" s="121">
        <v>19.8</v>
      </c>
      <c r="BP301" s="121">
        <v>19.8</v>
      </c>
      <c r="BQ301" s="121">
        <v>29.7</v>
      </c>
      <c r="BR301" s="121">
        <v>9.9</v>
      </c>
      <c r="BT301" s="116" t="str">
        <f t="shared" si="87"/>
        <v>HUNG</v>
      </c>
      <c r="BU301" s="122">
        <v>19.25</v>
      </c>
      <c r="BV301" s="122">
        <v>19.25</v>
      </c>
      <c r="BW301" s="122">
        <f t="shared" si="96"/>
        <v>0</v>
      </c>
      <c r="BX301" s="123">
        <f t="shared" si="97"/>
        <v>1</v>
      </c>
      <c r="BY301" s="115" t="str">
        <f t="shared" si="84"/>
        <v>OK</v>
      </c>
      <c r="CA301" s="124" t="e">
        <f t="shared" si="88"/>
        <v>#REF!</v>
      </c>
      <c r="CB301" s="122">
        <f t="shared" si="89"/>
        <v>19.25</v>
      </c>
      <c r="CC301" s="122" t="e">
        <f t="shared" si="83"/>
        <v>#REF!</v>
      </c>
      <c r="CD301" s="125" t="e">
        <f>SUMIF(ID_Process_P!$I$8:$I$1008,'● Inspection plan (master)'!$E301,ID_Process_P!#REF!)/1000</f>
        <v>#REF!</v>
      </c>
      <c r="CE301" s="125">
        <v>6.6</v>
      </c>
      <c r="CF301" s="126"/>
      <c r="CL301" s="124">
        <f t="shared" si="90"/>
        <v>0</v>
      </c>
      <c r="CM301" s="122">
        <f t="shared" si="91"/>
        <v>34.1</v>
      </c>
      <c r="CN301" s="122">
        <f t="shared" si="92"/>
        <v>34.1</v>
      </c>
      <c r="CO301" s="125"/>
      <c r="CP301" s="125">
        <v>0</v>
      </c>
      <c r="CQ301" s="126"/>
    </row>
    <row r="302" spans="2:95">
      <c r="B302" s="127" t="str">
        <f t="shared" si="93"/>
        <v>RM2-5588CEHK</v>
      </c>
      <c r="C302" s="128" t="str">
        <f t="shared" si="85"/>
        <v>RM2-5588CEHK</v>
      </c>
      <c r="D302" s="128" t="str">
        <f t="shared" si="94"/>
        <v>RM2-5588CEHK</v>
      </c>
      <c r="E302" s="128" t="str">
        <f t="shared" si="95"/>
        <v>RM2-5588PackingCEHK</v>
      </c>
      <c r="F302" s="129" t="s">
        <v>37</v>
      </c>
      <c r="G302" s="130" t="str">
        <f t="shared" si="86"/>
        <v>RM2-5588CEHK</v>
      </c>
      <c r="H302" s="130" t="s">
        <v>141</v>
      </c>
      <c r="I302" s="129" t="s">
        <v>158</v>
      </c>
      <c r="J302" s="128" t="s">
        <v>275</v>
      </c>
      <c r="K302" s="128" t="s">
        <v>275</v>
      </c>
      <c r="L302" s="129" t="s">
        <v>539</v>
      </c>
      <c r="M302" s="129" t="s">
        <v>540</v>
      </c>
      <c r="N302" s="129">
        <v>10</v>
      </c>
      <c r="O302" s="106" t="s">
        <v>837</v>
      </c>
      <c r="P302" s="106">
        <v>48</v>
      </c>
      <c r="Q302" s="106"/>
      <c r="R302" s="106"/>
      <c r="S302" s="106"/>
      <c r="T302" s="106"/>
      <c r="U302" s="106"/>
      <c r="V302" s="106"/>
      <c r="W302" s="106"/>
      <c r="X302" s="117"/>
      <c r="Y302" s="117"/>
      <c r="Z302" s="117"/>
      <c r="AA302" s="118"/>
      <c r="AB302" s="118"/>
      <c r="AC302" s="118"/>
      <c r="AD302" s="119"/>
      <c r="AE302" s="120"/>
      <c r="AF302" s="120">
        <v>13.5</v>
      </c>
      <c r="AG302" s="120">
        <v>6.21</v>
      </c>
      <c r="AH302" s="120">
        <v>0</v>
      </c>
      <c r="AI302" s="120">
        <v>9.5850000000000009</v>
      </c>
      <c r="AJ302" s="120">
        <v>9.5850000000000009</v>
      </c>
      <c r="AK302" s="120">
        <v>19.844999999999999</v>
      </c>
      <c r="AL302" s="120">
        <v>12.15</v>
      </c>
      <c r="AM302" s="120">
        <v>14.04</v>
      </c>
      <c r="AN302" s="120">
        <v>5.5350000000000001</v>
      </c>
      <c r="AO302" s="120">
        <v>6.75</v>
      </c>
      <c r="AP302" s="120">
        <v>19.440000000000001</v>
      </c>
      <c r="AQ302" s="120">
        <v>0</v>
      </c>
      <c r="AR302" s="120">
        <v>9.7200000000000006</v>
      </c>
      <c r="AS302" s="120">
        <v>0</v>
      </c>
      <c r="AT302" s="120">
        <v>4.05</v>
      </c>
      <c r="AU302" s="120">
        <v>8.91</v>
      </c>
      <c r="AV302" s="120">
        <v>4.54</v>
      </c>
      <c r="AW302" s="120">
        <v>1.94</v>
      </c>
      <c r="AZ302" s="117"/>
      <c r="BA302" s="117"/>
      <c r="BB302" s="117"/>
      <c r="BC302" s="117"/>
      <c r="BD302" s="117">
        <v>9.7200000000000006</v>
      </c>
      <c r="BE302" s="117">
        <v>9.7200000000000006</v>
      </c>
      <c r="BF302" s="117">
        <v>14.58</v>
      </c>
      <c r="BG302" s="117">
        <v>9.7200000000000006</v>
      </c>
      <c r="BH302" s="117">
        <v>19.440000000000001</v>
      </c>
      <c r="BI302" s="117">
        <v>4.8600000000000003</v>
      </c>
      <c r="BJ302" s="117">
        <v>4.8600000000000003</v>
      </c>
      <c r="BK302" s="117">
        <v>24.3</v>
      </c>
      <c r="BL302" s="117">
        <v>0</v>
      </c>
      <c r="BM302" s="117">
        <v>9.7200000000000006</v>
      </c>
      <c r="BN302" s="117">
        <v>9.7200000000000006</v>
      </c>
      <c r="BO302" s="117">
        <v>0</v>
      </c>
      <c r="BP302" s="117">
        <v>4.8600000000000003</v>
      </c>
      <c r="BQ302" s="117">
        <v>9.7200000000000006</v>
      </c>
      <c r="BR302" s="117">
        <v>4.8600000000000003</v>
      </c>
      <c r="BT302" s="130" t="str">
        <f t="shared" si="87"/>
        <v>SON</v>
      </c>
      <c r="BU302" s="131">
        <v>4.05</v>
      </c>
      <c r="BV302" s="131">
        <v>4.05</v>
      </c>
      <c r="BW302" s="131">
        <f t="shared" si="96"/>
        <v>0</v>
      </c>
      <c r="BX302" s="132">
        <f t="shared" si="97"/>
        <v>1</v>
      </c>
      <c r="BY302" s="129" t="str">
        <f t="shared" si="84"/>
        <v>OK</v>
      </c>
      <c r="CA302" s="124" t="e">
        <f t="shared" si="88"/>
        <v>#REF!</v>
      </c>
      <c r="CB302" s="131">
        <f t="shared" si="89"/>
        <v>4.05</v>
      </c>
      <c r="CC302" s="131" t="e">
        <f t="shared" si="83"/>
        <v>#REF!</v>
      </c>
      <c r="CD302" s="133" t="e">
        <f>SUMIF(ID_Process_P!$I$8:$I$1008,'● Inspection plan (master)'!$E302,ID_Process_P!#REF!)/1000</f>
        <v>#REF!</v>
      </c>
      <c r="CE302" s="133">
        <v>4.05</v>
      </c>
      <c r="CF302" s="134"/>
      <c r="CL302" s="124">
        <f t="shared" si="90"/>
        <v>0</v>
      </c>
      <c r="CM302" s="131">
        <f t="shared" si="91"/>
        <v>0</v>
      </c>
      <c r="CN302" s="131">
        <f t="shared" si="92"/>
        <v>0</v>
      </c>
      <c r="CO302" s="133"/>
      <c r="CP302" s="133">
        <v>0</v>
      </c>
      <c r="CQ302" s="134"/>
    </row>
    <row r="303" spans="2:95">
      <c r="B303" s="113" t="str">
        <f t="shared" si="93"/>
        <v>RM2-5881CEHK</v>
      </c>
      <c r="C303" s="114" t="str">
        <f t="shared" si="85"/>
        <v>RM2-5881CEHK</v>
      </c>
      <c r="D303" s="114" t="str">
        <f t="shared" si="94"/>
        <v>RM2-5881CEHK</v>
      </c>
      <c r="E303" s="114" t="str">
        <f t="shared" si="95"/>
        <v>RM2-5881PackingCEHK</v>
      </c>
      <c r="F303" s="115" t="s">
        <v>37</v>
      </c>
      <c r="G303" s="116" t="str">
        <f t="shared" si="86"/>
        <v>RM2-5881CEHK</v>
      </c>
      <c r="H303" s="116" t="s">
        <v>35</v>
      </c>
      <c r="I303" s="115" t="s">
        <v>104</v>
      </c>
      <c r="J303" s="114" t="s">
        <v>275</v>
      </c>
      <c r="K303" s="114" t="s">
        <v>275</v>
      </c>
      <c r="L303" s="115" t="s">
        <v>383</v>
      </c>
      <c r="M303" s="115" t="s">
        <v>384</v>
      </c>
      <c r="N303" s="115">
        <v>10</v>
      </c>
      <c r="O303" s="106" t="s">
        <v>837</v>
      </c>
      <c r="P303" s="106">
        <v>48</v>
      </c>
      <c r="Q303" s="106"/>
      <c r="R303" s="106"/>
      <c r="S303" s="106"/>
      <c r="T303" s="106"/>
      <c r="U303" s="106"/>
      <c r="V303" s="106"/>
      <c r="W303" s="106"/>
      <c r="X303" s="117"/>
      <c r="Y303" s="117"/>
      <c r="Z303" s="117"/>
      <c r="AA303" s="118"/>
      <c r="AB303" s="118"/>
      <c r="AC303" s="118"/>
      <c r="AD303" s="119"/>
      <c r="AE303" s="120"/>
      <c r="AF303" s="120">
        <v>0</v>
      </c>
      <c r="AG303" s="120">
        <v>4.8</v>
      </c>
      <c r="AH303" s="120">
        <v>0</v>
      </c>
      <c r="AI303" s="120">
        <v>1.2</v>
      </c>
      <c r="AJ303" s="120">
        <v>24</v>
      </c>
      <c r="AK303" s="120">
        <v>19.2</v>
      </c>
      <c r="AL303" s="120">
        <v>31.2</v>
      </c>
      <c r="AM303" s="120">
        <v>12.6</v>
      </c>
      <c r="AN303" s="120">
        <v>0</v>
      </c>
      <c r="AO303" s="120">
        <v>0</v>
      </c>
      <c r="AP303" s="120">
        <v>0</v>
      </c>
      <c r="AQ303" s="120">
        <v>0</v>
      </c>
      <c r="AR303" s="120">
        <v>0</v>
      </c>
      <c r="AS303" s="120">
        <v>0</v>
      </c>
      <c r="AT303" s="120">
        <v>0</v>
      </c>
      <c r="AU303" s="120">
        <v>0</v>
      </c>
      <c r="AV303" s="120">
        <v>0</v>
      </c>
      <c r="AW303" s="120">
        <v>0</v>
      </c>
      <c r="AZ303" s="121"/>
      <c r="BA303" s="121"/>
      <c r="BB303" s="121"/>
      <c r="BC303" s="121"/>
      <c r="BD303" s="121">
        <v>0</v>
      </c>
      <c r="BE303" s="121">
        <v>21.6</v>
      </c>
      <c r="BF303" s="121">
        <v>28.8</v>
      </c>
      <c r="BG303" s="121">
        <v>10.8</v>
      </c>
      <c r="BH303" s="121">
        <v>14.4</v>
      </c>
      <c r="BI303" s="121">
        <v>0</v>
      </c>
      <c r="BJ303" s="121">
        <v>7.2</v>
      </c>
      <c r="BK303" s="121">
        <v>0</v>
      </c>
      <c r="BL303" s="121">
        <v>0</v>
      </c>
      <c r="BM303" s="121">
        <v>0</v>
      </c>
      <c r="BN303" s="121">
        <v>3.2000000000000001E-2</v>
      </c>
      <c r="BO303" s="121">
        <v>0</v>
      </c>
      <c r="BP303" s="121">
        <v>0</v>
      </c>
      <c r="BQ303" s="121">
        <v>0</v>
      </c>
      <c r="BR303" s="121">
        <v>0</v>
      </c>
      <c r="BT303" s="116" t="str">
        <f t="shared" si="87"/>
        <v>HUNG</v>
      </c>
      <c r="BU303" s="122">
        <v>0</v>
      </c>
      <c r="BV303" s="122">
        <v>0</v>
      </c>
      <c r="BW303" s="122">
        <f t="shared" si="96"/>
        <v>0</v>
      </c>
      <c r="BX303" s="123" t="str">
        <f t="shared" si="97"/>
        <v xml:space="preserve"> </v>
      </c>
      <c r="BY303" s="115" t="str">
        <f t="shared" si="84"/>
        <v>OK</v>
      </c>
      <c r="CA303" s="124" t="e">
        <f t="shared" si="88"/>
        <v>#REF!</v>
      </c>
      <c r="CB303" s="122">
        <f t="shared" si="89"/>
        <v>0</v>
      </c>
      <c r="CC303" s="122" t="e">
        <f t="shared" si="83"/>
        <v>#REF!</v>
      </c>
      <c r="CD303" s="125" t="e">
        <f>SUMIF(ID_Process_P!$I$8:$I$1008,'● Inspection plan (master)'!$E303,ID_Process_P!#REF!)/1000</f>
        <v>#REF!</v>
      </c>
      <c r="CE303" s="125">
        <v>12</v>
      </c>
      <c r="CF303" s="126"/>
      <c r="CL303" s="124">
        <f t="shared" si="90"/>
        <v>0</v>
      </c>
      <c r="CM303" s="122">
        <f t="shared" si="91"/>
        <v>0</v>
      </c>
      <c r="CN303" s="122">
        <f t="shared" si="92"/>
        <v>0</v>
      </c>
      <c r="CO303" s="125"/>
      <c r="CP303" s="125">
        <v>0</v>
      </c>
      <c r="CQ303" s="126"/>
    </row>
    <row r="304" spans="2:95">
      <c r="B304" s="127" t="str">
        <f t="shared" si="93"/>
        <v>FC-4152SHK(Other)</v>
      </c>
      <c r="C304" s="128" t="str">
        <f t="shared" si="85"/>
        <v>FC-4152SHK</v>
      </c>
      <c r="D304" s="128" t="str">
        <f t="shared" si="94"/>
        <v>FC-4152SHK(Other)</v>
      </c>
      <c r="E304" s="128" t="str">
        <f t="shared" si="95"/>
        <v>FC-4152PackingSHK(Other)</v>
      </c>
      <c r="F304" s="129" t="s">
        <v>37</v>
      </c>
      <c r="G304" s="130" t="str">
        <f t="shared" si="86"/>
        <v>FC-4152SHK</v>
      </c>
      <c r="H304" s="130" t="s">
        <v>141</v>
      </c>
      <c r="I304" s="137" t="s">
        <v>336</v>
      </c>
      <c r="J304" s="138" t="s">
        <v>194</v>
      </c>
      <c r="K304" s="138" t="s">
        <v>192</v>
      </c>
      <c r="L304" s="129" t="s">
        <v>539</v>
      </c>
      <c r="M304" s="129" t="s">
        <v>540</v>
      </c>
      <c r="N304" s="129">
        <v>10</v>
      </c>
      <c r="O304" s="106" t="s">
        <v>837</v>
      </c>
      <c r="P304" s="106">
        <v>48</v>
      </c>
      <c r="Q304" s="106"/>
      <c r="R304" s="106"/>
      <c r="S304" s="106"/>
      <c r="T304" s="106"/>
      <c r="U304" s="106"/>
      <c r="V304" s="106"/>
      <c r="W304" s="106"/>
      <c r="X304" s="117"/>
      <c r="Y304" s="117"/>
      <c r="Z304" s="117"/>
      <c r="AA304" s="118"/>
      <c r="AB304" s="118"/>
      <c r="AC304" s="118"/>
      <c r="AD304" s="119"/>
      <c r="AE304" s="120"/>
      <c r="AF304" s="120">
        <v>25</v>
      </c>
      <c r="AG304" s="120">
        <v>0</v>
      </c>
      <c r="AH304" s="120">
        <v>0</v>
      </c>
      <c r="AI304" s="120">
        <v>0</v>
      </c>
      <c r="AJ304" s="120">
        <v>0</v>
      </c>
      <c r="AK304" s="120">
        <v>15</v>
      </c>
      <c r="AL304" s="120">
        <v>0</v>
      </c>
      <c r="AM304" s="120">
        <v>1</v>
      </c>
      <c r="AN304" s="120">
        <v>0</v>
      </c>
      <c r="AO304" s="120">
        <v>0</v>
      </c>
      <c r="AP304" s="120">
        <v>0</v>
      </c>
      <c r="AQ304" s="120">
        <v>14</v>
      </c>
      <c r="AR304" s="120">
        <v>0</v>
      </c>
      <c r="AS304" s="120">
        <v>0</v>
      </c>
      <c r="AT304" s="120">
        <v>0</v>
      </c>
      <c r="AU304" s="120">
        <v>0</v>
      </c>
      <c r="AV304" s="120">
        <v>4</v>
      </c>
      <c r="AW304" s="120">
        <v>3</v>
      </c>
      <c r="AZ304" s="117"/>
      <c r="BA304" s="117"/>
      <c r="BB304" s="117"/>
      <c r="BC304" s="117"/>
      <c r="BD304" s="117">
        <v>10</v>
      </c>
      <c r="BE304" s="117">
        <v>0</v>
      </c>
      <c r="BF304" s="117">
        <v>0</v>
      </c>
      <c r="BG304" s="117">
        <v>15</v>
      </c>
      <c r="BH304" s="117">
        <v>0</v>
      </c>
      <c r="BI304" s="117">
        <v>0</v>
      </c>
      <c r="BJ304" s="117">
        <v>0</v>
      </c>
      <c r="BK304" s="117">
        <v>0</v>
      </c>
      <c r="BL304" s="117">
        <v>0</v>
      </c>
      <c r="BM304" s="117">
        <v>10</v>
      </c>
      <c r="BN304" s="117">
        <v>0</v>
      </c>
      <c r="BO304" s="117">
        <v>0</v>
      </c>
      <c r="BP304" s="117">
        <v>10</v>
      </c>
      <c r="BQ304" s="117">
        <v>10</v>
      </c>
      <c r="BR304" s="117">
        <v>6.666666666666667</v>
      </c>
      <c r="BT304" s="130" t="str">
        <f t="shared" si="87"/>
        <v>SON</v>
      </c>
      <c r="BU304" s="131">
        <v>0</v>
      </c>
      <c r="BV304" s="131">
        <v>0</v>
      </c>
      <c r="BW304" s="131">
        <f t="shared" si="96"/>
        <v>0</v>
      </c>
      <c r="BX304" s="132" t="str">
        <f t="shared" si="97"/>
        <v xml:space="preserve"> </v>
      </c>
      <c r="BY304" s="129" t="str">
        <f t="shared" si="84"/>
        <v>OK</v>
      </c>
      <c r="CA304" s="124" t="e">
        <f t="shared" si="88"/>
        <v>#REF!</v>
      </c>
      <c r="CB304" s="131">
        <f t="shared" si="89"/>
        <v>0</v>
      </c>
      <c r="CC304" s="131" t="e">
        <f t="shared" si="83"/>
        <v>#REF!</v>
      </c>
      <c r="CD304" s="133" t="e">
        <f>SUMIF(ID_Process_P!$I$8:$I$1008,'● Inspection plan (master)'!$E304,ID_Process_P!#REF!)/1000</f>
        <v>#REF!</v>
      </c>
      <c r="CE304" s="133">
        <v>10</v>
      </c>
      <c r="CF304" s="134"/>
      <c r="CL304" s="124">
        <f t="shared" si="90"/>
        <v>0</v>
      </c>
      <c r="CM304" s="131">
        <f t="shared" si="91"/>
        <v>0</v>
      </c>
      <c r="CN304" s="131">
        <f t="shared" si="92"/>
        <v>0</v>
      </c>
      <c r="CO304" s="133"/>
      <c r="CP304" s="133">
        <v>0</v>
      </c>
      <c r="CQ304" s="134"/>
    </row>
    <row r="305" spans="1:95">
      <c r="B305" s="113" t="str">
        <f t="shared" si="93"/>
        <v>QC7-4482CEHK</v>
      </c>
      <c r="C305" s="114" t="str">
        <f t="shared" si="85"/>
        <v>QC7-4482CEHK</v>
      </c>
      <c r="D305" s="115" t="str">
        <f t="shared" si="94"/>
        <v>QC7-4482CEHK</v>
      </c>
      <c r="E305" s="115" t="str">
        <f t="shared" si="95"/>
        <v>QC7-4482PackingCEHK</v>
      </c>
      <c r="F305" s="115" t="s">
        <v>37</v>
      </c>
      <c r="G305" s="116" t="str">
        <f t="shared" si="86"/>
        <v>QC7-4482CEHK</v>
      </c>
      <c r="H305" s="116" t="s">
        <v>35</v>
      </c>
      <c r="I305" s="139" t="s">
        <v>303</v>
      </c>
      <c r="J305" s="114" t="s">
        <v>275</v>
      </c>
      <c r="K305" s="114" t="s">
        <v>275</v>
      </c>
      <c r="L305" s="115" t="s">
        <v>338</v>
      </c>
      <c r="M305" s="116"/>
      <c r="N305" s="115">
        <v>10</v>
      </c>
      <c r="O305" s="106" t="s">
        <v>837</v>
      </c>
      <c r="P305" s="106">
        <v>48</v>
      </c>
      <c r="Q305" s="106"/>
      <c r="R305" s="106"/>
      <c r="S305" s="106"/>
      <c r="T305" s="106"/>
      <c r="U305" s="106"/>
      <c r="V305" s="106"/>
      <c r="W305" s="106"/>
      <c r="X305" s="117"/>
      <c r="Y305" s="117"/>
      <c r="Z305" s="117"/>
      <c r="AA305" s="118"/>
      <c r="AB305" s="118"/>
      <c r="AC305" s="118"/>
      <c r="AD305" s="119"/>
      <c r="AE305" s="120"/>
      <c r="AF305" s="120">
        <v>0</v>
      </c>
      <c r="AG305" s="120">
        <v>0</v>
      </c>
      <c r="AH305" s="120">
        <v>0</v>
      </c>
      <c r="AI305" s="120">
        <v>0</v>
      </c>
      <c r="AJ305" s="120">
        <v>0</v>
      </c>
      <c r="AK305" s="120">
        <v>0</v>
      </c>
      <c r="AL305" s="120">
        <v>0</v>
      </c>
      <c r="AM305" s="120">
        <v>5.5</v>
      </c>
      <c r="AN305" s="120">
        <v>22</v>
      </c>
      <c r="AO305" s="120">
        <v>5.5</v>
      </c>
      <c r="AP305" s="120">
        <v>55</v>
      </c>
      <c r="AQ305" s="120">
        <v>44</v>
      </c>
      <c r="AR305" s="120">
        <v>16.5</v>
      </c>
      <c r="AS305" s="120">
        <v>38.5</v>
      </c>
      <c r="AT305" s="120">
        <v>27.5</v>
      </c>
      <c r="AU305" s="120">
        <v>0</v>
      </c>
      <c r="AV305" s="120">
        <v>6.6</v>
      </c>
      <c r="AW305" s="120">
        <v>4.4000000000000004</v>
      </c>
      <c r="AZ305" s="121"/>
      <c r="BA305" s="121"/>
      <c r="BB305" s="121"/>
      <c r="BC305" s="121"/>
      <c r="BD305" s="121">
        <v>0</v>
      </c>
      <c r="BE305" s="121">
        <v>0</v>
      </c>
      <c r="BF305" s="121">
        <v>0</v>
      </c>
      <c r="BG305" s="121">
        <v>0</v>
      </c>
      <c r="BH305" s="121">
        <v>11</v>
      </c>
      <c r="BI305" s="121">
        <v>22</v>
      </c>
      <c r="BJ305" s="121">
        <v>5.5</v>
      </c>
      <c r="BK305" s="121">
        <v>22</v>
      </c>
      <c r="BL305" s="121">
        <v>33</v>
      </c>
      <c r="BM305" s="121">
        <v>38.5</v>
      </c>
      <c r="BN305" s="121">
        <v>38.5</v>
      </c>
      <c r="BO305" s="121">
        <v>49.5</v>
      </c>
      <c r="BP305" s="121">
        <v>0</v>
      </c>
      <c r="BQ305" s="121">
        <v>0</v>
      </c>
      <c r="BR305" s="121">
        <v>11</v>
      </c>
      <c r="BT305" s="116" t="str">
        <f t="shared" si="87"/>
        <v>HUNG</v>
      </c>
      <c r="BU305" s="122">
        <v>27.5</v>
      </c>
      <c r="BV305" s="122">
        <v>27.5</v>
      </c>
      <c r="BW305" s="122">
        <f t="shared" si="96"/>
        <v>0</v>
      </c>
      <c r="BX305" s="123">
        <f t="shared" si="97"/>
        <v>1</v>
      </c>
      <c r="BY305" s="115" t="str">
        <f t="shared" si="84"/>
        <v>OK</v>
      </c>
      <c r="CA305" s="124" t="e">
        <f t="shared" si="88"/>
        <v>#REF!</v>
      </c>
      <c r="CB305" s="122">
        <f t="shared" si="89"/>
        <v>27.5</v>
      </c>
      <c r="CC305" s="122" t="e">
        <f t="shared" si="83"/>
        <v>#REF!</v>
      </c>
      <c r="CD305" s="125" t="e">
        <f>SUMIF(ID_Process_P!$I$8:$I$1008,'● Inspection plan (master)'!$E305,ID_Process_P!#REF!)/1000</f>
        <v>#REF!</v>
      </c>
      <c r="CE305" s="125">
        <v>0</v>
      </c>
      <c r="CF305" s="126"/>
      <c r="CL305" s="124">
        <f t="shared" si="90"/>
        <v>0</v>
      </c>
      <c r="CM305" s="122">
        <f t="shared" si="91"/>
        <v>38.5</v>
      </c>
      <c r="CN305" s="122">
        <f t="shared" si="92"/>
        <v>38.5</v>
      </c>
      <c r="CO305" s="125"/>
      <c r="CP305" s="125">
        <v>0</v>
      </c>
      <c r="CQ305" s="126"/>
    </row>
    <row r="306" spans="1:95">
      <c r="A306" s="72"/>
      <c r="B306" s="115" t="str">
        <f t="shared" si="93"/>
        <v>RL2-0690c-QUEVO</v>
      </c>
      <c r="C306" s="114" t="str">
        <f t="shared" si="85"/>
        <v>RL2-0690CVN2</v>
      </c>
      <c r="D306" s="115" t="str">
        <f t="shared" si="94"/>
        <v>RL2-0690c-QUEVO</v>
      </c>
      <c r="E306" s="115" t="str">
        <f t="shared" si="95"/>
        <v>RL2-0690Packingc-QUEVO</v>
      </c>
      <c r="F306" s="115" t="s">
        <v>37</v>
      </c>
      <c r="G306" s="115" t="str">
        <f t="shared" si="86"/>
        <v>RL2-0690CVN2</v>
      </c>
      <c r="H306" s="140" t="s">
        <v>227</v>
      </c>
      <c r="I306" s="140" t="s">
        <v>324</v>
      </c>
      <c r="J306" s="141" t="s">
        <v>70</v>
      </c>
      <c r="K306" s="114" t="s">
        <v>68</v>
      </c>
      <c r="L306" s="115" t="s">
        <v>383</v>
      </c>
      <c r="M306" s="115" t="s">
        <v>384</v>
      </c>
      <c r="N306" s="115">
        <v>10</v>
      </c>
      <c r="O306" s="106" t="s">
        <v>837</v>
      </c>
      <c r="P306" s="106">
        <v>48</v>
      </c>
      <c r="Q306" s="106"/>
      <c r="R306" s="106"/>
      <c r="S306" s="106"/>
      <c r="T306" s="106"/>
      <c r="U306" s="106"/>
      <c r="V306" s="106"/>
      <c r="W306" s="106"/>
      <c r="X306" s="117"/>
      <c r="Y306" s="117"/>
      <c r="Z306" s="117"/>
      <c r="AA306" s="118"/>
      <c r="AB306" s="118"/>
      <c r="AC306" s="118"/>
      <c r="AD306" s="119"/>
      <c r="AE306" s="120"/>
      <c r="AF306" s="120">
        <v>0</v>
      </c>
      <c r="AG306" s="120">
        <v>0</v>
      </c>
      <c r="AH306" s="120">
        <v>0</v>
      </c>
      <c r="AI306" s="120">
        <v>0</v>
      </c>
      <c r="AJ306" s="120">
        <v>0</v>
      </c>
      <c r="AK306" s="120">
        <v>0</v>
      </c>
      <c r="AL306" s="120">
        <v>0</v>
      </c>
      <c r="AM306" s="120">
        <v>0</v>
      </c>
      <c r="AN306" s="120">
        <v>0</v>
      </c>
      <c r="AO306" s="120">
        <v>0</v>
      </c>
      <c r="AP306" s="120">
        <v>0</v>
      </c>
      <c r="AQ306" s="120">
        <v>26.46</v>
      </c>
      <c r="AR306" s="120">
        <v>12.96</v>
      </c>
      <c r="AS306" s="120">
        <v>0</v>
      </c>
      <c r="AT306" s="120">
        <v>16.8</v>
      </c>
      <c r="AU306" s="120">
        <v>16.48</v>
      </c>
      <c r="AV306" s="120">
        <v>25.92</v>
      </c>
      <c r="AW306" s="120">
        <v>24</v>
      </c>
      <c r="AZ306" s="121"/>
      <c r="BA306" s="121"/>
      <c r="BB306" s="121"/>
      <c r="BC306" s="121"/>
      <c r="BD306" s="121">
        <v>0</v>
      </c>
      <c r="BE306" s="121">
        <v>0</v>
      </c>
      <c r="BF306" s="121">
        <v>0</v>
      </c>
      <c r="BG306" s="121">
        <v>0</v>
      </c>
      <c r="BH306" s="121">
        <v>0</v>
      </c>
      <c r="BI306" s="121">
        <v>0</v>
      </c>
      <c r="BJ306" s="121">
        <v>0</v>
      </c>
      <c r="BK306" s="121">
        <v>0</v>
      </c>
      <c r="BL306" s="121">
        <v>18.936</v>
      </c>
      <c r="BM306" s="121">
        <v>11.88</v>
      </c>
      <c r="BN306" s="121">
        <v>7.56</v>
      </c>
      <c r="BO306" s="121">
        <v>14.58</v>
      </c>
      <c r="BP306" s="121">
        <v>14.04</v>
      </c>
      <c r="BQ306" s="121">
        <v>24.3</v>
      </c>
      <c r="BR306" s="121">
        <v>31.32</v>
      </c>
      <c r="BT306" s="116" t="str">
        <f t="shared" si="87"/>
        <v>HIEN</v>
      </c>
      <c r="BU306" s="122">
        <v>16.2</v>
      </c>
      <c r="BV306" s="122">
        <v>16.8</v>
      </c>
      <c r="BW306" s="122">
        <f t="shared" si="96"/>
        <v>0.60000000000000142</v>
      </c>
      <c r="BX306" s="123">
        <f t="shared" si="97"/>
        <v>0.96428571428571419</v>
      </c>
      <c r="BY306" s="115" t="str">
        <f t="shared" si="84"/>
        <v>OK</v>
      </c>
      <c r="CA306" s="124" t="e">
        <f t="shared" si="88"/>
        <v>#REF!</v>
      </c>
      <c r="CB306" s="122">
        <f t="shared" si="89"/>
        <v>16.8</v>
      </c>
      <c r="CC306" s="122" t="e">
        <f t="shared" si="83"/>
        <v>#REF!</v>
      </c>
      <c r="CD306" s="125" t="e">
        <f>SUMIF(ID_Process_P!$I$8:$I$1008,'● Inspection plan (master)'!$E306,ID_Process_P!#REF!)/1000</f>
        <v>#REF!</v>
      </c>
      <c r="CE306" s="125">
        <v>0</v>
      </c>
      <c r="CF306" s="126"/>
      <c r="CL306" s="124">
        <f t="shared" si="90"/>
        <v>0</v>
      </c>
      <c r="CM306" s="122">
        <f t="shared" si="91"/>
        <v>0</v>
      </c>
      <c r="CN306" s="122">
        <f t="shared" si="92"/>
        <v>0</v>
      </c>
      <c r="CO306" s="125"/>
      <c r="CP306" s="125">
        <v>0</v>
      </c>
      <c r="CQ306" s="126"/>
    </row>
    <row r="307" spans="1:95">
      <c r="A307" s="72"/>
      <c r="B307" s="115" t="str">
        <f t="shared" si="93"/>
        <v>RL2-0975c-QUEVO</v>
      </c>
      <c r="C307" s="114" t="str">
        <f t="shared" si="85"/>
        <v>RL2-0975CVN2</v>
      </c>
      <c r="D307" s="115" t="str">
        <f t="shared" si="94"/>
        <v>RL2-0975c-QUEVO</v>
      </c>
      <c r="E307" s="115" t="str">
        <f t="shared" si="95"/>
        <v>RL2-0975Packingc-QUEVO</v>
      </c>
      <c r="F307" s="115" t="s">
        <v>37</v>
      </c>
      <c r="G307" s="115" t="str">
        <f t="shared" si="86"/>
        <v>RL2-0975CVN2</v>
      </c>
      <c r="H307" s="140" t="s">
        <v>227</v>
      </c>
      <c r="I307" s="140" t="s">
        <v>325</v>
      </c>
      <c r="J307" s="141" t="s">
        <v>70</v>
      </c>
      <c r="K307" s="114" t="s">
        <v>68</v>
      </c>
      <c r="L307" s="115" t="s">
        <v>383</v>
      </c>
      <c r="M307" s="115" t="s">
        <v>384</v>
      </c>
      <c r="N307" s="115">
        <v>10</v>
      </c>
      <c r="O307" s="106" t="s">
        <v>837</v>
      </c>
      <c r="P307" s="106">
        <v>48</v>
      </c>
      <c r="Q307" s="106"/>
      <c r="R307" s="106"/>
      <c r="S307" s="106"/>
      <c r="T307" s="106"/>
      <c r="U307" s="106"/>
      <c r="V307" s="106"/>
      <c r="W307" s="106"/>
      <c r="X307" s="117"/>
      <c r="Y307" s="117"/>
      <c r="Z307" s="117"/>
      <c r="AA307" s="118"/>
      <c r="AB307" s="118"/>
      <c r="AC307" s="118"/>
      <c r="AD307" s="119"/>
      <c r="AE307" s="120"/>
      <c r="AF307" s="120">
        <v>0</v>
      </c>
      <c r="AG307" s="120">
        <v>0</v>
      </c>
      <c r="AH307" s="120">
        <v>0</v>
      </c>
      <c r="AI307" s="120">
        <v>0</v>
      </c>
      <c r="AJ307" s="120">
        <v>0</v>
      </c>
      <c r="AK307" s="120">
        <v>0</v>
      </c>
      <c r="AL307" s="120">
        <v>0</v>
      </c>
      <c r="AM307" s="120">
        <v>0</v>
      </c>
      <c r="AN307" s="120">
        <v>0</v>
      </c>
      <c r="AO307" s="120">
        <v>0</v>
      </c>
      <c r="AP307" s="120">
        <v>0</v>
      </c>
      <c r="AQ307" s="120">
        <v>5.4</v>
      </c>
      <c r="AR307" s="120">
        <v>0</v>
      </c>
      <c r="AS307" s="120">
        <v>0.54</v>
      </c>
      <c r="AT307" s="120">
        <v>0.48</v>
      </c>
      <c r="AU307" s="120">
        <v>1.6</v>
      </c>
      <c r="AV307" s="120">
        <v>2.08</v>
      </c>
      <c r="AW307" s="120">
        <v>2.88</v>
      </c>
      <c r="AZ307" s="121"/>
      <c r="BA307" s="121"/>
      <c r="BB307" s="121"/>
      <c r="BC307" s="121"/>
      <c r="BD307" s="121">
        <v>0</v>
      </c>
      <c r="BE307" s="121">
        <v>0</v>
      </c>
      <c r="BF307" s="121">
        <v>0</v>
      </c>
      <c r="BG307" s="121">
        <v>0</v>
      </c>
      <c r="BH307" s="121">
        <v>0</v>
      </c>
      <c r="BI307" s="121">
        <v>0</v>
      </c>
      <c r="BJ307" s="121">
        <v>0</v>
      </c>
      <c r="BK307" s="121">
        <v>0</v>
      </c>
      <c r="BL307" s="121">
        <v>4.3559999999999999</v>
      </c>
      <c r="BM307" s="121">
        <v>0.54</v>
      </c>
      <c r="BN307" s="121">
        <v>1.08</v>
      </c>
      <c r="BO307" s="121">
        <v>0</v>
      </c>
      <c r="BP307" s="121">
        <v>1.62</v>
      </c>
      <c r="BQ307" s="121">
        <v>1.62</v>
      </c>
      <c r="BR307" s="121">
        <v>3.78</v>
      </c>
      <c r="BT307" s="116" t="str">
        <f t="shared" si="87"/>
        <v>HIEN</v>
      </c>
      <c r="BU307" s="122">
        <v>0</v>
      </c>
      <c r="BV307" s="122">
        <v>0.48</v>
      </c>
      <c r="BW307" s="122">
        <f t="shared" si="96"/>
        <v>0.48</v>
      </c>
      <c r="BX307" s="123">
        <f t="shared" si="97"/>
        <v>0</v>
      </c>
      <c r="BY307" s="115" t="str">
        <f t="shared" si="84"/>
        <v>NG</v>
      </c>
      <c r="CA307" s="124" t="e">
        <f t="shared" si="88"/>
        <v>#REF!</v>
      </c>
      <c r="CB307" s="122">
        <f t="shared" si="89"/>
        <v>0.48</v>
      </c>
      <c r="CC307" s="122" t="e">
        <f t="shared" si="83"/>
        <v>#REF!</v>
      </c>
      <c r="CD307" s="125" t="e">
        <f>SUMIF(ID_Process_P!$I$8:$I$1008,'● Inspection plan (master)'!$E307,ID_Process_P!#REF!)/1000</f>
        <v>#REF!</v>
      </c>
      <c r="CE307" s="125">
        <v>0</v>
      </c>
      <c r="CF307" s="126"/>
      <c r="CL307" s="124">
        <f t="shared" si="90"/>
        <v>0</v>
      </c>
      <c r="CM307" s="122">
        <f t="shared" si="91"/>
        <v>0.54</v>
      </c>
      <c r="CN307" s="122">
        <f t="shared" si="92"/>
        <v>0.54</v>
      </c>
      <c r="CO307" s="125"/>
      <c r="CP307" s="125">
        <v>0</v>
      </c>
      <c r="CQ307" s="126"/>
    </row>
    <row r="308" spans="1:95">
      <c r="A308" s="72"/>
      <c r="B308" s="113" t="str">
        <f t="shared" si="93"/>
        <v>RL2-2263c-QUEVO</v>
      </c>
      <c r="C308" s="114" t="str">
        <f t="shared" si="85"/>
        <v>RL2-2263CVN2</v>
      </c>
      <c r="D308" s="114" t="str">
        <f t="shared" si="94"/>
        <v>RL2-2263c-QUEVO</v>
      </c>
      <c r="E308" s="114" t="str">
        <f t="shared" si="95"/>
        <v>RL2-2263Packingc-QUEVO</v>
      </c>
      <c r="F308" s="115" t="s">
        <v>37</v>
      </c>
      <c r="G308" s="116" t="str">
        <f t="shared" si="86"/>
        <v>RL2-2263CVN2</v>
      </c>
      <c r="H308" s="116" t="s">
        <v>141</v>
      </c>
      <c r="I308" s="142" t="s">
        <v>176</v>
      </c>
      <c r="J308" s="143" t="s">
        <v>70</v>
      </c>
      <c r="K308" s="143" t="s">
        <v>68</v>
      </c>
      <c r="L308" s="115" t="s">
        <v>539</v>
      </c>
      <c r="M308" s="115" t="s">
        <v>384</v>
      </c>
      <c r="N308" s="115">
        <v>10</v>
      </c>
      <c r="O308" s="106" t="s">
        <v>837</v>
      </c>
      <c r="P308" s="106">
        <v>48</v>
      </c>
      <c r="Q308" s="106"/>
      <c r="R308" s="106"/>
      <c r="S308" s="106"/>
      <c r="T308" s="106"/>
      <c r="U308" s="106"/>
      <c r="V308" s="106"/>
      <c r="W308" s="106"/>
      <c r="X308" s="117"/>
      <c r="Y308" s="117"/>
      <c r="Z308" s="117"/>
      <c r="AA308" s="118"/>
      <c r="AB308" s="118"/>
      <c r="AC308" s="118"/>
      <c r="AD308" s="119"/>
      <c r="AE308" s="120"/>
      <c r="AF308" s="120">
        <v>0</v>
      </c>
      <c r="AG308" s="120">
        <v>0</v>
      </c>
      <c r="AH308" s="120">
        <v>0</v>
      </c>
      <c r="AI308" s="120">
        <v>0</v>
      </c>
      <c r="AJ308" s="120">
        <v>0</v>
      </c>
      <c r="AK308" s="120">
        <v>0</v>
      </c>
      <c r="AL308" s="120">
        <v>0</v>
      </c>
      <c r="AM308" s="120">
        <v>0</v>
      </c>
      <c r="AN308" s="120">
        <v>0</v>
      </c>
      <c r="AO308" s="120">
        <v>0</v>
      </c>
      <c r="AP308" s="120">
        <v>0</v>
      </c>
      <c r="AQ308" s="120">
        <v>0</v>
      </c>
      <c r="AR308" s="120">
        <v>0</v>
      </c>
      <c r="AS308" s="120">
        <v>0</v>
      </c>
      <c r="AT308" s="120">
        <v>0</v>
      </c>
      <c r="AU308" s="120">
        <v>0</v>
      </c>
      <c r="AV308" s="120">
        <v>0</v>
      </c>
      <c r="AW308" s="120">
        <v>0</v>
      </c>
      <c r="AZ308" s="121"/>
      <c r="BA308" s="121"/>
      <c r="BB308" s="121"/>
      <c r="BC308" s="121"/>
      <c r="BD308" s="121">
        <v>0</v>
      </c>
      <c r="BE308" s="121">
        <v>0</v>
      </c>
      <c r="BF308" s="121">
        <v>0</v>
      </c>
      <c r="BG308" s="121">
        <v>0</v>
      </c>
      <c r="BH308" s="121">
        <v>0</v>
      </c>
      <c r="BI308" s="121">
        <v>0</v>
      </c>
      <c r="BJ308" s="121">
        <v>0</v>
      </c>
      <c r="BK308" s="121">
        <v>0.51100000000000001</v>
      </c>
      <c r="BL308" s="121">
        <v>0</v>
      </c>
      <c r="BM308" s="121">
        <v>0.318</v>
      </c>
      <c r="BN308" s="121">
        <v>2.5000000000000001E-2</v>
      </c>
      <c r="BO308" s="121">
        <v>0</v>
      </c>
      <c r="BP308" s="121">
        <v>0</v>
      </c>
      <c r="BQ308" s="121">
        <v>0</v>
      </c>
      <c r="BR308" s="121">
        <v>0</v>
      </c>
      <c r="BT308" s="116" t="str">
        <f t="shared" si="87"/>
        <v>SON</v>
      </c>
      <c r="BU308" s="122">
        <v>0</v>
      </c>
      <c r="BV308" s="122">
        <v>0</v>
      </c>
      <c r="BW308" s="122">
        <f t="shared" si="96"/>
        <v>0</v>
      </c>
      <c r="BX308" s="123" t="str">
        <f t="shared" si="97"/>
        <v xml:space="preserve"> </v>
      </c>
      <c r="BY308" s="115" t="str">
        <f t="shared" si="84"/>
        <v>OK</v>
      </c>
      <c r="CA308" s="124" t="e">
        <f t="shared" si="88"/>
        <v>#REF!</v>
      </c>
      <c r="CB308" s="122">
        <f t="shared" si="89"/>
        <v>0</v>
      </c>
      <c r="CC308" s="122" t="e">
        <f t="shared" si="83"/>
        <v>#REF!</v>
      </c>
      <c r="CD308" s="125" t="e">
        <f>SUMIF(ID_Process_P!$I$8:$I$1008,'● Inspection plan (master)'!$E308,ID_Process_P!#REF!)/1000</f>
        <v>#REF!</v>
      </c>
      <c r="CE308" s="125">
        <v>0</v>
      </c>
      <c r="CF308" s="126"/>
      <c r="CL308" s="124">
        <f t="shared" si="90"/>
        <v>0</v>
      </c>
      <c r="CM308" s="122">
        <f t="shared" si="91"/>
        <v>0</v>
      </c>
      <c r="CN308" s="122">
        <f t="shared" si="92"/>
        <v>0</v>
      </c>
      <c r="CO308" s="125"/>
      <c r="CP308" s="125">
        <v>0</v>
      </c>
      <c r="CQ308" s="126"/>
    </row>
    <row r="309" spans="1:95">
      <c r="A309" s="72"/>
      <c r="B309" s="113" t="str">
        <f t="shared" si="93"/>
        <v>RL2-0822c-QUEVO</v>
      </c>
      <c r="C309" s="114" t="str">
        <f t="shared" si="85"/>
        <v>RL2-0822CVN2</v>
      </c>
      <c r="D309" s="114" t="str">
        <f t="shared" si="94"/>
        <v>RL2-0822c-QUEVO</v>
      </c>
      <c r="E309" s="114" t="str">
        <f t="shared" si="95"/>
        <v>RL2-0822Packingc-QUEVO</v>
      </c>
      <c r="F309" s="115" t="s">
        <v>37</v>
      </c>
      <c r="G309" s="116" t="str">
        <f t="shared" si="86"/>
        <v>RL2-0822CVN2</v>
      </c>
      <c r="H309" s="116" t="s">
        <v>141</v>
      </c>
      <c r="I309" s="142" t="s">
        <v>178</v>
      </c>
      <c r="J309" s="143" t="s">
        <v>70</v>
      </c>
      <c r="K309" s="143" t="s">
        <v>68</v>
      </c>
      <c r="L309" s="115" t="s">
        <v>539</v>
      </c>
      <c r="M309" s="115" t="s">
        <v>384</v>
      </c>
      <c r="N309" s="115">
        <v>10</v>
      </c>
      <c r="O309" s="106" t="s">
        <v>837</v>
      </c>
      <c r="P309" s="106">
        <v>48</v>
      </c>
      <c r="Q309" s="106"/>
      <c r="R309" s="106"/>
      <c r="S309" s="106"/>
      <c r="T309" s="106"/>
      <c r="U309" s="106"/>
      <c r="V309" s="106"/>
      <c r="W309" s="106"/>
      <c r="X309" s="117"/>
      <c r="Y309" s="117"/>
      <c r="Z309" s="117"/>
      <c r="AA309" s="118"/>
      <c r="AB309" s="118"/>
      <c r="AC309" s="118"/>
      <c r="AD309" s="119"/>
      <c r="AE309" s="120"/>
      <c r="AF309" s="120">
        <v>0</v>
      </c>
      <c r="AG309" s="120">
        <v>0</v>
      </c>
      <c r="AH309" s="120">
        <v>0</v>
      </c>
      <c r="AI309" s="120">
        <v>0</v>
      </c>
      <c r="AJ309" s="120">
        <v>0</v>
      </c>
      <c r="AK309" s="120">
        <v>0</v>
      </c>
      <c r="AL309" s="120">
        <v>0</v>
      </c>
      <c r="AM309" s="120">
        <v>0</v>
      </c>
      <c r="AN309" s="120">
        <v>0</v>
      </c>
      <c r="AO309" s="120">
        <v>0</v>
      </c>
      <c r="AP309" s="120">
        <v>0</v>
      </c>
      <c r="AQ309" s="120">
        <v>0</v>
      </c>
      <c r="AR309" s="120">
        <v>0</v>
      </c>
      <c r="AS309" s="120">
        <v>0</v>
      </c>
      <c r="AT309" s="120">
        <v>0</v>
      </c>
      <c r="AU309" s="120">
        <v>0</v>
      </c>
      <c r="AV309" s="120">
        <v>0</v>
      </c>
      <c r="AW309" s="120">
        <v>0</v>
      </c>
      <c r="AZ309" s="121"/>
      <c r="BA309" s="121"/>
      <c r="BB309" s="121"/>
      <c r="BC309" s="121"/>
      <c r="BD309" s="121">
        <v>0</v>
      </c>
      <c r="BE309" s="121">
        <v>0</v>
      </c>
      <c r="BF309" s="121">
        <v>0</v>
      </c>
      <c r="BG309" s="121">
        <v>0</v>
      </c>
      <c r="BH309" s="121">
        <v>0</v>
      </c>
      <c r="BI309" s="121">
        <v>0</v>
      </c>
      <c r="BJ309" s="121">
        <v>0</v>
      </c>
      <c r="BK309" s="121">
        <v>0.51100000000000001</v>
      </c>
      <c r="BL309" s="121">
        <v>0</v>
      </c>
      <c r="BM309" s="121">
        <v>0.318</v>
      </c>
      <c r="BN309" s="121">
        <v>2.5000000000000001E-2</v>
      </c>
      <c r="BO309" s="121">
        <v>0</v>
      </c>
      <c r="BP309" s="121">
        <v>0</v>
      </c>
      <c r="BQ309" s="121">
        <v>0</v>
      </c>
      <c r="BR309" s="121">
        <v>0</v>
      </c>
      <c r="BT309" s="116" t="str">
        <f t="shared" si="87"/>
        <v>SON</v>
      </c>
      <c r="BU309" s="122">
        <v>0</v>
      </c>
      <c r="BV309" s="122">
        <v>0</v>
      </c>
      <c r="BW309" s="122">
        <f t="shared" si="96"/>
        <v>0</v>
      </c>
      <c r="BX309" s="123" t="str">
        <f t="shared" si="97"/>
        <v xml:space="preserve"> </v>
      </c>
      <c r="BY309" s="115" t="str">
        <f t="shared" si="84"/>
        <v>OK</v>
      </c>
      <c r="CA309" s="124" t="e">
        <f t="shared" si="88"/>
        <v>#REF!</v>
      </c>
      <c r="CB309" s="122">
        <f t="shared" si="89"/>
        <v>0</v>
      </c>
      <c r="CC309" s="122" t="e">
        <f t="shared" si="83"/>
        <v>#REF!</v>
      </c>
      <c r="CD309" s="125" t="e">
        <f>SUMIF(ID_Process_P!$I$8:$I$1008,'● Inspection plan (master)'!$E309,ID_Process_P!#REF!)/1000</f>
        <v>#REF!</v>
      </c>
      <c r="CE309" s="125">
        <v>0</v>
      </c>
      <c r="CF309" s="126"/>
      <c r="CL309" s="124">
        <f t="shared" si="90"/>
        <v>0</v>
      </c>
      <c r="CM309" s="122">
        <f t="shared" si="91"/>
        <v>0</v>
      </c>
      <c r="CN309" s="122">
        <f t="shared" si="92"/>
        <v>0</v>
      </c>
      <c r="CO309" s="125"/>
      <c r="CP309" s="125">
        <v>0</v>
      </c>
      <c r="CQ309" s="126"/>
    </row>
    <row r="310" spans="1:95">
      <c r="A310" s="72"/>
      <c r="B310" s="113" t="str">
        <f t="shared" si="93"/>
        <v>RL2-4261c-QUEVO</v>
      </c>
      <c r="C310" s="114" t="str">
        <f t="shared" si="85"/>
        <v>RL2-4261CVN2</v>
      </c>
      <c r="D310" s="114" t="str">
        <f t="shared" si="94"/>
        <v>RL2-4261c-QUEVO</v>
      </c>
      <c r="E310" s="114" t="str">
        <f t="shared" si="95"/>
        <v>RL2-4261Packingc-QUEVO</v>
      </c>
      <c r="F310" s="115" t="s">
        <v>37</v>
      </c>
      <c r="G310" s="116" t="str">
        <f t="shared" si="86"/>
        <v>RL2-4261CVN2</v>
      </c>
      <c r="H310" s="116" t="s">
        <v>35</v>
      </c>
      <c r="I310" s="142" t="s">
        <v>340</v>
      </c>
      <c r="J310" s="143" t="s">
        <v>70</v>
      </c>
      <c r="K310" s="143" t="s">
        <v>68</v>
      </c>
      <c r="L310" s="115" t="s">
        <v>383</v>
      </c>
      <c r="M310" s="115" t="s">
        <v>384</v>
      </c>
      <c r="N310" s="115">
        <v>10</v>
      </c>
      <c r="O310" s="106" t="s">
        <v>837</v>
      </c>
      <c r="P310" s="106">
        <v>48</v>
      </c>
      <c r="Q310" s="106"/>
      <c r="R310" s="106"/>
      <c r="S310" s="106"/>
      <c r="T310" s="106"/>
      <c r="U310" s="106"/>
      <c r="V310" s="106"/>
      <c r="W310" s="106"/>
      <c r="X310" s="117"/>
      <c r="Y310" s="117"/>
      <c r="Z310" s="117"/>
      <c r="AA310" s="118"/>
      <c r="AB310" s="118"/>
      <c r="AC310" s="118"/>
      <c r="AD310" s="119"/>
      <c r="AE310" s="120"/>
      <c r="AF310" s="120">
        <v>0</v>
      </c>
      <c r="AG310" s="120">
        <v>0</v>
      </c>
      <c r="AH310" s="120">
        <v>0</v>
      </c>
      <c r="AI310" s="120">
        <v>0</v>
      </c>
      <c r="AJ310" s="120">
        <v>0</v>
      </c>
      <c r="AK310" s="120">
        <v>0</v>
      </c>
      <c r="AL310" s="120">
        <v>0</v>
      </c>
      <c r="AM310" s="120">
        <v>0</v>
      </c>
      <c r="AN310" s="120">
        <v>0</v>
      </c>
      <c r="AO310" s="120">
        <v>0</v>
      </c>
      <c r="AP310" s="120">
        <v>0</v>
      </c>
      <c r="AQ310" s="120">
        <v>0</v>
      </c>
      <c r="AR310" s="120">
        <v>0</v>
      </c>
      <c r="AS310" s="120">
        <v>0</v>
      </c>
      <c r="AT310" s="120">
        <v>0</v>
      </c>
      <c r="AU310" s="120">
        <v>0</v>
      </c>
      <c r="AV310" s="120">
        <v>0</v>
      </c>
      <c r="AW310" s="120">
        <v>0</v>
      </c>
      <c r="AZ310" s="121"/>
      <c r="BA310" s="121"/>
      <c r="BB310" s="121"/>
      <c r="BC310" s="121"/>
      <c r="BD310" s="121">
        <v>0</v>
      </c>
      <c r="BE310" s="121">
        <v>0</v>
      </c>
      <c r="BF310" s="121">
        <v>0</v>
      </c>
      <c r="BG310" s="121">
        <v>0</v>
      </c>
      <c r="BH310" s="121">
        <v>0</v>
      </c>
      <c r="BI310" s="121">
        <v>0</v>
      </c>
      <c r="BJ310" s="121">
        <v>0</v>
      </c>
      <c r="BK310" s="121">
        <v>0</v>
      </c>
      <c r="BL310" s="121">
        <v>3.5999999999999997E-2</v>
      </c>
      <c r="BM310" s="121">
        <v>0</v>
      </c>
      <c r="BN310" s="121">
        <v>0</v>
      </c>
      <c r="BO310" s="121">
        <v>0</v>
      </c>
      <c r="BP310" s="121">
        <v>0</v>
      </c>
      <c r="BQ310" s="121">
        <v>0</v>
      </c>
      <c r="BR310" s="121">
        <v>0</v>
      </c>
      <c r="BT310" s="116" t="str">
        <f t="shared" si="87"/>
        <v>HUNG</v>
      </c>
      <c r="BU310" s="122">
        <v>0</v>
      </c>
      <c r="BV310" s="122">
        <v>0</v>
      </c>
      <c r="BW310" s="122">
        <f t="shared" si="96"/>
        <v>0</v>
      </c>
      <c r="BX310" s="123" t="str">
        <f t="shared" si="97"/>
        <v xml:space="preserve"> </v>
      </c>
      <c r="BY310" s="115" t="str">
        <f t="shared" si="84"/>
        <v>OK</v>
      </c>
      <c r="CA310" s="124" t="e">
        <f t="shared" si="88"/>
        <v>#REF!</v>
      </c>
      <c r="CB310" s="122">
        <f t="shared" si="89"/>
        <v>0</v>
      </c>
      <c r="CC310" s="122" t="e">
        <f t="shared" si="83"/>
        <v>#REF!</v>
      </c>
      <c r="CD310" s="125" t="e">
        <f>SUMIF(ID_Process_P!$I$8:$I$1008,'● Inspection plan (master)'!$E310,ID_Process_P!#REF!)/1000</f>
        <v>#REF!</v>
      </c>
      <c r="CE310" s="125">
        <v>0</v>
      </c>
      <c r="CF310" s="126"/>
      <c r="CL310" s="124">
        <f t="shared" si="90"/>
        <v>0</v>
      </c>
      <c r="CM310" s="122">
        <f t="shared" si="91"/>
        <v>0</v>
      </c>
      <c r="CN310" s="122">
        <f t="shared" si="92"/>
        <v>0</v>
      </c>
      <c r="CO310" s="125"/>
      <c r="CP310" s="125">
        <v>0</v>
      </c>
      <c r="CQ310" s="126"/>
    </row>
    <row r="311" spans="1:95">
      <c r="A311" s="72"/>
      <c r="B311" s="113" t="str">
        <f t="shared" si="93"/>
        <v>RL3-0389c-QUEVO</v>
      </c>
      <c r="C311" s="114" t="str">
        <f t="shared" si="85"/>
        <v>RL3-0389CVN2</v>
      </c>
      <c r="D311" s="114" t="str">
        <f t="shared" si="94"/>
        <v>RL3-0389c-QUEVO</v>
      </c>
      <c r="E311" s="114" t="str">
        <f t="shared" si="95"/>
        <v>RL3-0389Packingc-QUEVO</v>
      </c>
      <c r="F311" s="115" t="s">
        <v>37</v>
      </c>
      <c r="G311" s="116" t="str">
        <f t="shared" si="86"/>
        <v>RL3-0389CVN2</v>
      </c>
      <c r="H311" s="116" t="s">
        <v>35</v>
      </c>
      <c r="I311" s="142" t="s">
        <v>341</v>
      </c>
      <c r="J311" s="143" t="s">
        <v>70</v>
      </c>
      <c r="K311" s="143" t="s">
        <v>68</v>
      </c>
      <c r="L311" s="115" t="s">
        <v>383</v>
      </c>
      <c r="M311" s="115" t="s">
        <v>384</v>
      </c>
      <c r="N311" s="115">
        <v>10</v>
      </c>
      <c r="O311" s="106" t="s">
        <v>837</v>
      </c>
      <c r="P311" s="106">
        <v>48</v>
      </c>
      <c r="Q311" s="106"/>
      <c r="R311" s="106"/>
      <c r="S311" s="106"/>
      <c r="T311" s="106"/>
      <c r="U311" s="106"/>
      <c r="V311" s="106"/>
      <c r="W311" s="106"/>
      <c r="X311" s="117"/>
      <c r="Y311" s="117"/>
      <c r="Z311" s="117"/>
      <c r="AA311" s="118"/>
      <c r="AB311" s="118"/>
      <c r="AC311" s="118"/>
      <c r="AD311" s="119"/>
      <c r="AE311" s="120"/>
      <c r="AF311" s="120">
        <v>0</v>
      </c>
      <c r="AG311" s="120">
        <v>0</v>
      </c>
      <c r="AH311" s="120">
        <v>0</v>
      </c>
      <c r="AI311" s="120">
        <v>0</v>
      </c>
      <c r="AJ311" s="120">
        <v>0</v>
      </c>
      <c r="AK311" s="120">
        <v>0</v>
      </c>
      <c r="AL311" s="120">
        <v>0</v>
      </c>
      <c r="AM311" s="120">
        <v>0</v>
      </c>
      <c r="AN311" s="120">
        <v>0</v>
      </c>
      <c r="AO311" s="120">
        <v>0</v>
      </c>
      <c r="AP311" s="120">
        <v>0</v>
      </c>
      <c r="AQ311" s="120">
        <v>0</v>
      </c>
      <c r="AR311" s="120">
        <v>0</v>
      </c>
      <c r="AS311" s="120">
        <v>0</v>
      </c>
      <c r="AT311" s="120">
        <v>0</v>
      </c>
      <c r="AU311" s="120">
        <v>0</v>
      </c>
      <c r="AV311" s="120">
        <v>0</v>
      </c>
      <c r="AW311" s="120">
        <v>0</v>
      </c>
      <c r="AZ311" s="121"/>
      <c r="BA311" s="121"/>
      <c r="BB311" s="121"/>
      <c r="BC311" s="121"/>
      <c r="BD311" s="121">
        <v>0</v>
      </c>
      <c r="BE311" s="121">
        <v>0</v>
      </c>
      <c r="BF311" s="121">
        <v>0</v>
      </c>
      <c r="BG311" s="121">
        <v>0</v>
      </c>
      <c r="BH311" s="121">
        <v>0</v>
      </c>
      <c r="BI311" s="121">
        <v>0</v>
      </c>
      <c r="BJ311" s="121">
        <v>0</v>
      </c>
      <c r="BK311" s="121">
        <v>0</v>
      </c>
      <c r="BL311" s="121">
        <v>2.5999999999999999E-2</v>
      </c>
      <c r="BM311" s="121">
        <v>0</v>
      </c>
      <c r="BN311" s="121">
        <v>0</v>
      </c>
      <c r="BO311" s="121">
        <v>0</v>
      </c>
      <c r="BP311" s="121">
        <v>0</v>
      </c>
      <c r="BQ311" s="121">
        <v>0</v>
      </c>
      <c r="BR311" s="121">
        <v>0</v>
      </c>
      <c r="BT311" s="116" t="str">
        <f t="shared" si="87"/>
        <v>HUNG</v>
      </c>
      <c r="BU311" s="122">
        <v>0</v>
      </c>
      <c r="BV311" s="122">
        <v>0</v>
      </c>
      <c r="BW311" s="122">
        <f t="shared" si="96"/>
        <v>0</v>
      </c>
      <c r="BX311" s="123" t="str">
        <f t="shared" si="97"/>
        <v xml:space="preserve"> </v>
      </c>
      <c r="BY311" s="115" t="str">
        <f t="shared" si="84"/>
        <v>OK</v>
      </c>
      <c r="CA311" s="124" t="e">
        <f t="shared" si="88"/>
        <v>#REF!</v>
      </c>
      <c r="CB311" s="122">
        <f t="shared" si="89"/>
        <v>0</v>
      </c>
      <c r="CC311" s="122" t="e">
        <f t="shared" si="83"/>
        <v>#REF!</v>
      </c>
      <c r="CD311" s="125" t="e">
        <f>SUMIF(ID_Process_P!$I$8:$I$1008,'● Inspection plan (master)'!$E311,ID_Process_P!#REF!)/1000</f>
        <v>#REF!</v>
      </c>
      <c r="CE311" s="125">
        <v>0</v>
      </c>
      <c r="CF311" s="126"/>
      <c r="CL311" s="124">
        <f t="shared" si="90"/>
        <v>0</v>
      </c>
      <c r="CM311" s="122">
        <f t="shared" si="91"/>
        <v>0</v>
      </c>
      <c r="CN311" s="122">
        <f t="shared" si="92"/>
        <v>0</v>
      </c>
      <c r="CO311" s="125"/>
      <c r="CP311" s="125">
        <v>0</v>
      </c>
      <c r="CQ311" s="126"/>
    </row>
    <row r="312" spans="1:95">
      <c r="A312" s="72"/>
      <c r="B312" s="113" t="str">
        <f>I312&amp;J312</f>
        <v>RC6-3364c-QUEVO</v>
      </c>
      <c r="C312" s="114" t="str">
        <f>I312&amp;K312</f>
        <v>RC6-3364CVN2</v>
      </c>
      <c r="D312" s="114" t="str">
        <f>I312&amp;J312</f>
        <v>RC6-3364c-QUEVO</v>
      </c>
      <c r="E312" s="114" t="str">
        <f>I312&amp;F312&amp;J312</f>
        <v>RC6-3364Packingc-QUEVO</v>
      </c>
      <c r="F312" s="115" t="s">
        <v>37</v>
      </c>
      <c r="G312" s="116" t="str">
        <f>I312&amp;K312</f>
        <v>RC6-3364CVN2</v>
      </c>
      <c r="H312" s="116" t="s">
        <v>35</v>
      </c>
      <c r="I312" s="142" t="s">
        <v>342</v>
      </c>
      <c r="J312" s="143" t="s">
        <v>70</v>
      </c>
      <c r="K312" s="143" t="s">
        <v>68</v>
      </c>
      <c r="L312" s="115" t="s">
        <v>695</v>
      </c>
      <c r="M312" s="115" t="s">
        <v>384</v>
      </c>
      <c r="N312" s="115">
        <v>10</v>
      </c>
      <c r="O312" s="106" t="s">
        <v>837</v>
      </c>
      <c r="P312" s="106">
        <v>48</v>
      </c>
      <c r="Q312" s="106"/>
      <c r="R312" s="106"/>
      <c r="S312" s="106"/>
      <c r="T312" s="106"/>
      <c r="U312" s="106"/>
      <c r="V312" s="106"/>
      <c r="W312" s="106"/>
      <c r="X312" s="117"/>
      <c r="Y312" s="117"/>
      <c r="Z312" s="117"/>
      <c r="AA312" s="118"/>
      <c r="AB312" s="118"/>
      <c r="AC312" s="118"/>
      <c r="AD312" s="119"/>
      <c r="AE312" s="120"/>
      <c r="AF312" s="120">
        <v>0</v>
      </c>
      <c r="AG312" s="120">
        <v>0</v>
      </c>
      <c r="AH312" s="120">
        <v>0</v>
      </c>
      <c r="AI312" s="120">
        <v>0</v>
      </c>
      <c r="AJ312" s="120">
        <v>0</v>
      </c>
      <c r="AK312" s="120">
        <v>0</v>
      </c>
      <c r="AL312" s="120">
        <v>0</v>
      </c>
      <c r="AM312" s="120">
        <v>0</v>
      </c>
      <c r="AN312" s="120">
        <v>0</v>
      </c>
      <c r="AO312" s="120">
        <v>0</v>
      </c>
      <c r="AP312" s="120">
        <v>0</v>
      </c>
      <c r="AQ312" s="120">
        <v>0</v>
      </c>
      <c r="AR312" s="120">
        <v>0</v>
      </c>
      <c r="AS312" s="120">
        <v>0</v>
      </c>
      <c r="AT312" s="120">
        <v>0</v>
      </c>
      <c r="AU312" s="120">
        <v>0</v>
      </c>
      <c r="AV312" s="120">
        <v>0</v>
      </c>
      <c r="AW312" s="120">
        <v>0</v>
      </c>
      <c r="AZ312" s="121"/>
      <c r="BA312" s="121"/>
      <c r="BB312" s="121"/>
      <c r="BC312" s="121"/>
      <c r="BD312" s="121">
        <v>0</v>
      </c>
      <c r="BE312" s="121">
        <v>0</v>
      </c>
      <c r="BF312" s="121">
        <v>0</v>
      </c>
      <c r="BG312" s="121">
        <v>0</v>
      </c>
      <c r="BH312" s="121">
        <v>0</v>
      </c>
      <c r="BI312" s="121">
        <v>0</v>
      </c>
      <c r="BJ312" s="121">
        <v>0</v>
      </c>
      <c r="BK312" s="121">
        <v>0</v>
      </c>
      <c r="BL312" s="121">
        <v>2.5999999999999999E-2</v>
      </c>
      <c r="BM312" s="121">
        <v>0</v>
      </c>
      <c r="BN312" s="121">
        <v>0</v>
      </c>
      <c r="BO312" s="121">
        <v>1</v>
      </c>
      <c r="BP312" s="121">
        <v>0</v>
      </c>
      <c r="BQ312" s="121">
        <v>0</v>
      </c>
      <c r="BR312" s="121">
        <v>0</v>
      </c>
      <c r="BT312" s="116" t="str">
        <f t="shared" si="87"/>
        <v>HUNG</v>
      </c>
      <c r="BU312" s="122">
        <v>0</v>
      </c>
      <c r="BV312" s="122">
        <v>0</v>
      </c>
      <c r="BW312" s="122">
        <f t="shared" si="96"/>
        <v>0</v>
      </c>
      <c r="BX312" s="123" t="str">
        <f t="shared" si="97"/>
        <v xml:space="preserve"> </v>
      </c>
      <c r="BY312" s="115" t="str">
        <f t="shared" si="84"/>
        <v>OK</v>
      </c>
      <c r="CA312" s="124" t="e">
        <f t="shared" si="88"/>
        <v>#REF!</v>
      </c>
      <c r="CB312" s="122">
        <f t="shared" si="89"/>
        <v>0</v>
      </c>
      <c r="CC312" s="122" t="e">
        <f t="shared" si="83"/>
        <v>#REF!</v>
      </c>
      <c r="CD312" s="125" t="e">
        <f>SUMIF(ID_Process_P!$I$8:$I$1008,'● Inspection plan (master)'!$E312,ID_Process_P!#REF!)/1000</f>
        <v>#REF!</v>
      </c>
      <c r="CE312" s="125">
        <v>0</v>
      </c>
      <c r="CF312" s="126"/>
      <c r="CL312" s="124">
        <f t="shared" si="90"/>
        <v>0</v>
      </c>
      <c r="CM312" s="122">
        <f t="shared" si="91"/>
        <v>0</v>
      </c>
      <c r="CN312" s="122">
        <f t="shared" si="92"/>
        <v>0</v>
      </c>
      <c r="CO312" s="125"/>
      <c r="CP312" s="125">
        <v>0</v>
      </c>
      <c r="CQ312" s="126"/>
    </row>
    <row r="313" spans="1:95">
      <c r="B313" s="113"/>
      <c r="C313" s="114"/>
      <c r="D313" s="114"/>
      <c r="E313" s="114"/>
      <c r="F313" s="115"/>
      <c r="G313" s="116"/>
      <c r="H313" s="116"/>
      <c r="I313" s="115"/>
      <c r="J313" s="114"/>
      <c r="K313" s="114"/>
      <c r="L313" s="115"/>
      <c r="M313" s="115"/>
      <c r="N313" s="115"/>
      <c r="O313" s="106"/>
      <c r="P313" s="106"/>
      <c r="Q313" s="106"/>
      <c r="R313" s="106"/>
      <c r="S313" s="106"/>
      <c r="T313" s="106"/>
      <c r="U313" s="106"/>
      <c r="V313" s="106"/>
      <c r="W313" s="106"/>
      <c r="X313" s="117"/>
      <c r="Y313" s="117"/>
      <c r="Z313" s="117"/>
      <c r="AA313" s="118"/>
      <c r="AB313" s="118"/>
      <c r="AC313" s="118"/>
      <c r="AD313" s="119"/>
      <c r="AE313" s="120"/>
      <c r="AF313" s="120"/>
      <c r="AG313" s="120"/>
      <c r="AH313" s="120"/>
      <c r="AI313" s="120"/>
      <c r="AJ313" s="120"/>
      <c r="AK313" s="120"/>
      <c r="AL313" s="120"/>
      <c r="AM313" s="120"/>
      <c r="AN313" s="120"/>
      <c r="AO313" s="120"/>
      <c r="AP313" s="120"/>
      <c r="AQ313" s="120"/>
      <c r="AR313" s="120"/>
      <c r="AS313" s="120"/>
      <c r="AT313" s="120"/>
      <c r="AU313" s="120"/>
      <c r="AV313" s="120"/>
      <c r="AW313" s="120"/>
      <c r="AZ313" s="121"/>
      <c r="BA313" s="121"/>
      <c r="BB313" s="121"/>
      <c r="BC313" s="121"/>
      <c r="BD313" s="121"/>
      <c r="BE313" s="121"/>
      <c r="BF313" s="121"/>
      <c r="BG313" s="121"/>
      <c r="BH313" s="121"/>
      <c r="BI313" s="121"/>
      <c r="BJ313" s="121"/>
      <c r="BK313" s="121"/>
      <c r="BL313" s="121"/>
      <c r="BM313" s="121"/>
      <c r="BN313" s="121"/>
      <c r="BO313" s="121"/>
      <c r="BP313" s="121"/>
      <c r="BQ313" s="121"/>
      <c r="BR313" s="121"/>
      <c r="BT313" s="116"/>
      <c r="BU313" s="122"/>
      <c r="BV313" s="122"/>
      <c r="BW313" s="122"/>
      <c r="BX313" s="123"/>
      <c r="BY313" s="115"/>
      <c r="CA313" s="124"/>
      <c r="CB313" s="122"/>
      <c r="CC313" s="122"/>
      <c r="CD313" s="125"/>
      <c r="CE313" s="125"/>
      <c r="CF313" s="126"/>
      <c r="CL313" s="124"/>
      <c r="CM313" s="122"/>
      <c r="CN313" s="122"/>
      <c r="CO313" s="125"/>
      <c r="CP313" s="125"/>
      <c r="CQ313" s="126"/>
    </row>
    <row r="314" spans="1:95">
      <c r="B314" s="127"/>
      <c r="C314" s="128"/>
      <c r="D314" s="128"/>
      <c r="E314" s="128"/>
      <c r="F314" s="129"/>
      <c r="G314" s="130"/>
      <c r="H314" s="130"/>
      <c r="I314" s="129"/>
      <c r="J314" s="128"/>
      <c r="K314" s="128"/>
      <c r="L314" s="129"/>
      <c r="M314" s="129"/>
      <c r="N314" s="129"/>
      <c r="O314" s="106"/>
      <c r="P314" s="106"/>
      <c r="Q314" s="106"/>
      <c r="R314" s="106"/>
      <c r="S314" s="106"/>
      <c r="T314" s="106"/>
      <c r="U314" s="106"/>
      <c r="V314" s="106"/>
      <c r="W314" s="106"/>
      <c r="X314" s="117"/>
      <c r="Y314" s="117"/>
      <c r="Z314" s="117"/>
      <c r="AA314" s="118"/>
      <c r="AB314" s="118"/>
      <c r="AC314" s="118"/>
      <c r="AD314" s="119"/>
      <c r="AE314" s="120"/>
      <c r="AF314" s="120"/>
      <c r="AG314" s="120"/>
      <c r="AH314" s="120"/>
      <c r="AI314" s="120"/>
      <c r="AJ314" s="120"/>
      <c r="AK314" s="120"/>
      <c r="AL314" s="120"/>
      <c r="AM314" s="120"/>
      <c r="AN314" s="120"/>
      <c r="AO314" s="120"/>
      <c r="AP314" s="120"/>
      <c r="AQ314" s="120"/>
      <c r="AR314" s="120"/>
      <c r="AS314" s="120"/>
      <c r="AT314" s="120"/>
      <c r="AU314" s="120"/>
      <c r="AV314" s="120"/>
      <c r="AW314" s="120"/>
      <c r="AZ314" s="117"/>
      <c r="BA314" s="117"/>
      <c r="BB314" s="117"/>
      <c r="BC314" s="117"/>
      <c r="BD314" s="117"/>
      <c r="BE314" s="117"/>
      <c r="BF314" s="117"/>
      <c r="BG314" s="117"/>
      <c r="BH314" s="117"/>
      <c r="BI314" s="117"/>
      <c r="BJ314" s="117"/>
      <c r="BK314" s="117"/>
      <c r="BL314" s="117"/>
      <c r="BM314" s="117"/>
      <c r="BN314" s="117"/>
      <c r="BO314" s="117"/>
      <c r="BP314" s="117"/>
      <c r="BQ314" s="117"/>
      <c r="BR314" s="117"/>
      <c r="BT314" s="130"/>
      <c r="BU314" s="131"/>
      <c r="BV314" s="131"/>
      <c r="BW314" s="131"/>
      <c r="BX314" s="132"/>
      <c r="BY314" s="129"/>
      <c r="CA314" s="124"/>
      <c r="CB314" s="131"/>
      <c r="CC314" s="131"/>
      <c r="CD314" s="133"/>
      <c r="CE314" s="133"/>
      <c r="CF314" s="134"/>
      <c r="CL314" s="124"/>
      <c r="CM314" s="131"/>
      <c r="CN314" s="131"/>
      <c r="CO314" s="133"/>
      <c r="CP314" s="133"/>
      <c r="CQ314" s="134"/>
    </row>
    <row r="315" spans="1:95">
      <c r="B315" s="113"/>
      <c r="C315" s="114"/>
      <c r="D315" s="114"/>
      <c r="E315" s="114"/>
      <c r="F315" s="115"/>
      <c r="G315" s="116"/>
      <c r="H315" s="116"/>
      <c r="I315" s="115"/>
      <c r="J315" s="114"/>
      <c r="K315" s="114"/>
      <c r="L315" s="115"/>
      <c r="M315" s="115"/>
      <c r="N315" s="115"/>
      <c r="O315" s="106"/>
      <c r="P315" s="106"/>
      <c r="Q315" s="106"/>
      <c r="R315" s="106"/>
      <c r="S315" s="106"/>
      <c r="T315" s="106"/>
      <c r="U315" s="106"/>
      <c r="V315" s="106"/>
      <c r="W315" s="106"/>
      <c r="X315" s="117"/>
      <c r="Y315" s="117"/>
      <c r="Z315" s="117"/>
      <c r="AA315" s="118"/>
      <c r="AB315" s="118"/>
      <c r="AC315" s="118"/>
      <c r="AD315" s="119"/>
      <c r="AE315" s="120"/>
      <c r="AF315" s="120"/>
      <c r="AG315" s="120"/>
      <c r="AH315" s="120"/>
      <c r="AI315" s="120"/>
      <c r="AJ315" s="120"/>
      <c r="AK315" s="120"/>
      <c r="AL315" s="120"/>
      <c r="AM315" s="120"/>
      <c r="AN315" s="120"/>
      <c r="AO315" s="120"/>
      <c r="AP315" s="120"/>
      <c r="AQ315" s="120"/>
      <c r="AR315" s="120"/>
      <c r="AS315" s="120"/>
      <c r="AT315" s="120"/>
      <c r="AU315" s="120"/>
      <c r="AV315" s="120"/>
      <c r="AW315" s="120"/>
      <c r="AZ315" s="121"/>
      <c r="BA315" s="121"/>
      <c r="BB315" s="121"/>
      <c r="BC315" s="121"/>
      <c r="BD315" s="121"/>
      <c r="BE315" s="121"/>
      <c r="BF315" s="121"/>
      <c r="BG315" s="121"/>
      <c r="BH315" s="121"/>
      <c r="BI315" s="121"/>
      <c r="BJ315" s="121"/>
      <c r="BK315" s="121"/>
      <c r="BL315" s="121"/>
      <c r="BM315" s="121"/>
      <c r="BN315" s="121"/>
      <c r="BO315" s="121"/>
      <c r="BP315" s="121"/>
      <c r="BQ315" s="121"/>
      <c r="BR315" s="121"/>
      <c r="BT315" s="116"/>
      <c r="BU315" s="122"/>
      <c r="BV315" s="122"/>
      <c r="BW315" s="122"/>
      <c r="BX315" s="123"/>
      <c r="BY315" s="115"/>
      <c r="CA315" s="124"/>
      <c r="CB315" s="122"/>
      <c r="CC315" s="122"/>
      <c r="CD315" s="125"/>
      <c r="CE315" s="125"/>
      <c r="CF315" s="126"/>
      <c r="CL315" s="124"/>
      <c r="CM315" s="122"/>
      <c r="CN315" s="122"/>
      <c r="CO315" s="125"/>
      <c r="CP315" s="125"/>
      <c r="CQ315" s="126"/>
    </row>
    <row r="316" spans="1:95">
      <c r="B316" s="127"/>
      <c r="C316" s="128"/>
      <c r="D316" s="128"/>
      <c r="E316" s="128"/>
      <c r="F316" s="129"/>
      <c r="G316" s="130"/>
      <c r="H316" s="130"/>
      <c r="I316" s="129"/>
      <c r="J316" s="128"/>
      <c r="K316" s="128"/>
      <c r="L316" s="129"/>
      <c r="M316" s="129"/>
      <c r="N316" s="129"/>
      <c r="O316" s="106"/>
      <c r="P316" s="106"/>
      <c r="Q316" s="106"/>
      <c r="R316" s="106"/>
      <c r="S316" s="106"/>
      <c r="T316" s="106"/>
      <c r="U316" s="106"/>
      <c r="V316" s="106"/>
      <c r="W316" s="106"/>
      <c r="X316" s="117"/>
      <c r="Y316" s="117"/>
      <c r="Z316" s="117"/>
      <c r="AA316" s="118"/>
      <c r="AB316" s="118"/>
      <c r="AC316" s="118"/>
      <c r="AD316" s="119"/>
      <c r="AE316" s="120"/>
      <c r="AF316" s="120"/>
      <c r="AG316" s="120"/>
      <c r="AH316" s="120"/>
      <c r="AI316" s="120"/>
      <c r="AJ316" s="120"/>
      <c r="AK316" s="120"/>
      <c r="AL316" s="120"/>
      <c r="AM316" s="120"/>
      <c r="AN316" s="120"/>
      <c r="AO316" s="120"/>
      <c r="AP316" s="120"/>
      <c r="AQ316" s="120"/>
      <c r="AR316" s="120"/>
      <c r="AS316" s="120"/>
      <c r="AT316" s="120"/>
      <c r="AU316" s="120"/>
      <c r="AV316" s="120"/>
      <c r="AW316" s="120"/>
      <c r="AZ316" s="117"/>
      <c r="BA316" s="117"/>
      <c r="BB316" s="117"/>
      <c r="BC316" s="117"/>
      <c r="BD316" s="117"/>
      <c r="BE316" s="117"/>
      <c r="BF316" s="117"/>
      <c r="BG316" s="117"/>
      <c r="BH316" s="117"/>
      <c r="BI316" s="117"/>
      <c r="BJ316" s="117"/>
      <c r="BK316" s="117"/>
      <c r="BL316" s="117"/>
      <c r="BM316" s="117"/>
      <c r="BN316" s="117"/>
      <c r="BO316" s="117"/>
      <c r="BP316" s="117"/>
      <c r="BQ316" s="117"/>
      <c r="BR316" s="117"/>
      <c r="BT316" s="130"/>
      <c r="BU316" s="131"/>
      <c r="BV316" s="131"/>
      <c r="BW316" s="131"/>
      <c r="BX316" s="132"/>
      <c r="BY316" s="129"/>
      <c r="CA316" s="124"/>
      <c r="CB316" s="131"/>
      <c r="CC316" s="131"/>
      <c r="CD316" s="133"/>
      <c r="CE316" s="133"/>
      <c r="CF316" s="134"/>
      <c r="CL316" s="124"/>
      <c r="CM316" s="131"/>
      <c r="CN316" s="131"/>
      <c r="CO316" s="133"/>
      <c r="CP316" s="133"/>
      <c r="CQ316" s="134"/>
    </row>
    <row r="317" spans="1:95" s="156" customFormat="1" ht="28.5" customHeight="1" thickBot="1">
      <c r="A317" s="71"/>
      <c r="B317" s="144"/>
      <c r="C317" s="145"/>
      <c r="D317" s="146"/>
      <c r="E317" s="146"/>
      <c r="F317" s="145"/>
      <c r="G317" s="145"/>
      <c r="H317" s="145"/>
      <c r="I317" s="147" t="s">
        <v>373</v>
      </c>
      <c r="J317" s="148"/>
      <c r="K317" s="149"/>
      <c r="L317" s="148"/>
      <c r="M317" s="148"/>
      <c r="N317" s="148"/>
      <c r="O317" s="150"/>
      <c r="P317" s="150"/>
      <c r="Q317" s="150"/>
      <c r="R317" s="150"/>
      <c r="S317" s="150"/>
      <c r="T317" s="150"/>
      <c r="U317" s="150"/>
      <c r="V317" s="150"/>
      <c r="W317" s="150"/>
      <c r="X317" s="151"/>
      <c r="Y317" s="151"/>
      <c r="Z317" s="151"/>
      <c r="AA317" s="152"/>
      <c r="AB317" s="152"/>
      <c r="AC317" s="152"/>
      <c r="AD317" s="153"/>
      <c r="AE317" s="154">
        <f t="shared" ref="AE317:AW317" si="101">SUM(AE8:AE316)</f>
        <v>0</v>
      </c>
      <c r="AF317" s="154">
        <f t="shared" si="101"/>
        <v>13582.522999999996</v>
      </c>
      <c r="AG317" s="154">
        <f t="shared" si="101"/>
        <v>12889.108999999999</v>
      </c>
      <c r="AH317" s="154">
        <f t="shared" si="101"/>
        <v>11943.795999999997</v>
      </c>
      <c r="AI317" s="154">
        <f t="shared" si="101"/>
        <v>12322.742999999995</v>
      </c>
      <c r="AJ317" s="154">
        <f t="shared" si="101"/>
        <v>8743.7829999999976</v>
      </c>
      <c r="AK317" s="154">
        <f t="shared" si="101"/>
        <v>11927.867000000004</v>
      </c>
      <c r="AL317" s="154">
        <f t="shared" si="101"/>
        <v>12959.395000000004</v>
      </c>
      <c r="AM317" s="154">
        <f t="shared" si="101"/>
        <v>12013.857000000002</v>
      </c>
      <c r="AN317" s="154">
        <f t="shared" si="101"/>
        <v>12527.877999999999</v>
      </c>
      <c r="AO317" s="154">
        <f t="shared" si="101"/>
        <v>13070.996999999999</v>
      </c>
      <c r="AP317" s="154">
        <f t="shared" si="101"/>
        <v>15155.666000000012</v>
      </c>
      <c r="AQ317" s="154">
        <f t="shared" si="101"/>
        <v>13170.376999999997</v>
      </c>
      <c r="AR317" s="154">
        <f t="shared" si="101"/>
        <v>11613.100999999997</v>
      </c>
      <c r="AS317" s="154">
        <f t="shared" si="101"/>
        <v>11335.604000000003</v>
      </c>
      <c r="AT317" s="154">
        <f t="shared" si="101"/>
        <v>11880.716999999997</v>
      </c>
      <c r="AU317" s="154">
        <f t="shared" si="101"/>
        <v>10037.934000000001</v>
      </c>
      <c r="AV317" s="154">
        <f t="shared" si="101"/>
        <v>10988.845000000003</v>
      </c>
      <c r="AW317" s="154">
        <f t="shared" si="101"/>
        <v>7332.1070000000018</v>
      </c>
      <c r="AX317" s="72"/>
      <c r="AY317" s="72"/>
      <c r="AZ317" s="155">
        <v>11563.668999999996</v>
      </c>
      <c r="BA317" s="155">
        <v>14770.337999999998</v>
      </c>
      <c r="BB317" s="155">
        <v>13222.333000000002</v>
      </c>
      <c r="BC317" s="155">
        <v>12683.841999999997</v>
      </c>
      <c r="BD317" s="155">
        <f t="shared" ref="BD317:BR317" si="102">SUM(BD8:BD316)</f>
        <v>13789.733999999999</v>
      </c>
      <c r="BE317" s="155">
        <f t="shared" si="102"/>
        <v>9000.0150000000012</v>
      </c>
      <c r="BF317" s="155">
        <f t="shared" si="102"/>
        <v>11832.432000000006</v>
      </c>
      <c r="BG317" s="155">
        <f t="shared" si="102"/>
        <v>13123.704000000002</v>
      </c>
      <c r="BH317" s="155">
        <f t="shared" si="102"/>
        <v>10476.206</v>
      </c>
      <c r="BI317" s="155">
        <f t="shared" si="102"/>
        <v>12483.587999999996</v>
      </c>
      <c r="BJ317" s="155">
        <f t="shared" si="102"/>
        <v>13264.373000000003</v>
      </c>
      <c r="BK317" s="155">
        <f t="shared" si="102"/>
        <v>15781.530999999997</v>
      </c>
      <c r="BL317" s="155">
        <f t="shared" si="102"/>
        <v>13612.259999999997</v>
      </c>
      <c r="BM317" s="155">
        <f t="shared" si="102"/>
        <v>11441.161999999993</v>
      </c>
      <c r="BN317" s="155">
        <f t="shared" si="102"/>
        <v>12413.266999999983</v>
      </c>
      <c r="BO317" s="155">
        <f t="shared" si="102"/>
        <v>12296.129000000001</v>
      </c>
      <c r="BP317" s="155">
        <f t="shared" si="102"/>
        <v>9200.0629999999983</v>
      </c>
      <c r="BQ317" s="155">
        <f t="shared" si="102"/>
        <v>11894.224000000006</v>
      </c>
      <c r="BR317" s="155">
        <f t="shared" si="102"/>
        <v>11561.520333333336</v>
      </c>
      <c r="BT317" s="145"/>
      <c r="BU317" s="157">
        <f>SUM(BU8:BU316)</f>
        <v>11859.047999999992</v>
      </c>
      <c r="BV317" s="157">
        <f>SUM(BV8:BV316)</f>
        <v>11880.716999999997</v>
      </c>
      <c r="BW317" s="158">
        <f>SUM(BW8:BW316)</f>
        <v>21.669000000000121</v>
      </c>
      <c r="BX317" s="159">
        <f t="shared" ref="BX317" si="103">IFERROR(BU317/BV317," ")</f>
        <v>0.99817612017860491</v>
      </c>
      <c r="BY317" s="155" t="str">
        <f t="shared" ref="BY317" si="104">IF(OR(BX317&lt;95%,BX317&gt;105%),"NG","OK")</f>
        <v>OK</v>
      </c>
      <c r="CB317" s="155">
        <f>SUM(CB9:CB316)</f>
        <v>11880.716999999997</v>
      </c>
      <c r="CC317" s="155" t="e">
        <f>SUM(CC9:CC316)</f>
        <v>#REF!</v>
      </c>
      <c r="CD317" s="155" t="e">
        <f>SUM(CD9:CD316)</f>
        <v>#REF!</v>
      </c>
      <c r="CE317" s="155">
        <f>SUM(CE9:CE316)</f>
        <v>2156.3340000000007</v>
      </c>
      <c r="CF317" s="155">
        <f>SUM(CF9:CF316)</f>
        <v>0</v>
      </c>
      <c r="CM317" s="155">
        <f>SUM(CM9:CM316)</f>
        <v>11335.604000000003</v>
      </c>
      <c r="CN317" s="155">
        <f>SUM(CN9:CN316)</f>
        <v>11335.604000000003</v>
      </c>
      <c r="CO317" s="155">
        <f>SUM(CO9:CO316)</f>
        <v>0</v>
      </c>
      <c r="CP317" s="155">
        <f>SUM(CP9:CP316)</f>
        <v>0</v>
      </c>
      <c r="CQ317" s="155">
        <f>SUM(CQ9:CQ316)</f>
        <v>0</v>
      </c>
    </row>
    <row r="323" spans="12:73">
      <c r="L323" s="72" t="s">
        <v>838</v>
      </c>
      <c r="BU323" s="160"/>
    </row>
    <row r="324" spans="12:73">
      <c r="L324" s="161" t="s">
        <v>839</v>
      </c>
      <c r="M324" s="162"/>
      <c r="N324" s="162"/>
      <c r="O324" s="162"/>
      <c r="P324" s="162"/>
      <c r="Q324" s="162"/>
      <c r="R324" s="162"/>
      <c r="S324" s="162"/>
      <c r="T324" s="162"/>
      <c r="U324" s="162"/>
      <c r="V324" s="162"/>
      <c r="W324" s="162"/>
      <c r="X324" s="162"/>
      <c r="Y324" s="162"/>
      <c r="Z324" s="162"/>
      <c r="AA324" s="162"/>
      <c r="AB324" s="162"/>
      <c r="AC324" s="162"/>
      <c r="AD324" s="162"/>
      <c r="AE324" s="162"/>
      <c r="AF324" s="162"/>
      <c r="AG324" s="162"/>
      <c r="AH324" s="162"/>
      <c r="AI324" s="163" t="str">
        <f t="shared" ref="AI324:AT324" si="105">AI6</f>
        <v>JAN</v>
      </c>
      <c r="AJ324" s="163" t="str">
        <f t="shared" si="105"/>
        <v>FEB</v>
      </c>
      <c r="AK324" s="163" t="str">
        <f t="shared" si="105"/>
        <v>MAR</v>
      </c>
      <c r="AL324" s="163" t="str">
        <f t="shared" si="105"/>
        <v>APR</v>
      </c>
      <c r="AM324" s="163" t="str">
        <f t="shared" si="105"/>
        <v>MAY</v>
      </c>
      <c r="AN324" s="163" t="str">
        <f t="shared" si="105"/>
        <v>JUN</v>
      </c>
      <c r="AO324" s="163" t="str">
        <f t="shared" si="105"/>
        <v>JUL</v>
      </c>
      <c r="AP324" s="163" t="str">
        <f t="shared" si="105"/>
        <v>AUG</v>
      </c>
      <c r="AQ324" s="163" t="str">
        <f t="shared" si="105"/>
        <v>SEP</v>
      </c>
      <c r="AR324" s="163" t="str">
        <f t="shared" si="105"/>
        <v>OCT</v>
      </c>
      <c r="AS324" s="163" t="str">
        <f t="shared" si="105"/>
        <v>NOV</v>
      </c>
      <c r="AT324" s="163" t="str">
        <f t="shared" si="105"/>
        <v>DEC</v>
      </c>
    </row>
    <row r="325" spans="12:73">
      <c r="L325" s="161" t="s">
        <v>446</v>
      </c>
      <c r="M325" s="162"/>
      <c r="N325" s="162"/>
      <c r="O325" s="162"/>
      <c r="P325" s="162"/>
      <c r="Q325" s="162"/>
      <c r="R325" s="162"/>
      <c r="S325" s="162"/>
      <c r="T325" s="162"/>
      <c r="U325" s="162"/>
      <c r="V325" s="162"/>
      <c r="W325" s="162"/>
      <c r="X325" s="162"/>
      <c r="Y325" s="162"/>
      <c r="Z325" s="162"/>
      <c r="AA325" s="162"/>
      <c r="AB325" s="162"/>
      <c r="AC325" s="162"/>
      <c r="AD325" s="162"/>
      <c r="AE325" s="162"/>
      <c r="AF325" s="162"/>
      <c r="AG325" s="162"/>
      <c r="AH325" s="162"/>
      <c r="AI325" s="164">
        <f t="shared" ref="AI325:AT335" si="106">SUMIF($L$8:$L$316,$L325,AI$8:AI$316)</f>
        <v>1748.4</v>
      </c>
      <c r="AJ325" s="164">
        <f t="shared" si="106"/>
        <v>1392.1100000000001</v>
      </c>
      <c r="AK325" s="164">
        <f t="shared" si="106"/>
        <v>1184.338</v>
      </c>
      <c r="AL325" s="164">
        <f t="shared" si="106"/>
        <v>1692.8620000000001</v>
      </c>
      <c r="AM325" s="164">
        <f t="shared" si="106"/>
        <v>1329.664</v>
      </c>
      <c r="AN325" s="164">
        <f t="shared" si="106"/>
        <v>1275.2</v>
      </c>
      <c r="AO325" s="164">
        <f t="shared" si="106"/>
        <v>1487.6</v>
      </c>
      <c r="AP325" s="164">
        <f t="shared" si="106"/>
        <v>1892.6</v>
      </c>
      <c r="AQ325" s="164">
        <f t="shared" si="106"/>
        <v>1570.2</v>
      </c>
      <c r="AR325" s="164">
        <f t="shared" si="106"/>
        <v>1151.06</v>
      </c>
      <c r="AS325" s="164">
        <f t="shared" si="106"/>
        <v>769.8</v>
      </c>
      <c r="AT325" s="164">
        <f t="shared" si="106"/>
        <v>1398.8</v>
      </c>
    </row>
    <row r="326" spans="12:73">
      <c r="L326" s="161" t="s">
        <v>383</v>
      </c>
      <c r="M326" s="162"/>
      <c r="N326" s="162"/>
      <c r="O326" s="162"/>
      <c r="P326" s="162"/>
      <c r="Q326" s="162"/>
      <c r="R326" s="162"/>
      <c r="S326" s="162"/>
      <c r="T326" s="162"/>
      <c r="U326" s="162"/>
      <c r="V326" s="162"/>
      <c r="W326" s="162"/>
      <c r="X326" s="162"/>
      <c r="Y326" s="162"/>
      <c r="Z326" s="162"/>
      <c r="AA326" s="162"/>
      <c r="AB326" s="162"/>
      <c r="AC326" s="162"/>
      <c r="AD326" s="162"/>
      <c r="AE326" s="162"/>
      <c r="AF326" s="162"/>
      <c r="AG326" s="162"/>
      <c r="AH326" s="162"/>
      <c r="AI326" s="164">
        <f t="shared" si="106"/>
        <v>2476.6599999999994</v>
      </c>
      <c r="AJ326" s="164">
        <f t="shared" si="106"/>
        <v>1701.6000000000001</v>
      </c>
      <c r="AK326" s="164">
        <f t="shared" si="106"/>
        <v>2948.8820000000001</v>
      </c>
      <c r="AL326" s="164">
        <f t="shared" si="106"/>
        <v>2678.5099999999998</v>
      </c>
      <c r="AM326" s="164">
        <f t="shared" si="106"/>
        <v>2376.1000000000004</v>
      </c>
      <c r="AN326" s="164">
        <f t="shared" si="106"/>
        <v>2595.3039999999992</v>
      </c>
      <c r="AO326" s="164">
        <f t="shared" si="106"/>
        <v>2959.6019999999994</v>
      </c>
      <c r="AP326" s="164">
        <f t="shared" si="106"/>
        <v>3082.2379999999994</v>
      </c>
      <c r="AQ326" s="164">
        <f t="shared" si="106"/>
        <v>2851.4220000000005</v>
      </c>
      <c r="AR326" s="164">
        <f t="shared" si="106"/>
        <v>2888.3319999999999</v>
      </c>
      <c r="AS326" s="164">
        <f t="shared" si="106"/>
        <v>2951.4999999999986</v>
      </c>
      <c r="AT326" s="164">
        <f t="shared" si="106"/>
        <v>2655.5969999999998</v>
      </c>
    </row>
    <row r="327" spans="12:73">
      <c r="L327" s="161" t="s">
        <v>736</v>
      </c>
      <c r="M327" s="162"/>
      <c r="N327" s="162"/>
      <c r="O327" s="162"/>
      <c r="P327" s="162"/>
      <c r="Q327" s="162"/>
      <c r="R327" s="162"/>
      <c r="S327" s="162"/>
      <c r="T327" s="162"/>
      <c r="U327" s="162"/>
      <c r="V327" s="162"/>
      <c r="W327" s="162"/>
      <c r="X327" s="162"/>
      <c r="Y327" s="162"/>
      <c r="Z327" s="162"/>
      <c r="AA327" s="162"/>
      <c r="AB327" s="162"/>
      <c r="AC327" s="162"/>
      <c r="AD327" s="162"/>
      <c r="AE327" s="162"/>
      <c r="AF327" s="162"/>
      <c r="AG327" s="162"/>
      <c r="AH327" s="162"/>
      <c r="AI327" s="164">
        <f t="shared" si="106"/>
        <v>2882.2</v>
      </c>
      <c r="AJ327" s="164">
        <f t="shared" si="106"/>
        <v>2052.3999999999996</v>
      </c>
      <c r="AK327" s="164">
        <f t="shared" si="106"/>
        <v>2139.4</v>
      </c>
      <c r="AL327" s="164">
        <f t="shared" si="106"/>
        <v>2534.3999999999996</v>
      </c>
      <c r="AM327" s="164">
        <f t="shared" si="106"/>
        <v>3056.2000000000003</v>
      </c>
      <c r="AN327" s="164">
        <f t="shared" si="106"/>
        <v>2993</v>
      </c>
      <c r="AO327" s="164">
        <f t="shared" si="106"/>
        <v>3049.2</v>
      </c>
      <c r="AP327" s="164">
        <f t="shared" si="106"/>
        <v>3453.6</v>
      </c>
      <c r="AQ327" s="164">
        <f t="shared" si="106"/>
        <v>2690.8</v>
      </c>
      <c r="AR327" s="164">
        <f t="shared" si="106"/>
        <v>1564</v>
      </c>
      <c r="AS327" s="164">
        <f t="shared" si="106"/>
        <v>1599.6000000000001</v>
      </c>
      <c r="AT327" s="164">
        <f t="shared" si="106"/>
        <v>2624</v>
      </c>
    </row>
    <row r="328" spans="12:73">
      <c r="L328" s="161" t="s">
        <v>419</v>
      </c>
      <c r="M328" s="162"/>
      <c r="N328" s="162"/>
      <c r="O328" s="162"/>
      <c r="P328" s="162"/>
      <c r="Q328" s="162"/>
      <c r="R328" s="162"/>
      <c r="S328" s="162"/>
      <c r="T328" s="162"/>
      <c r="U328" s="162"/>
      <c r="V328" s="162"/>
      <c r="W328" s="162"/>
      <c r="X328" s="162"/>
      <c r="Y328" s="162"/>
      <c r="Z328" s="162"/>
      <c r="AA328" s="162"/>
      <c r="AB328" s="162"/>
      <c r="AC328" s="162"/>
      <c r="AD328" s="162"/>
      <c r="AE328" s="162"/>
      <c r="AF328" s="162"/>
      <c r="AG328" s="162"/>
      <c r="AH328" s="162"/>
      <c r="AI328" s="164">
        <f t="shared" si="106"/>
        <v>9.6</v>
      </c>
      <c r="AJ328" s="164">
        <f t="shared" si="106"/>
        <v>4.7</v>
      </c>
      <c r="AK328" s="164">
        <f t="shared" si="106"/>
        <v>1</v>
      </c>
      <c r="AL328" s="164">
        <f t="shared" si="106"/>
        <v>0</v>
      </c>
      <c r="AM328" s="164">
        <f t="shared" si="106"/>
        <v>6.2</v>
      </c>
      <c r="AN328" s="164">
        <f t="shared" si="106"/>
        <v>13.676</v>
      </c>
      <c r="AO328" s="164">
        <f t="shared" si="106"/>
        <v>4.6040000000000001</v>
      </c>
      <c r="AP328" s="164">
        <f t="shared" si="106"/>
        <v>5.516</v>
      </c>
      <c r="AQ328" s="164">
        <f t="shared" si="106"/>
        <v>0.26400000000000001</v>
      </c>
      <c r="AR328" s="164">
        <f t="shared" si="106"/>
        <v>4.1639999999999997</v>
      </c>
      <c r="AS328" s="164">
        <f t="shared" si="106"/>
        <v>0.56000000000000005</v>
      </c>
      <c r="AT328" s="164">
        <f t="shared" si="106"/>
        <v>0.112</v>
      </c>
    </row>
    <row r="329" spans="12:73">
      <c r="L329" s="161" t="s">
        <v>539</v>
      </c>
      <c r="M329" s="162"/>
      <c r="N329" s="162"/>
      <c r="O329" s="162"/>
      <c r="P329" s="162"/>
      <c r="Q329" s="162"/>
      <c r="R329" s="162"/>
      <c r="S329" s="162"/>
      <c r="T329" s="162"/>
      <c r="U329" s="162"/>
      <c r="V329" s="162"/>
      <c r="W329" s="162"/>
      <c r="X329" s="162"/>
      <c r="Y329" s="162"/>
      <c r="Z329" s="162"/>
      <c r="AA329" s="162"/>
      <c r="AB329" s="162"/>
      <c r="AC329" s="162"/>
      <c r="AD329" s="162"/>
      <c r="AE329" s="162"/>
      <c r="AF329" s="162"/>
      <c r="AG329" s="162"/>
      <c r="AH329" s="162"/>
      <c r="AI329" s="164">
        <f t="shared" si="106"/>
        <v>1690.0050000000003</v>
      </c>
      <c r="AJ329" s="164">
        <f t="shared" si="106"/>
        <v>1272.3220000000003</v>
      </c>
      <c r="AK329" s="164">
        <f t="shared" si="106"/>
        <v>2230.7230000000004</v>
      </c>
      <c r="AL329" s="164">
        <f t="shared" si="106"/>
        <v>2072.7470000000003</v>
      </c>
      <c r="AM329" s="164">
        <f t="shared" si="106"/>
        <v>1849.6950000000002</v>
      </c>
      <c r="AN329" s="164">
        <f t="shared" si="106"/>
        <v>1953.6320000000005</v>
      </c>
      <c r="AO329" s="164">
        <f t="shared" si="106"/>
        <v>2016.6429999999998</v>
      </c>
      <c r="AP329" s="164">
        <f t="shared" si="106"/>
        <v>2136.5899999999997</v>
      </c>
      <c r="AQ329" s="164">
        <f t="shared" si="106"/>
        <v>2107.3519999999994</v>
      </c>
      <c r="AR329" s="164">
        <f t="shared" si="106"/>
        <v>2157.7660000000001</v>
      </c>
      <c r="AS329" s="164">
        <f t="shared" si="106"/>
        <v>2355.1499999999992</v>
      </c>
      <c r="AT329" s="164">
        <f t="shared" si="106"/>
        <v>1993.4199999999996</v>
      </c>
    </row>
    <row r="330" spans="12:73">
      <c r="L330" s="161" t="s">
        <v>753</v>
      </c>
      <c r="M330" s="162"/>
      <c r="N330" s="162"/>
      <c r="O330" s="162"/>
      <c r="P330" s="162"/>
      <c r="Q330" s="162"/>
      <c r="R330" s="162"/>
      <c r="S330" s="162"/>
      <c r="T330" s="162"/>
      <c r="U330" s="162"/>
      <c r="V330" s="162"/>
      <c r="W330" s="162"/>
      <c r="X330" s="162"/>
      <c r="Y330" s="162"/>
      <c r="Z330" s="162"/>
      <c r="AA330" s="162"/>
      <c r="AB330" s="162"/>
      <c r="AC330" s="162"/>
      <c r="AD330" s="162"/>
      <c r="AE330" s="162"/>
      <c r="AF330" s="162"/>
      <c r="AG330" s="162"/>
      <c r="AH330" s="162"/>
      <c r="AI330" s="164">
        <f t="shared" si="106"/>
        <v>1216.0320000000002</v>
      </c>
      <c r="AJ330" s="164">
        <f t="shared" si="106"/>
        <v>851.55300000000011</v>
      </c>
      <c r="AK330" s="164">
        <f t="shared" si="106"/>
        <v>1303.24</v>
      </c>
      <c r="AL330" s="164">
        <f t="shared" si="106"/>
        <v>1688.56</v>
      </c>
      <c r="AM330" s="164">
        <f t="shared" si="106"/>
        <v>1170.9319999999998</v>
      </c>
      <c r="AN330" s="164">
        <f t="shared" si="106"/>
        <v>1362.2799999999997</v>
      </c>
      <c r="AO330" s="164">
        <f t="shared" si="106"/>
        <v>1168.8800000000001</v>
      </c>
      <c r="AP330" s="164">
        <f t="shared" si="106"/>
        <v>1552.2059999999999</v>
      </c>
      <c r="AQ330" s="164">
        <f t="shared" si="106"/>
        <v>1587.8329999999999</v>
      </c>
      <c r="AR330" s="164">
        <f t="shared" si="106"/>
        <v>1366.2990000000002</v>
      </c>
      <c r="AS330" s="164">
        <f t="shared" si="106"/>
        <v>1404.7690000000002</v>
      </c>
      <c r="AT330" s="164">
        <f t="shared" si="106"/>
        <v>1256.7099999999996</v>
      </c>
    </row>
    <row r="331" spans="12:73">
      <c r="L331" s="165" t="s">
        <v>695</v>
      </c>
      <c r="M331" s="162"/>
      <c r="N331" s="162"/>
      <c r="O331" s="162"/>
      <c r="P331" s="162"/>
      <c r="Q331" s="162"/>
      <c r="R331" s="162"/>
      <c r="S331" s="162"/>
      <c r="T331" s="162"/>
      <c r="U331" s="162"/>
      <c r="V331" s="162"/>
      <c r="W331" s="162"/>
      <c r="X331" s="162"/>
      <c r="Y331" s="162"/>
      <c r="Z331" s="162"/>
      <c r="AA331" s="162"/>
      <c r="AB331" s="162"/>
      <c r="AC331" s="162"/>
      <c r="AD331" s="162"/>
      <c r="AE331" s="162"/>
      <c r="AF331" s="162"/>
      <c r="AG331" s="162"/>
      <c r="AH331" s="162"/>
      <c r="AI331" s="164">
        <f t="shared" si="106"/>
        <v>1010.9200000000002</v>
      </c>
      <c r="AJ331" s="164">
        <f t="shared" si="106"/>
        <v>614.96</v>
      </c>
      <c r="AK331" s="164">
        <f t="shared" si="106"/>
        <v>1020.9199999999998</v>
      </c>
      <c r="AL331" s="164">
        <f t="shared" si="106"/>
        <v>1040.96</v>
      </c>
      <c r="AM331" s="164">
        <f t="shared" si="106"/>
        <v>1026.6399999999999</v>
      </c>
      <c r="AN331" s="164">
        <f t="shared" si="106"/>
        <v>1223.2800000000002</v>
      </c>
      <c r="AO331" s="164">
        <f t="shared" si="106"/>
        <v>1242.25</v>
      </c>
      <c r="AP331" s="164">
        <f t="shared" si="106"/>
        <v>1392.5700000000002</v>
      </c>
      <c r="AQ331" s="164">
        <f t="shared" si="106"/>
        <v>1181.6800000000003</v>
      </c>
      <c r="AR331" s="164">
        <f t="shared" si="106"/>
        <v>1239.3399999999999</v>
      </c>
      <c r="AS331" s="164">
        <f t="shared" si="106"/>
        <v>1179.4450000000002</v>
      </c>
      <c r="AT331" s="164">
        <f t="shared" si="106"/>
        <v>914.2</v>
      </c>
    </row>
    <row r="332" spans="12:73">
      <c r="L332" s="161" t="s">
        <v>338</v>
      </c>
      <c r="M332" s="162"/>
      <c r="N332" s="162"/>
      <c r="O332" s="162"/>
      <c r="P332" s="162"/>
      <c r="Q332" s="162"/>
      <c r="R332" s="162"/>
      <c r="S332" s="162"/>
      <c r="T332" s="162"/>
      <c r="U332" s="162"/>
      <c r="V332" s="162"/>
      <c r="W332" s="162"/>
      <c r="X332" s="162"/>
      <c r="Y332" s="162"/>
      <c r="Z332" s="162"/>
      <c r="AA332" s="162"/>
      <c r="AB332" s="162"/>
      <c r="AC332" s="162"/>
      <c r="AD332" s="162"/>
      <c r="AE332" s="162"/>
      <c r="AF332" s="162"/>
      <c r="AG332" s="162"/>
      <c r="AH332" s="162"/>
      <c r="AI332" s="164">
        <f t="shared" si="106"/>
        <v>993.8</v>
      </c>
      <c r="AJ332" s="164">
        <f t="shared" si="106"/>
        <v>628</v>
      </c>
      <c r="AK332" s="164">
        <f t="shared" si="106"/>
        <v>853.2</v>
      </c>
      <c r="AL332" s="164">
        <f t="shared" si="106"/>
        <v>990.5</v>
      </c>
      <c r="AM332" s="164">
        <f t="shared" si="106"/>
        <v>851.1</v>
      </c>
      <c r="AN332" s="164">
        <f t="shared" si="106"/>
        <v>715.6</v>
      </c>
      <c r="AO332" s="164">
        <f t="shared" si="106"/>
        <v>787.5</v>
      </c>
      <c r="AP332" s="164">
        <f t="shared" si="106"/>
        <v>1279.4000000000001</v>
      </c>
      <c r="AQ332" s="164">
        <f t="shared" si="106"/>
        <v>862.2</v>
      </c>
      <c r="AR332" s="164">
        <f t="shared" si="106"/>
        <v>987.9</v>
      </c>
      <c r="AS332" s="164">
        <f t="shared" si="106"/>
        <v>747.1</v>
      </c>
      <c r="AT332" s="164">
        <f t="shared" si="106"/>
        <v>807.5</v>
      </c>
    </row>
    <row r="333" spans="12:73">
      <c r="L333" s="161" t="s">
        <v>679</v>
      </c>
      <c r="M333" s="162"/>
      <c r="N333" s="162"/>
      <c r="O333" s="162"/>
      <c r="P333" s="162"/>
      <c r="Q333" s="162"/>
      <c r="R333" s="162"/>
      <c r="S333" s="162"/>
      <c r="T333" s="162"/>
      <c r="U333" s="162"/>
      <c r="V333" s="162"/>
      <c r="W333" s="162"/>
      <c r="X333" s="162"/>
      <c r="Y333" s="162"/>
      <c r="Z333" s="162"/>
      <c r="AA333" s="162"/>
      <c r="AB333" s="162"/>
      <c r="AC333" s="162"/>
      <c r="AD333" s="162"/>
      <c r="AE333" s="162"/>
      <c r="AF333" s="162"/>
      <c r="AG333" s="162"/>
      <c r="AH333" s="162"/>
      <c r="AI333" s="164">
        <f t="shared" si="106"/>
        <v>7.35</v>
      </c>
      <c r="AJ333" s="164">
        <f t="shared" si="106"/>
        <v>8.0500000000000007</v>
      </c>
      <c r="AK333" s="164">
        <f t="shared" si="106"/>
        <v>8.3000000000000007</v>
      </c>
      <c r="AL333" s="164">
        <f t="shared" si="106"/>
        <v>5.4</v>
      </c>
      <c r="AM333" s="164">
        <f t="shared" si="106"/>
        <v>9.5500000000000007</v>
      </c>
      <c r="AN333" s="164">
        <f t="shared" si="106"/>
        <v>6.6499999999999995</v>
      </c>
      <c r="AO333" s="164">
        <f t="shared" si="106"/>
        <v>8.85</v>
      </c>
      <c r="AP333" s="164">
        <f t="shared" si="106"/>
        <v>8.25</v>
      </c>
      <c r="AQ333" s="164">
        <f t="shared" si="106"/>
        <v>4.05</v>
      </c>
      <c r="AR333" s="164">
        <f t="shared" si="106"/>
        <v>5.5</v>
      </c>
      <c r="AS333" s="164">
        <f t="shared" si="106"/>
        <v>13.350000000000001</v>
      </c>
      <c r="AT333" s="164">
        <f t="shared" si="106"/>
        <v>11.200000000000001</v>
      </c>
    </row>
    <row r="334" spans="12:73">
      <c r="L334" s="161" t="s">
        <v>683</v>
      </c>
      <c r="M334" s="162"/>
      <c r="N334" s="162"/>
      <c r="O334" s="162"/>
      <c r="P334" s="162"/>
      <c r="Q334" s="162"/>
      <c r="R334" s="162"/>
      <c r="S334" s="162"/>
      <c r="T334" s="162"/>
      <c r="U334" s="162"/>
      <c r="V334" s="162"/>
      <c r="W334" s="162"/>
      <c r="X334" s="162"/>
      <c r="Y334" s="162"/>
      <c r="Z334" s="162"/>
      <c r="AA334" s="162"/>
      <c r="AB334" s="162"/>
      <c r="AC334" s="162"/>
      <c r="AD334" s="162"/>
      <c r="AE334" s="162"/>
      <c r="AF334" s="162"/>
      <c r="AG334" s="162"/>
      <c r="AH334" s="162"/>
      <c r="AI334" s="164">
        <f t="shared" si="106"/>
        <v>286.77600000000001</v>
      </c>
      <c r="AJ334" s="164">
        <f t="shared" si="106"/>
        <v>218.08799999999999</v>
      </c>
      <c r="AK334" s="164">
        <f t="shared" si="106"/>
        <v>237.864</v>
      </c>
      <c r="AL334" s="164">
        <f t="shared" si="106"/>
        <v>255.45600000000002</v>
      </c>
      <c r="AM334" s="164">
        <f t="shared" si="106"/>
        <v>337.77600000000001</v>
      </c>
      <c r="AN334" s="164">
        <f t="shared" si="106"/>
        <v>389.25599999999997</v>
      </c>
      <c r="AO334" s="164">
        <f t="shared" si="106"/>
        <v>340.96799999999996</v>
      </c>
      <c r="AP334" s="164">
        <f t="shared" si="106"/>
        <v>332.25599999999997</v>
      </c>
      <c r="AQ334" s="164">
        <f t="shared" si="106"/>
        <v>289.65599999999995</v>
      </c>
      <c r="AR334" s="164">
        <f t="shared" si="106"/>
        <v>234.6</v>
      </c>
      <c r="AS334" s="164">
        <f t="shared" si="106"/>
        <v>271.56</v>
      </c>
      <c r="AT334" s="164">
        <f t="shared" si="106"/>
        <v>201.048</v>
      </c>
    </row>
    <row r="335" spans="12:73">
      <c r="L335" s="161" t="s">
        <v>690</v>
      </c>
      <c r="M335" s="162"/>
      <c r="N335" s="162"/>
      <c r="O335" s="162"/>
      <c r="P335" s="162"/>
      <c r="Q335" s="162"/>
      <c r="R335" s="162"/>
      <c r="S335" s="162"/>
      <c r="T335" s="162"/>
      <c r="U335" s="162"/>
      <c r="V335" s="162"/>
      <c r="W335" s="162"/>
      <c r="X335" s="162"/>
      <c r="Y335" s="162"/>
      <c r="Z335" s="162"/>
      <c r="AA335" s="162"/>
      <c r="AB335" s="162"/>
      <c r="AC335" s="162"/>
      <c r="AD335" s="162"/>
      <c r="AE335" s="162"/>
      <c r="AF335" s="162"/>
      <c r="AG335" s="162"/>
      <c r="AH335" s="162"/>
      <c r="AI335" s="164">
        <f t="shared" si="106"/>
        <v>1</v>
      </c>
      <c r="AJ335" s="164">
        <f t="shared" si="106"/>
        <v>0</v>
      </c>
      <c r="AK335" s="164">
        <f t="shared" si="106"/>
        <v>0</v>
      </c>
      <c r="AL335" s="164">
        <f t="shared" si="106"/>
        <v>0</v>
      </c>
      <c r="AM335" s="164">
        <f t="shared" si="106"/>
        <v>0</v>
      </c>
      <c r="AN335" s="164">
        <f t="shared" si="106"/>
        <v>0</v>
      </c>
      <c r="AO335" s="164">
        <f t="shared" si="106"/>
        <v>4.9000000000000004</v>
      </c>
      <c r="AP335" s="164">
        <f t="shared" si="106"/>
        <v>20.440000000000001</v>
      </c>
      <c r="AQ335" s="164">
        <f t="shared" si="106"/>
        <v>24.92</v>
      </c>
      <c r="AR335" s="164">
        <f t="shared" si="106"/>
        <v>14.14</v>
      </c>
      <c r="AS335" s="164">
        <f t="shared" si="106"/>
        <v>42.769999999999996</v>
      </c>
      <c r="AT335" s="164">
        <f t="shared" si="106"/>
        <v>18.13</v>
      </c>
    </row>
    <row r="336" spans="12:73">
      <c r="L336" s="161"/>
      <c r="M336" s="162"/>
      <c r="N336" s="162"/>
      <c r="O336" s="162"/>
      <c r="P336" s="162"/>
      <c r="Q336" s="162"/>
      <c r="R336" s="162"/>
      <c r="S336" s="162"/>
      <c r="T336" s="162"/>
      <c r="U336" s="162"/>
      <c r="V336" s="162"/>
      <c r="W336" s="162"/>
      <c r="X336" s="162"/>
      <c r="Y336" s="162"/>
      <c r="Z336" s="162"/>
      <c r="AA336" s="162"/>
      <c r="AB336" s="162"/>
      <c r="AC336" s="162"/>
      <c r="AD336" s="162"/>
      <c r="AE336" s="162"/>
      <c r="AF336" s="162"/>
      <c r="AG336" s="162"/>
      <c r="AH336" s="162"/>
      <c r="AI336" s="164"/>
      <c r="AJ336" s="164"/>
      <c r="AK336" s="164"/>
      <c r="AL336" s="164"/>
      <c r="AM336" s="164"/>
      <c r="AN336" s="164"/>
      <c r="AO336" s="164"/>
      <c r="AP336" s="164"/>
      <c r="AQ336" s="164"/>
      <c r="AR336" s="164"/>
      <c r="AS336" s="164"/>
      <c r="AT336" s="164"/>
    </row>
    <row r="337" spans="12:46">
      <c r="L337" s="161"/>
      <c r="M337" s="162"/>
      <c r="N337" s="162"/>
      <c r="O337" s="162"/>
      <c r="P337" s="162"/>
      <c r="Q337" s="162"/>
      <c r="R337" s="162"/>
      <c r="S337" s="162"/>
      <c r="T337" s="162"/>
      <c r="U337" s="162"/>
      <c r="V337" s="162"/>
      <c r="W337" s="162"/>
      <c r="X337" s="162"/>
      <c r="Y337" s="162"/>
      <c r="Z337" s="162"/>
      <c r="AA337" s="162"/>
      <c r="AB337" s="162"/>
      <c r="AC337" s="162"/>
      <c r="AD337" s="162"/>
      <c r="AE337" s="162"/>
      <c r="AF337" s="162"/>
      <c r="AG337" s="162"/>
      <c r="AH337" s="162"/>
      <c r="AI337" s="164"/>
      <c r="AJ337" s="164"/>
      <c r="AK337" s="164"/>
      <c r="AL337" s="164"/>
      <c r="AM337" s="164"/>
      <c r="AN337" s="164"/>
      <c r="AO337" s="164"/>
      <c r="AP337" s="164"/>
      <c r="AQ337" s="164"/>
      <c r="AR337" s="164"/>
      <c r="AS337" s="164"/>
      <c r="AT337" s="164"/>
    </row>
    <row r="338" spans="12:46">
      <c r="L338" s="161"/>
      <c r="M338" s="162"/>
      <c r="N338" s="162"/>
      <c r="O338" s="162"/>
      <c r="P338" s="162"/>
      <c r="Q338" s="162"/>
      <c r="R338" s="162"/>
      <c r="S338" s="162"/>
      <c r="T338" s="162"/>
      <c r="U338" s="162"/>
      <c r="V338" s="162"/>
      <c r="W338" s="162"/>
      <c r="X338" s="162"/>
      <c r="Y338" s="162"/>
      <c r="Z338" s="162"/>
      <c r="AA338" s="162"/>
      <c r="AB338" s="162"/>
      <c r="AC338" s="162"/>
      <c r="AD338" s="162"/>
      <c r="AE338" s="162"/>
      <c r="AF338" s="162"/>
      <c r="AG338" s="162"/>
      <c r="AH338" s="162"/>
      <c r="AI338" s="164"/>
      <c r="AJ338" s="164"/>
      <c r="AK338" s="164"/>
      <c r="AL338" s="164"/>
      <c r="AM338" s="164"/>
      <c r="AN338" s="164"/>
      <c r="AO338" s="164"/>
      <c r="AP338" s="164"/>
      <c r="AQ338" s="164"/>
      <c r="AR338" s="164"/>
      <c r="AS338" s="164"/>
      <c r="AT338" s="164"/>
    </row>
    <row r="339" spans="12:46">
      <c r="L339" s="161" t="s">
        <v>373</v>
      </c>
      <c r="M339" s="162"/>
      <c r="N339" s="162"/>
      <c r="O339" s="162"/>
      <c r="P339" s="162"/>
      <c r="Q339" s="162"/>
      <c r="R339" s="162"/>
      <c r="S339" s="162"/>
      <c r="T339" s="162"/>
      <c r="U339" s="162"/>
      <c r="V339" s="162"/>
      <c r="W339" s="162"/>
      <c r="X339" s="162"/>
      <c r="Y339" s="162"/>
      <c r="Z339" s="162"/>
      <c r="AA339" s="162"/>
      <c r="AB339" s="162"/>
      <c r="AC339" s="162"/>
      <c r="AD339" s="162"/>
      <c r="AE339" s="162"/>
      <c r="AF339" s="162"/>
      <c r="AG339" s="162"/>
      <c r="AH339" s="162"/>
      <c r="AI339" s="164">
        <f>SUM(AI325:AI338)</f>
        <v>12322.743</v>
      </c>
      <c r="AJ339" s="164">
        <f t="shared" ref="AJ339:AT339" si="107">SUM(AJ325:AJ338)</f>
        <v>8743.7829999999994</v>
      </c>
      <c r="AK339" s="164">
        <f t="shared" si="107"/>
        <v>11927.867</v>
      </c>
      <c r="AL339" s="164">
        <f t="shared" si="107"/>
        <v>12959.395</v>
      </c>
      <c r="AM339" s="164">
        <f t="shared" si="107"/>
        <v>12013.857</v>
      </c>
      <c r="AN339" s="164">
        <f t="shared" si="107"/>
        <v>12527.878000000001</v>
      </c>
      <c r="AO339" s="164">
        <f t="shared" si="107"/>
        <v>13070.996999999999</v>
      </c>
      <c r="AP339" s="164">
        <f t="shared" si="107"/>
        <v>15155.665999999999</v>
      </c>
      <c r="AQ339" s="164">
        <f t="shared" si="107"/>
        <v>13170.377000000002</v>
      </c>
      <c r="AR339" s="164">
        <f t="shared" si="107"/>
        <v>11613.101000000001</v>
      </c>
      <c r="AS339" s="164">
        <f t="shared" si="107"/>
        <v>11335.603999999999</v>
      </c>
      <c r="AT339" s="164">
        <f t="shared" si="107"/>
        <v>11880.717000000001</v>
      </c>
    </row>
  </sheetData>
  <autoFilter ref="B8:CQ316" xr:uid="{00000000-0009-0000-0000-00000B000000}"/>
  <conditionalFormatting sqref="C5:U5 W5:AD5 AG5:AW5 AZ5:BR5 CR5:XFD5 CG5:CK5">
    <cfRule type="cellIs" dxfId="191" priority="107" operator="equal">
      <formula>"sat"</formula>
    </cfRule>
    <cfRule type="cellIs" dxfId="190" priority="108" operator="equal">
      <formula>"sun"</formula>
    </cfRule>
  </conditionalFormatting>
  <conditionalFormatting sqref="B5">
    <cfRule type="cellIs" dxfId="189" priority="105" operator="equal">
      <formula>"sat"</formula>
    </cfRule>
    <cfRule type="cellIs" dxfId="188" priority="106" operator="equal">
      <formula>"sun"</formula>
    </cfRule>
  </conditionalFormatting>
  <conditionalFormatting sqref="AE5">
    <cfRule type="cellIs" dxfId="187" priority="103" operator="equal">
      <formula>"sat"</formula>
    </cfRule>
    <cfRule type="cellIs" dxfId="186" priority="104" operator="equal">
      <formula>"sun"</formula>
    </cfRule>
  </conditionalFormatting>
  <conditionalFormatting sqref="AF5">
    <cfRule type="cellIs" dxfId="185" priority="101" operator="equal">
      <formula>"sat"</formula>
    </cfRule>
    <cfRule type="cellIs" dxfId="184" priority="102" operator="equal">
      <formula>"sun"</formula>
    </cfRule>
  </conditionalFormatting>
  <conditionalFormatting sqref="W9:W10">
    <cfRule type="cellIs" dxfId="183" priority="100" operator="equal">
      <formula>"NG"</formula>
    </cfRule>
  </conditionalFormatting>
  <conditionalFormatting sqref="V5">
    <cfRule type="cellIs" dxfId="182" priority="98" operator="equal">
      <formula>"sat"</formula>
    </cfRule>
    <cfRule type="cellIs" dxfId="181" priority="99" operator="equal">
      <formula>"sun"</formula>
    </cfRule>
  </conditionalFormatting>
  <conditionalFormatting sqref="V9:V10">
    <cfRule type="cellIs" dxfId="180" priority="97" operator="equal">
      <formula>"NG"</formula>
    </cfRule>
  </conditionalFormatting>
  <conditionalFormatting sqref="A5">
    <cfRule type="cellIs" dxfId="179" priority="95" operator="equal">
      <formula>"sat"</formula>
    </cfRule>
    <cfRule type="cellIs" dxfId="178" priority="96" operator="equal">
      <formula>"sun"</formula>
    </cfRule>
  </conditionalFormatting>
  <conditionalFormatting sqref="C318:C1048576 C1:C5">
    <cfRule type="duplicateValues" dxfId="177" priority="109"/>
  </conditionalFormatting>
  <conditionalFormatting sqref="I318:I1048576">
    <cfRule type="duplicateValues" dxfId="176" priority="110"/>
    <cfRule type="duplicateValues" dxfId="175" priority="111"/>
  </conditionalFormatting>
  <conditionalFormatting sqref="B318:B1048576 B1:B5 A2">
    <cfRule type="duplicateValues" dxfId="174" priority="112"/>
  </conditionalFormatting>
  <conditionalFormatting sqref="C317">
    <cfRule type="duplicateValues" dxfId="173" priority="113"/>
  </conditionalFormatting>
  <conditionalFormatting sqref="B317">
    <cfRule type="duplicateValues" dxfId="172" priority="114"/>
  </conditionalFormatting>
  <conditionalFormatting sqref="C8">
    <cfRule type="duplicateValues" dxfId="171" priority="93"/>
  </conditionalFormatting>
  <conditionalFormatting sqref="B8">
    <cfRule type="duplicateValues" dxfId="170" priority="94"/>
  </conditionalFormatting>
  <conditionalFormatting sqref="C9:C10">
    <cfRule type="duplicateValues" dxfId="169" priority="92"/>
  </conditionalFormatting>
  <conditionalFormatting sqref="B9:B10">
    <cfRule type="duplicateValues" dxfId="168" priority="91"/>
  </conditionalFormatting>
  <conditionalFormatting sqref="C317 C6:C7">
    <cfRule type="duplicateValues" dxfId="167" priority="115"/>
  </conditionalFormatting>
  <conditionalFormatting sqref="B317 B6:B7">
    <cfRule type="duplicateValues" dxfId="166" priority="116"/>
  </conditionalFormatting>
  <conditionalFormatting sqref="BS5 BZ5">
    <cfRule type="cellIs" dxfId="165" priority="89" operator="equal">
      <formula>"sat"</formula>
    </cfRule>
    <cfRule type="cellIs" dxfId="164" priority="90" operator="equal">
      <formula>"sun"</formula>
    </cfRule>
  </conditionalFormatting>
  <conditionalFormatting sqref="BV5">
    <cfRule type="cellIs" dxfId="163" priority="87" operator="equal">
      <formula>"sat"</formula>
    </cfRule>
    <cfRule type="cellIs" dxfId="162" priority="88" operator="equal">
      <formula>"sun"</formula>
    </cfRule>
  </conditionalFormatting>
  <conditionalFormatting sqref="BU5">
    <cfRule type="cellIs" dxfId="161" priority="85" operator="equal">
      <formula>"sat"</formula>
    </cfRule>
    <cfRule type="cellIs" dxfId="160" priority="86" operator="equal">
      <formula>"sun"</formula>
    </cfRule>
  </conditionalFormatting>
  <conditionalFormatting sqref="BW5:BY5">
    <cfRule type="cellIs" dxfId="159" priority="83" operator="equal">
      <formula>"sat"</formula>
    </cfRule>
    <cfRule type="cellIs" dxfId="158" priority="84" operator="equal">
      <formula>"sun"</formula>
    </cfRule>
  </conditionalFormatting>
  <conditionalFormatting sqref="BT5">
    <cfRule type="cellIs" dxfId="157" priority="81" operator="equal">
      <formula>"sat"</formula>
    </cfRule>
    <cfRule type="cellIs" dxfId="156" priority="82" operator="equal">
      <formula>"sun"</formula>
    </cfRule>
  </conditionalFormatting>
  <conditionalFormatting sqref="BY8:BY10">
    <cfRule type="cellIs" dxfId="155" priority="80" operator="equal">
      <formula>"ng"</formula>
    </cfRule>
  </conditionalFormatting>
  <conditionalFormatting sqref="BU7:BV7">
    <cfRule type="cellIs" dxfId="154" priority="78" operator="equal">
      <formula>"sat"</formula>
    </cfRule>
    <cfRule type="cellIs" dxfId="153" priority="79" operator="equal">
      <formula>"sun"</formula>
    </cfRule>
  </conditionalFormatting>
  <conditionalFormatting sqref="CA5">
    <cfRule type="cellIs" dxfId="152" priority="76" operator="equal">
      <formula>"sat"</formula>
    </cfRule>
    <cfRule type="cellIs" dxfId="151" priority="77" operator="equal">
      <formula>"sun"</formula>
    </cfRule>
  </conditionalFormatting>
  <conditionalFormatting sqref="CB5">
    <cfRule type="cellIs" dxfId="150" priority="74" operator="equal">
      <formula>"sat"</formula>
    </cfRule>
    <cfRule type="cellIs" dxfId="149" priority="75" operator="equal">
      <formula>"sun"</formula>
    </cfRule>
  </conditionalFormatting>
  <conditionalFormatting sqref="CB7">
    <cfRule type="cellIs" dxfId="148" priority="72" operator="equal">
      <formula>"sat"</formula>
    </cfRule>
    <cfRule type="cellIs" dxfId="147" priority="73" operator="equal">
      <formula>"sun"</formula>
    </cfRule>
  </conditionalFormatting>
  <conditionalFormatting sqref="CE5">
    <cfRule type="cellIs" dxfId="146" priority="70" operator="equal">
      <formula>"sat"</formula>
    </cfRule>
    <cfRule type="cellIs" dxfId="145" priority="71" operator="equal">
      <formula>"sun"</formula>
    </cfRule>
  </conditionalFormatting>
  <conditionalFormatting sqref="CE7">
    <cfRule type="cellIs" dxfId="144" priority="68" operator="equal">
      <formula>"sat"</formula>
    </cfRule>
    <cfRule type="cellIs" dxfId="143" priority="69" operator="equal">
      <formula>"sun"</formula>
    </cfRule>
  </conditionalFormatting>
  <conditionalFormatting sqref="CF5">
    <cfRule type="cellIs" dxfId="142" priority="66" operator="equal">
      <formula>"sat"</formula>
    </cfRule>
    <cfRule type="cellIs" dxfId="141" priority="67" operator="equal">
      <formula>"sun"</formula>
    </cfRule>
  </conditionalFormatting>
  <conditionalFormatting sqref="CF7">
    <cfRule type="cellIs" dxfId="140" priority="64" operator="equal">
      <formula>"sat"</formula>
    </cfRule>
    <cfRule type="cellIs" dxfId="139" priority="65" operator="equal">
      <formula>"sun"</formula>
    </cfRule>
  </conditionalFormatting>
  <conditionalFormatting sqref="CC5">
    <cfRule type="cellIs" dxfId="138" priority="62" operator="equal">
      <formula>"sat"</formula>
    </cfRule>
    <cfRule type="cellIs" dxfId="137" priority="63" operator="equal">
      <formula>"sun"</formula>
    </cfRule>
  </conditionalFormatting>
  <conditionalFormatting sqref="CC7">
    <cfRule type="cellIs" dxfId="136" priority="60" operator="equal">
      <formula>"sat"</formula>
    </cfRule>
    <cfRule type="cellIs" dxfId="135" priority="61" operator="equal">
      <formula>"sun"</formula>
    </cfRule>
  </conditionalFormatting>
  <conditionalFormatting sqref="CD5">
    <cfRule type="cellIs" dxfId="134" priority="58" operator="equal">
      <formula>"sat"</formula>
    </cfRule>
    <cfRule type="cellIs" dxfId="133" priority="59" operator="equal">
      <formula>"sun"</formula>
    </cfRule>
  </conditionalFormatting>
  <conditionalFormatting sqref="CD7">
    <cfRule type="cellIs" dxfId="132" priority="56" operator="equal">
      <formula>"sat"</formula>
    </cfRule>
    <cfRule type="cellIs" dxfId="131" priority="57" operator="equal">
      <formula>"sun"</formula>
    </cfRule>
  </conditionalFormatting>
  <conditionalFormatting sqref="CI5">
    <cfRule type="cellIs" dxfId="130" priority="54" operator="equal">
      <formula>"sat"</formula>
    </cfRule>
    <cfRule type="cellIs" dxfId="129" priority="55" operator="equal">
      <formula>"sun"</formula>
    </cfRule>
  </conditionalFormatting>
  <conditionalFormatting sqref="CI7">
    <cfRule type="cellIs" dxfId="128" priority="52" operator="equal">
      <formula>"sat"</formula>
    </cfRule>
    <cfRule type="cellIs" dxfId="127" priority="53" operator="equal">
      <formula>"sun"</formula>
    </cfRule>
  </conditionalFormatting>
  <conditionalFormatting sqref="CL5">
    <cfRule type="cellIs" dxfId="126" priority="50" operator="equal">
      <formula>"sat"</formula>
    </cfRule>
    <cfRule type="cellIs" dxfId="125" priority="51" operator="equal">
      <formula>"sun"</formula>
    </cfRule>
  </conditionalFormatting>
  <conditionalFormatting sqref="CM5">
    <cfRule type="cellIs" dxfId="124" priority="48" operator="equal">
      <formula>"sat"</formula>
    </cfRule>
    <cfRule type="cellIs" dxfId="123" priority="49" operator="equal">
      <formula>"sun"</formula>
    </cfRule>
  </conditionalFormatting>
  <conditionalFormatting sqref="CM7">
    <cfRule type="cellIs" dxfId="122" priority="46" operator="equal">
      <formula>"sat"</formula>
    </cfRule>
    <cfRule type="cellIs" dxfId="121" priority="47" operator="equal">
      <formula>"sun"</formula>
    </cfRule>
  </conditionalFormatting>
  <conditionalFormatting sqref="CP5">
    <cfRule type="cellIs" dxfId="120" priority="44" operator="equal">
      <formula>"sat"</formula>
    </cfRule>
    <cfRule type="cellIs" dxfId="119" priority="45" operator="equal">
      <formula>"sun"</formula>
    </cfRule>
  </conditionalFormatting>
  <conditionalFormatting sqref="CP7">
    <cfRule type="cellIs" dxfId="118" priority="42" operator="equal">
      <formula>"sat"</formula>
    </cfRule>
    <cfRule type="cellIs" dxfId="117" priority="43" operator="equal">
      <formula>"sun"</formula>
    </cfRule>
  </conditionalFormatting>
  <conditionalFormatting sqref="CQ5">
    <cfRule type="cellIs" dxfId="116" priority="40" operator="equal">
      <formula>"sat"</formula>
    </cfRule>
    <cfRule type="cellIs" dxfId="115" priority="41" operator="equal">
      <formula>"sun"</formula>
    </cfRule>
  </conditionalFormatting>
  <conditionalFormatting sqref="CQ7">
    <cfRule type="cellIs" dxfId="114" priority="38" operator="equal">
      <formula>"sat"</formula>
    </cfRule>
    <cfRule type="cellIs" dxfId="113" priority="39" operator="equal">
      <formula>"sun"</formula>
    </cfRule>
  </conditionalFormatting>
  <conditionalFormatting sqref="CN5">
    <cfRule type="cellIs" dxfId="112" priority="36" operator="equal">
      <formula>"sat"</formula>
    </cfRule>
    <cfRule type="cellIs" dxfId="111" priority="37" operator="equal">
      <formula>"sun"</formula>
    </cfRule>
  </conditionalFormatting>
  <conditionalFormatting sqref="CN7">
    <cfRule type="cellIs" dxfId="110" priority="34" operator="equal">
      <formula>"sat"</formula>
    </cfRule>
    <cfRule type="cellIs" dxfId="109" priority="35" operator="equal">
      <formula>"sun"</formula>
    </cfRule>
  </conditionalFormatting>
  <conditionalFormatting sqref="CO5">
    <cfRule type="cellIs" dxfId="108" priority="32" operator="equal">
      <formula>"sat"</formula>
    </cfRule>
    <cfRule type="cellIs" dxfId="107" priority="33" operator="equal">
      <formula>"sun"</formula>
    </cfRule>
  </conditionalFormatting>
  <conditionalFormatting sqref="CO7">
    <cfRule type="cellIs" dxfId="106" priority="30" operator="equal">
      <formula>"sat"</formula>
    </cfRule>
    <cfRule type="cellIs" dxfId="105" priority="31" operator="equal">
      <formula>"sun"</formula>
    </cfRule>
  </conditionalFormatting>
  <conditionalFormatting sqref="W11:W303 W313:W316">
    <cfRule type="cellIs" dxfId="104" priority="29" operator="equal">
      <formula>"NG"</formula>
    </cfRule>
  </conditionalFormatting>
  <conditionalFormatting sqref="V11:V303 V313:V316">
    <cfRule type="cellIs" dxfId="103" priority="28" operator="equal">
      <formula>"NG"</formula>
    </cfRule>
  </conditionalFormatting>
  <conditionalFormatting sqref="C11:C303 C313:C316">
    <cfRule type="duplicateValues" dxfId="102" priority="27"/>
  </conditionalFormatting>
  <conditionalFormatting sqref="B11:B303 B313:B316">
    <cfRule type="duplicateValues" dxfId="101" priority="26"/>
  </conditionalFormatting>
  <conditionalFormatting sqref="BY11:BY303 BY313:BY316">
    <cfRule type="cellIs" dxfId="100" priority="25" operator="equal">
      <formula>"ng"</formula>
    </cfRule>
  </conditionalFormatting>
  <conditionalFormatting sqref="W304">
    <cfRule type="cellIs" dxfId="99" priority="24" operator="equal">
      <formula>"NG"</formula>
    </cfRule>
  </conditionalFormatting>
  <conditionalFormatting sqref="V304">
    <cfRule type="cellIs" dxfId="98" priority="23" operator="equal">
      <formula>"NG"</formula>
    </cfRule>
  </conditionalFormatting>
  <conditionalFormatting sqref="C304">
    <cfRule type="duplicateValues" dxfId="97" priority="22"/>
  </conditionalFormatting>
  <conditionalFormatting sqref="B304">
    <cfRule type="duplicateValues" dxfId="96" priority="21"/>
  </conditionalFormatting>
  <conditionalFormatting sqref="BY304">
    <cfRule type="cellIs" dxfId="95" priority="20" operator="equal">
      <formula>"ng"</formula>
    </cfRule>
  </conditionalFormatting>
  <conditionalFormatting sqref="W307:W312">
    <cfRule type="cellIs" dxfId="94" priority="19" operator="equal">
      <formula>"NG"</formula>
    </cfRule>
  </conditionalFormatting>
  <conditionalFormatting sqref="V307:V312">
    <cfRule type="cellIs" dxfId="93" priority="18" operator="equal">
      <formula>"NG"</formula>
    </cfRule>
  </conditionalFormatting>
  <conditionalFormatting sqref="BY307:BY312">
    <cfRule type="cellIs" dxfId="92" priority="17" operator="equal">
      <formula>"ng"</formula>
    </cfRule>
  </conditionalFormatting>
  <conditionalFormatting sqref="W305:W306">
    <cfRule type="cellIs" dxfId="91" priority="16" operator="equal">
      <formula>"NG"</formula>
    </cfRule>
  </conditionalFormatting>
  <conditionalFormatting sqref="V305:V306">
    <cfRule type="cellIs" dxfId="90" priority="15" operator="equal">
      <formula>"NG"</formula>
    </cfRule>
  </conditionalFormatting>
  <conditionalFormatting sqref="BY305:BY306">
    <cfRule type="cellIs" dxfId="89" priority="14" operator="equal">
      <formula>"ng"</formula>
    </cfRule>
  </conditionalFormatting>
  <conditionalFormatting sqref="C305">
    <cfRule type="duplicateValues" dxfId="88" priority="11"/>
  </conditionalFormatting>
  <conditionalFormatting sqref="B305">
    <cfRule type="duplicateValues" dxfId="87" priority="12"/>
  </conditionalFormatting>
  <conditionalFormatting sqref="D305">
    <cfRule type="duplicateValues" dxfId="86" priority="13"/>
  </conditionalFormatting>
  <conditionalFormatting sqref="D305">
    <cfRule type="duplicateValues" dxfId="85" priority="10"/>
  </conditionalFormatting>
  <conditionalFormatting sqref="A306:A312">
    <cfRule type="duplicateValues" dxfId="84" priority="9"/>
  </conditionalFormatting>
  <conditionalFormatting sqref="C306:C307">
    <cfRule type="duplicateValues" dxfId="83" priority="8"/>
  </conditionalFormatting>
  <conditionalFormatting sqref="B306:B307">
    <cfRule type="duplicateValues" dxfId="82" priority="7"/>
  </conditionalFormatting>
  <conditionalFormatting sqref="C308">
    <cfRule type="duplicateValues" dxfId="81" priority="4"/>
  </conditionalFormatting>
  <conditionalFormatting sqref="B308">
    <cfRule type="duplicateValues" dxfId="80" priority="3"/>
  </conditionalFormatting>
  <conditionalFormatting sqref="C309">
    <cfRule type="duplicateValues" dxfId="79" priority="2"/>
  </conditionalFormatting>
  <conditionalFormatting sqref="B309">
    <cfRule type="duplicateValues" dxfId="78" priority="1"/>
  </conditionalFormatting>
  <conditionalFormatting sqref="C310:C312">
    <cfRule type="duplicateValues" dxfId="77" priority="5"/>
  </conditionalFormatting>
  <conditionalFormatting sqref="B310:B312">
    <cfRule type="duplicateValues" dxfId="76" priority="6"/>
  </conditionalFormatting>
  <pageMargins left="0.7" right="0.7" top="0" bottom="0" header="0.3" footer="0.3"/>
  <pageSetup paperSize="9" scale="1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B87E6-7258-470C-9C54-451D3924E244}">
  <sheetPr>
    <pageSetUpPr fitToPage="1"/>
  </sheetPr>
  <dimension ref="B1:X164"/>
  <sheetViews>
    <sheetView topLeftCell="A15" zoomScale="71" zoomScaleNormal="71" zoomScaleSheetLayoutView="82" workbookViewId="0">
      <selection activeCell="O47" sqref="O47"/>
    </sheetView>
  </sheetViews>
  <sheetFormatPr defaultRowHeight="15"/>
  <cols>
    <col min="2" max="2" width="36.28515625" customWidth="1"/>
    <col min="3" max="5" width="9.28515625" hidden="1" customWidth="1"/>
    <col min="6" max="17" width="9.28515625" customWidth="1"/>
    <col min="18" max="20" width="9.28515625" hidden="1" customWidth="1"/>
    <col min="21" max="21" width="9.140625" customWidth="1"/>
    <col min="22" max="22" width="11.28515625" customWidth="1"/>
    <col min="24" max="24" width="23.42578125" bestFit="1" customWidth="1"/>
    <col min="55" max="251" width="9.140625" customWidth="1"/>
  </cols>
  <sheetData>
    <row r="1" spans="16:16">
      <c r="P1" s="166">
        <f>P92-P159</f>
        <v>-31.627814040248463</v>
      </c>
    </row>
    <row r="29" spans="2:20">
      <c r="B29" s="167"/>
      <c r="C29" s="168"/>
      <c r="D29" s="168"/>
      <c r="E29" s="168"/>
      <c r="F29" s="167"/>
      <c r="G29" s="167"/>
      <c r="H29" s="167"/>
      <c r="I29" s="167"/>
      <c r="J29" s="167"/>
      <c r="K29" s="167"/>
      <c r="L29" s="167"/>
      <c r="M29" s="167"/>
      <c r="N29" s="167"/>
      <c r="O29" s="167"/>
      <c r="P29" s="167"/>
      <c r="Q29" s="167"/>
      <c r="R29" s="167"/>
      <c r="S29" s="167"/>
      <c r="T29" s="167"/>
    </row>
    <row r="30" spans="2:20">
      <c r="B30" s="169" t="s">
        <v>840</v>
      </c>
      <c r="C30" s="170" t="s">
        <v>27</v>
      </c>
      <c r="D30" s="170" t="s">
        <v>28</v>
      </c>
      <c r="E30" s="170" t="s">
        <v>29</v>
      </c>
      <c r="F30" s="171" t="s">
        <v>841</v>
      </c>
      <c r="G30" s="171" t="s">
        <v>19</v>
      </c>
      <c r="H30" s="171" t="s">
        <v>20</v>
      </c>
      <c r="I30" s="171" t="s">
        <v>21</v>
      </c>
      <c r="J30" s="171" t="s">
        <v>22</v>
      </c>
      <c r="K30" s="171" t="s">
        <v>23</v>
      </c>
      <c r="L30" s="171" t="s">
        <v>24</v>
      </c>
      <c r="M30" s="171" t="s">
        <v>25</v>
      </c>
      <c r="N30" s="171" t="s">
        <v>26</v>
      </c>
      <c r="O30" s="171" t="s">
        <v>27</v>
      </c>
      <c r="P30" s="171" t="s">
        <v>28</v>
      </c>
      <c r="Q30" s="171" t="s">
        <v>29</v>
      </c>
      <c r="R30" s="171" t="s">
        <v>842</v>
      </c>
      <c r="S30" s="171" t="s">
        <v>19</v>
      </c>
      <c r="T30" s="171" t="s">
        <v>20</v>
      </c>
    </row>
    <row r="31" spans="2:20">
      <c r="B31" s="172" t="s">
        <v>843</v>
      </c>
      <c r="C31" s="173"/>
      <c r="D31" s="173">
        <v>720.10394802598728</v>
      </c>
      <c r="E31" s="173">
        <v>684.86886556721652</v>
      </c>
      <c r="F31" s="174">
        <f t="shared" ref="F31:Q31" si="0">F66/7.25/F$41</f>
        <v>640.82498750624643</v>
      </c>
      <c r="G31" s="174">
        <f t="shared" si="0"/>
        <v>600.19501915708804</v>
      </c>
      <c r="H31" s="174">
        <f t="shared" si="0"/>
        <v>654.89793103448278</v>
      </c>
      <c r="I31" s="174">
        <f t="shared" si="0"/>
        <v>749.64937055281894</v>
      </c>
      <c r="J31" s="174">
        <f t="shared" si="0"/>
        <v>697.41828631138992</v>
      </c>
      <c r="K31" s="174">
        <f t="shared" si="0"/>
        <v>724.70864567716137</v>
      </c>
      <c r="L31" s="174">
        <f t="shared" si="0"/>
        <v>751.30184907546197</v>
      </c>
      <c r="M31" s="174">
        <f t="shared" si="0"/>
        <v>757.99281609195396</v>
      </c>
      <c r="N31" s="174">
        <f t="shared" si="0"/>
        <v>796.01094690749892</v>
      </c>
      <c r="O31" s="174">
        <f t="shared" si="0"/>
        <v>696.26886556721638</v>
      </c>
      <c r="P31" s="174">
        <f t="shared" si="0"/>
        <v>709.89155422288854</v>
      </c>
      <c r="Q31" s="174">
        <f t="shared" si="0"/>
        <v>670.37057762650966</v>
      </c>
      <c r="R31" s="174">
        <f>R66/7.25/R$41/R42</f>
        <v>548.97913076277723</v>
      </c>
      <c r="S31" s="174">
        <f>S66/7.25/S$41/S42</f>
        <v>966.6132252309659</v>
      </c>
      <c r="T31" s="174">
        <f>T66/7.25/T$41/T42</f>
        <v>959.8598689600318</v>
      </c>
    </row>
    <row r="32" spans="2:20">
      <c r="B32" s="172" t="s">
        <v>844</v>
      </c>
      <c r="C32" s="173"/>
      <c r="D32" s="173">
        <v>590.70964517741152</v>
      </c>
      <c r="E32" s="173">
        <v>576.08925537231403</v>
      </c>
      <c r="F32" s="174">
        <f t="shared" ref="F32:T32" si="1">F33*F42</f>
        <v>543.43018490754582</v>
      </c>
      <c r="G32" s="174">
        <f t="shared" si="1"/>
        <v>422.32056194125147</v>
      </c>
      <c r="H32" s="174">
        <f t="shared" si="1"/>
        <v>540.32689655172408</v>
      </c>
      <c r="I32" s="174">
        <f t="shared" si="1"/>
        <v>562.97175697865362</v>
      </c>
      <c r="J32" s="174">
        <f t="shared" si="1"/>
        <v>571.83834900731472</v>
      </c>
      <c r="K32" s="174">
        <f t="shared" si="1"/>
        <v>586.6636681659171</v>
      </c>
      <c r="L32" s="174">
        <f t="shared" si="1"/>
        <v>583.87445896703002</v>
      </c>
      <c r="M32" s="174">
        <f t="shared" si="1"/>
        <v>596.89076856183635</v>
      </c>
      <c r="N32" s="174">
        <f t="shared" si="1"/>
        <v>607.11786895775572</v>
      </c>
      <c r="O32" s="174">
        <f t="shared" si="1"/>
        <v>606.18813255812665</v>
      </c>
      <c r="P32" s="174">
        <f t="shared" si="1"/>
        <v>605.2583961584977</v>
      </c>
      <c r="Q32" s="174">
        <f t="shared" si="1"/>
        <v>568.32300000000009</v>
      </c>
      <c r="R32" s="174">
        <f t="shared" si="1"/>
        <v>568.32300000000009</v>
      </c>
      <c r="S32" s="174">
        <f t="shared" si="1"/>
        <v>568.32300000000009</v>
      </c>
      <c r="T32" s="174">
        <f t="shared" si="1"/>
        <v>568.32300000000009</v>
      </c>
    </row>
    <row r="33" spans="2:21">
      <c r="B33" s="172" t="s">
        <v>845</v>
      </c>
      <c r="C33" s="173"/>
      <c r="D33" s="173">
        <v>645</v>
      </c>
      <c r="E33" s="173">
        <v>640</v>
      </c>
      <c r="F33" s="174">
        <f t="shared" ref="F33:T33" si="2">E33+F35-F34</f>
        <v>592</v>
      </c>
      <c r="G33" s="174">
        <f t="shared" si="2"/>
        <v>543</v>
      </c>
      <c r="H33" s="174">
        <f t="shared" si="2"/>
        <v>618</v>
      </c>
      <c r="I33" s="174">
        <f t="shared" si="2"/>
        <v>615</v>
      </c>
      <c r="J33" s="174">
        <f t="shared" si="2"/>
        <v>617</v>
      </c>
      <c r="K33" s="174">
        <f t="shared" si="2"/>
        <v>631</v>
      </c>
      <c r="L33" s="174">
        <f t="shared" si="2"/>
        <v>628</v>
      </c>
      <c r="M33" s="174">
        <f t="shared" si="2"/>
        <v>642</v>
      </c>
      <c r="N33" s="174">
        <f t="shared" si="2"/>
        <v>653</v>
      </c>
      <c r="O33" s="174">
        <f t="shared" si="2"/>
        <v>652</v>
      </c>
      <c r="P33" s="174">
        <f t="shared" si="2"/>
        <v>651</v>
      </c>
      <c r="Q33" s="174">
        <f t="shared" si="2"/>
        <v>631.47</v>
      </c>
      <c r="R33" s="174">
        <f t="shared" si="2"/>
        <v>631.47</v>
      </c>
      <c r="S33" s="174">
        <f t="shared" si="2"/>
        <v>631.47</v>
      </c>
      <c r="T33" s="174">
        <f t="shared" si="2"/>
        <v>631.47</v>
      </c>
    </row>
    <row r="34" spans="2:21">
      <c r="B34" s="172" t="s">
        <v>846</v>
      </c>
      <c r="C34" s="173"/>
      <c r="D34" s="173">
        <v>33</v>
      </c>
      <c r="E34" s="173">
        <v>12</v>
      </c>
      <c r="F34" s="174">
        <v>50</v>
      </c>
      <c r="G34" s="174">
        <v>57</v>
      </c>
      <c r="H34" s="174">
        <v>52</v>
      </c>
      <c r="I34" s="174">
        <v>52</v>
      </c>
      <c r="J34" s="174">
        <v>52</v>
      </c>
      <c r="K34" s="174">
        <v>79</v>
      </c>
      <c r="L34" s="175">
        <v>56</v>
      </c>
      <c r="M34" s="174">
        <v>68</v>
      </c>
      <c r="N34" s="174">
        <v>38</v>
      </c>
      <c r="O34" s="174">
        <v>21</v>
      </c>
      <c r="P34" s="174">
        <v>61</v>
      </c>
      <c r="Q34" s="174">
        <f>P33*Q45</f>
        <v>19.529999999999998</v>
      </c>
      <c r="R34" s="174"/>
      <c r="S34" s="174"/>
      <c r="T34" s="174"/>
    </row>
    <row r="35" spans="2:21">
      <c r="B35" s="172" t="s">
        <v>847</v>
      </c>
      <c r="C35" s="173"/>
      <c r="D35" s="173">
        <v>22</v>
      </c>
      <c r="E35" s="173">
        <v>7</v>
      </c>
      <c r="F35" s="174">
        <v>2</v>
      </c>
      <c r="G35" s="174">
        <v>8</v>
      </c>
      <c r="H35" s="174">
        <v>127</v>
      </c>
      <c r="I35" s="174">
        <v>49</v>
      </c>
      <c r="J35" s="174">
        <v>54</v>
      </c>
      <c r="K35" s="174">
        <v>93</v>
      </c>
      <c r="L35" s="175">
        <v>53</v>
      </c>
      <c r="M35" s="174">
        <v>82</v>
      </c>
      <c r="N35" s="174">
        <v>49</v>
      </c>
      <c r="O35" s="174">
        <v>20</v>
      </c>
      <c r="P35" s="174">
        <v>60</v>
      </c>
      <c r="Q35" s="174"/>
      <c r="R35" s="174"/>
      <c r="S35" s="174"/>
      <c r="T35" s="174"/>
    </row>
    <row r="36" spans="2:21">
      <c r="B36" s="172" t="s">
        <v>848</v>
      </c>
      <c r="C36" s="173"/>
      <c r="D36" s="173">
        <v>21576.5</v>
      </c>
      <c r="E36" s="173">
        <v>18139</v>
      </c>
      <c r="F36" s="175">
        <v>16240.583333333334</v>
      </c>
      <c r="G36" s="175">
        <v>23212.616666666669</v>
      </c>
      <c r="H36" s="175">
        <v>20766</v>
      </c>
      <c r="I36" s="175">
        <v>28421.666666666664</v>
      </c>
      <c r="J36" s="175">
        <v>20030</v>
      </c>
      <c r="K36" s="175">
        <v>23019</v>
      </c>
      <c r="L36" s="175">
        <v>28744.5</v>
      </c>
      <c r="M36" s="175">
        <v>29383</v>
      </c>
      <c r="N36" s="175">
        <v>30324.750000000004</v>
      </c>
      <c r="O36" s="175">
        <v>15587.25</v>
      </c>
      <c r="P36" s="175">
        <v>19143</v>
      </c>
      <c r="Q36" s="174">
        <f t="shared" ref="Q36" si="3">Q40*7.25*Q$41</f>
        <v>16276.588631428274</v>
      </c>
      <c r="R36" s="174">
        <f>R40*7.25*R$41*R42</f>
        <v>-2903.0311757762211</v>
      </c>
      <c r="S36" s="174">
        <f t="shared" ref="S36:T36" si="4">S40*7.25*S$41</f>
        <v>66414.895057263551</v>
      </c>
      <c r="T36" s="174">
        <f t="shared" si="4"/>
        <v>65288.772899085292</v>
      </c>
    </row>
    <row r="37" spans="2:21">
      <c r="B37" s="172" t="s">
        <v>849</v>
      </c>
      <c r="C37" s="173"/>
      <c r="D37" s="173">
        <v>36.526405444962386</v>
      </c>
      <c r="E37" s="173">
        <v>31.486440392430438</v>
      </c>
      <c r="F37" s="176"/>
      <c r="G37" s="176"/>
      <c r="H37" s="176"/>
      <c r="I37" s="176"/>
      <c r="J37" s="176"/>
      <c r="K37" s="176"/>
      <c r="L37" s="176"/>
      <c r="M37" s="176"/>
      <c r="N37" s="176"/>
      <c r="O37" s="176"/>
      <c r="P37" s="176"/>
      <c r="Q37" s="174">
        <f t="shared" ref="Q37:R37" si="5">Q36/Q33/Q42</f>
        <v>28.639679603725824</v>
      </c>
      <c r="R37" s="174">
        <f t="shared" si="5"/>
        <v>-5.1080656172215813</v>
      </c>
      <c r="S37" s="174">
        <f t="shared" ref="S37:T37" si="6">S36/S33</f>
        <v>105.17505987182851</v>
      </c>
      <c r="T37" s="174">
        <f t="shared" si="6"/>
        <v>103.3917254961998</v>
      </c>
    </row>
    <row r="38" spans="2:21">
      <c r="B38" s="172" t="s">
        <v>850</v>
      </c>
      <c r="C38" s="173"/>
      <c r="D38" s="173">
        <v>36.526405444962386</v>
      </c>
      <c r="E38" s="173">
        <v>31.486440392430438</v>
      </c>
      <c r="F38" s="174">
        <f t="shared" ref="F38:T39" si="7">F159</f>
        <v>29.88531698160336</v>
      </c>
      <c r="G38" s="174">
        <f t="shared" si="7"/>
        <v>54.964448238008714</v>
      </c>
      <c r="H38" s="174">
        <f t="shared" si="7"/>
        <v>38.43229003132204</v>
      </c>
      <c r="I38" s="174">
        <f t="shared" si="7"/>
        <v>50.485066638510503</v>
      </c>
      <c r="J38" s="174">
        <f t="shared" si="7"/>
        <v>35.027381487742417</v>
      </c>
      <c r="K38" s="174">
        <f t="shared" si="7"/>
        <v>39.237132362336588</v>
      </c>
      <c r="L38" s="174">
        <f t="shared" si="7"/>
        <v>49.230617230378172</v>
      </c>
      <c r="M38" s="174">
        <f t="shared" si="7"/>
        <v>49.226762328384027</v>
      </c>
      <c r="N38" s="174">
        <f t="shared" si="7"/>
        <v>49.948702798121808</v>
      </c>
      <c r="O38" s="174">
        <f t="shared" si="7"/>
        <v>25.713551887301843</v>
      </c>
      <c r="P38" s="174">
        <f t="shared" si="7"/>
        <v>31.627814040248463</v>
      </c>
      <c r="Q38" s="174">
        <f t="shared" si="7"/>
        <v>24.275137106452949</v>
      </c>
      <c r="R38" s="174">
        <f t="shared" si="7"/>
        <v>0</v>
      </c>
      <c r="S38" s="174">
        <f t="shared" si="7"/>
        <v>29.999999999999996</v>
      </c>
      <c r="T38" s="174">
        <f t="shared" si="7"/>
        <v>28.62538312985653</v>
      </c>
    </row>
    <row r="39" spans="2:21">
      <c r="B39" s="172" t="s">
        <v>851</v>
      </c>
      <c r="C39" s="173"/>
      <c r="D39" s="173">
        <v>1.707090406201708</v>
      </c>
      <c r="E39" s="173">
        <v>1.0119228127490258</v>
      </c>
      <c r="F39" s="174">
        <f t="shared" si="7"/>
        <v>0.79107820435908371</v>
      </c>
      <c r="G39" s="174">
        <f t="shared" si="7"/>
        <v>4.9744066535184439</v>
      </c>
      <c r="H39" s="174">
        <f t="shared" si="7"/>
        <v>1.680315866389247</v>
      </c>
      <c r="I39" s="174">
        <f>I160</f>
        <v>3.9220781570359304</v>
      </c>
      <c r="J39" s="174">
        <f t="shared" si="7"/>
        <v>1.6451560672748156</v>
      </c>
      <c r="K39" s="174">
        <f t="shared" si="7"/>
        <v>2.080983774115392</v>
      </c>
      <c r="L39" s="174">
        <f t="shared" si="7"/>
        <v>3.4593954800521622</v>
      </c>
      <c r="M39" s="174">
        <f t="shared" si="7"/>
        <v>3.3140361832253831</v>
      </c>
      <c r="N39" s="174">
        <f t="shared" si="7"/>
        <v>3.8480969376719738</v>
      </c>
      <c r="O39" s="174">
        <f t="shared" si="7"/>
        <v>0.21566232928301299</v>
      </c>
      <c r="P39" s="174">
        <f t="shared" si="7"/>
        <v>1.0314226262411677</v>
      </c>
      <c r="Q39" s="174">
        <f t="shared" si="7"/>
        <v>0.1620878767521311</v>
      </c>
      <c r="R39" s="174">
        <f t="shared" si="7"/>
        <v>0</v>
      </c>
      <c r="S39" s="174">
        <f t="shared" si="7"/>
        <v>0.80689655172413732</v>
      </c>
      <c r="T39" s="174">
        <f t="shared" si="7"/>
        <v>0.61729422480779705</v>
      </c>
      <c r="U39" s="177"/>
    </row>
    <row r="40" spans="2:21">
      <c r="B40" s="172" t="s">
        <v>852</v>
      </c>
      <c r="C40" s="173"/>
      <c r="D40" s="173">
        <v>129.39430284857576</v>
      </c>
      <c r="E40" s="173">
        <v>108.77961019490247</v>
      </c>
      <c r="F40" s="174">
        <f t="shared" ref="F40:T40" si="8">F31-F32</f>
        <v>97.394802598700608</v>
      </c>
      <c r="G40" s="174">
        <f t="shared" si="8"/>
        <v>177.87445721583657</v>
      </c>
      <c r="H40" s="174">
        <f t="shared" si="8"/>
        <v>114.57103448275871</v>
      </c>
      <c r="I40" s="174">
        <f t="shared" si="8"/>
        <v>186.67761357416532</v>
      </c>
      <c r="J40" s="174">
        <f t="shared" si="8"/>
        <v>125.5799373040752</v>
      </c>
      <c r="K40" s="174">
        <f t="shared" si="8"/>
        <v>138.04497751124427</v>
      </c>
      <c r="L40" s="174">
        <f t="shared" si="8"/>
        <v>167.42739010843195</v>
      </c>
      <c r="M40" s="174">
        <f t="shared" si="8"/>
        <v>161.1020475301176</v>
      </c>
      <c r="N40" s="174">
        <f t="shared" si="8"/>
        <v>188.8930779497432</v>
      </c>
      <c r="O40" s="174">
        <f t="shared" si="8"/>
        <v>90.080733009089727</v>
      </c>
      <c r="P40" s="174">
        <f t="shared" si="8"/>
        <v>104.63315806439084</v>
      </c>
      <c r="Q40" s="174">
        <f t="shared" si="8"/>
        <v>102.04757762650956</v>
      </c>
      <c r="R40" s="174">
        <f t="shared" si="8"/>
        <v>-19.343869237222862</v>
      </c>
      <c r="S40" s="174">
        <f t="shared" si="8"/>
        <v>398.2902252309658</v>
      </c>
      <c r="T40" s="174">
        <f t="shared" si="8"/>
        <v>391.53686896003171</v>
      </c>
    </row>
    <row r="41" spans="2:21">
      <c r="B41" s="172" t="s">
        <v>853</v>
      </c>
      <c r="C41" s="173"/>
      <c r="D41" s="173">
        <v>23</v>
      </c>
      <c r="E41" s="173">
        <v>23</v>
      </c>
      <c r="F41" s="178">
        <v>23</v>
      </c>
      <c r="G41" s="178">
        <v>18</v>
      </c>
      <c r="H41" s="178">
        <v>25</v>
      </c>
      <c r="I41" s="178">
        <v>21</v>
      </c>
      <c r="J41" s="178">
        <v>22</v>
      </c>
      <c r="K41" s="178">
        <v>23</v>
      </c>
      <c r="L41" s="178">
        <v>23</v>
      </c>
      <c r="M41" s="178">
        <v>24</v>
      </c>
      <c r="N41" s="178">
        <v>21</v>
      </c>
      <c r="O41" s="178">
        <v>23</v>
      </c>
      <c r="P41" s="178">
        <v>23</v>
      </c>
      <c r="Q41" s="178">
        <v>22</v>
      </c>
      <c r="R41" s="174">
        <v>23</v>
      </c>
      <c r="S41" s="174">
        <v>23</v>
      </c>
      <c r="T41" s="174">
        <v>23</v>
      </c>
    </row>
    <row r="42" spans="2:21">
      <c r="B42" s="172" t="s">
        <v>854</v>
      </c>
      <c r="C42" s="179"/>
      <c r="D42" s="179">
        <v>0.91582890725180077</v>
      </c>
      <c r="E42" s="179">
        <v>0.90013946151924062</v>
      </c>
      <c r="F42" s="180">
        <f t="shared" ref="F42:K42" si="9">F72</f>
        <v>0.91795639342490853</v>
      </c>
      <c r="G42" s="180">
        <f t="shared" si="9"/>
        <v>0.77775425771869511</v>
      </c>
      <c r="H42" s="180">
        <f t="shared" si="9"/>
        <v>0.87431536658855025</v>
      </c>
      <c r="I42" s="180">
        <f t="shared" si="9"/>
        <v>0.91540123085959935</v>
      </c>
      <c r="J42" s="180">
        <f t="shared" si="9"/>
        <v>0.92680445544135281</v>
      </c>
      <c r="K42" s="180">
        <f t="shared" si="9"/>
        <v>0.92973639962902865</v>
      </c>
      <c r="L42" s="180">
        <f>K42</f>
        <v>0.92973639962902865</v>
      </c>
      <c r="M42" s="180">
        <f>L42</f>
        <v>0.92973639962902865</v>
      </c>
      <c r="N42" s="180">
        <f>M42</f>
        <v>0.92973639962902865</v>
      </c>
      <c r="O42" s="180">
        <f>N42</f>
        <v>0.92973639962902865</v>
      </c>
      <c r="P42" s="180">
        <f>O42</f>
        <v>0.92973639962902865</v>
      </c>
      <c r="Q42" s="181">
        <v>0.9</v>
      </c>
      <c r="R42" s="181">
        <v>0.9</v>
      </c>
      <c r="S42" s="181">
        <v>0.9</v>
      </c>
      <c r="T42" s="181">
        <v>0.9</v>
      </c>
    </row>
    <row r="43" spans="2:21">
      <c r="B43" s="172" t="s">
        <v>855</v>
      </c>
      <c r="C43" s="173"/>
      <c r="D43" s="173">
        <v>100</v>
      </c>
      <c r="E43" s="173">
        <v>50</v>
      </c>
      <c r="F43" s="175">
        <v>50</v>
      </c>
      <c r="G43" s="175">
        <v>100</v>
      </c>
      <c r="H43" s="175">
        <v>200</v>
      </c>
      <c r="I43" s="175">
        <v>100</v>
      </c>
      <c r="J43" s="175">
        <f t="shared" ref="J43" si="10">J154+J34</f>
        <v>106</v>
      </c>
      <c r="K43" s="175">
        <v>120</v>
      </c>
      <c r="L43" s="175">
        <v>120</v>
      </c>
      <c r="M43" s="175">
        <f t="shared" ref="M43" si="11">M154+M34</f>
        <v>150</v>
      </c>
      <c r="N43" s="175">
        <v>150</v>
      </c>
      <c r="O43" s="175">
        <v>80</v>
      </c>
      <c r="P43" s="175">
        <v>80</v>
      </c>
      <c r="Q43" s="175">
        <f>Q154+Q34*0</f>
        <v>14.997010445196565</v>
      </c>
      <c r="R43" s="174">
        <f t="shared" ref="R43" si="12">R154</f>
        <v>0</v>
      </c>
      <c r="S43" s="174">
        <f>S79</f>
        <v>0</v>
      </c>
      <c r="T43" s="174">
        <f>T79</f>
        <v>0</v>
      </c>
    </row>
    <row r="44" spans="2:21">
      <c r="B44" s="172" t="s">
        <v>856</v>
      </c>
      <c r="C44" s="173"/>
      <c r="D44" s="173">
        <v>0</v>
      </c>
      <c r="E44" s="173">
        <v>0</v>
      </c>
      <c r="F44" s="174"/>
      <c r="G44" s="174"/>
      <c r="H44" s="174"/>
      <c r="I44" s="174"/>
      <c r="J44" s="174"/>
      <c r="K44" s="174"/>
      <c r="L44" s="174"/>
      <c r="M44" s="174"/>
      <c r="N44" s="174"/>
      <c r="O44" s="174"/>
      <c r="P44" s="174"/>
      <c r="Q44" s="174"/>
      <c r="R44" s="174"/>
      <c r="S44" s="174"/>
      <c r="T44" s="174"/>
    </row>
    <row r="45" spans="2:21" ht="20.25" customHeight="1">
      <c r="B45" s="172" t="s">
        <v>857</v>
      </c>
      <c r="C45" s="179"/>
      <c r="D45" s="179">
        <v>5.0304878048780491E-2</v>
      </c>
      <c r="E45" s="179">
        <v>1.8604651162790697E-2</v>
      </c>
      <c r="F45" s="182">
        <f t="shared" ref="F45:P45" si="13">F34/E33</f>
        <v>7.8125E-2</v>
      </c>
      <c r="G45" s="182">
        <f t="shared" si="13"/>
        <v>9.6283783783783786E-2</v>
      </c>
      <c r="H45" s="182">
        <f t="shared" si="13"/>
        <v>9.5764272559852676E-2</v>
      </c>
      <c r="I45" s="182">
        <f t="shared" si="13"/>
        <v>8.4142394822006472E-2</v>
      </c>
      <c r="J45" s="182">
        <f t="shared" si="13"/>
        <v>8.4552845528455281E-2</v>
      </c>
      <c r="K45" s="182">
        <f t="shared" si="13"/>
        <v>0.1280388978930308</v>
      </c>
      <c r="L45" s="182">
        <f t="shared" si="13"/>
        <v>8.874801901743265E-2</v>
      </c>
      <c r="M45" s="182">
        <f t="shared" si="13"/>
        <v>0.10828025477707007</v>
      </c>
      <c r="N45" s="182">
        <f t="shared" si="13"/>
        <v>5.9190031152647975E-2</v>
      </c>
      <c r="O45" s="182">
        <f t="shared" si="13"/>
        <v>3.2159264931087291E-2</v>
      </c>
      <c r="P45" s="182">
        <f t="shared" si="13"/>
        <v>9.3558282208588958E-2</v>
      </c>
      <c r="Q45" s="181">
        <v>0.03</v>
      </c>
      <c r="R45" s="181">
        <v>0.03</v>
      </c>
      <c r="S45" s="181">
        <v>0.03</v>
      </c>
      <c r="T45" s="181">
        <v>0.03</v>
      </c>
    </row>
    <row r="46" spans="2:21" ht="20.25" customHeight="1">
      <c r="B46" s="183"/>
      <c r="C46" s="184"/>
      <c r="D46" s="184"/>
      <c r="E46" s="184"/>
      <c r="F46" s="185"/>
      <c r="G46" s="185"/>
      <c r="H46" s="185"/>
      <c r="I46" s="185"/>
      <c r="J46" s="185"/>
      <c r="K46" s="185"/>
      <c r="L46" s="185"/>
      <c r="M46" s="185"/>
      <c r="N46" s="185"/>
      <c r="O46" s="185"/>
      <c r="P46" s="185">
        <f>P34/O33</f>
        <v>9.3558282208588958E-2</v>
      </c>
      <c r="Q46" s="185"/>
      <c r="R46" s="185"/>
      <c r="S46" s="185"/>
      <c r="T46" s="185"/>
    </row>
    <row r="47" spans="2:21" ht="17.25" customHeight="1">
      <c r="B47" s="186" t="s">
        <v>858</v>
      </c>
      <c r="C47" s="184"/>
      <c r="D47" s="184">
        <v>0.18061843765083993</v>
      </c>
      <c r="E47" s="184">
        <v>0.21421503581494425</v>
      </c>
      <c r="F47" s="185">
        <f t="shared" ref="F47:T47" si="14">(F36-F52)/(F41*3.5*E33)</f>
        <v>0.20958783554625074</v>
      </c>
      <c r="G47" s="185">
        <f t="shared" si="14"/>
        <v>-0.22355098491189562</v>
      </c>
      <c r="H47" s="185">
        <f t="shared" si="14"/>
        <v>0.23366657981434033</v>
      </c>
      <c r="I47" s="185">
        <f t="shared" si="14"/>
        <v>0.16995701812499756</v>
      </c>
      <c r="J47" s="185">
        <f t="shared" si="14"/>
        <v>0.21159429645584169</v>
      </c>
      <c r="K47" s="185">
        <f t="shared" si="14"/>
        <v>0.20987881560969465</v>
      </c>
      <c r="L47" s="185">
        <f t="shared" si="14"/>
        <v>0.17200512331049639</v>
      </c>
      <c r="M47" s="185">
        <f t="shared" si="14"/>
        <v>0.13288485227186533</v>
      </c>
      <c r="N47" s="185">
        <f t="shared" si="14"/>
        <v>7.9833619103924294E-2</v>
      </c>
      <c r="O47" s="185">
        <f t="shared" si="14"/>
        <v>0.26772477460008881</v>
      </c>
      <c r="P47" s="185">
        <f t="shared" si="14"/>
        <v>0.2269892697609964</v>
      </c>
      <c r="Q47" s="185">
        <f t="shared" si="14"/>
        <v>0.30207786518139268</v>
      </c>
      <c r="R47" s="185">
        <f t="shared" si="14"/>
        <v>-5.7108808142849986E-2</v>
      </c>
      <c r="S47" s="185">
        <f t="shared" si="14"/>
        <v>1.1987692166558266</v>
      </c>
      <c r="T47" s="185">
        <f t="shared" si="14"/>
        <v>1.2019355599939874</v>
      </c>
    </row>
    <row r="48" spans="2:21" ht="21" customHeight="1">
      <c r="B48" s="186" t="s">
        <v>859</v>
      </c>
      <c r="C48" s="184"/>
      <c r="D48" s="184">
        <v>0.3</v>
      </c>
      <c r="E48" s="184">
        <v>0.3</v>
      </c>
      <c r="F48" s="185">
        <f>30%</f>
        <v>0.3</v>
      </c>
      <c r="G48" s="185">
        <f>30%</f>
        <v>0.3</v>
      </c>
      <c r="H48" s="185">
        <f>30%</f>
        <v>0.3</v>
      </c>
      <c r="I48" s="185">
        <f>30%</f>
        <v>0.3</v>
      </c>
      <c r="J48" s="185">
        <f>30%</f>
        <v>0.3</v>
      </c>
      <c r="K48" s="185">
        <f>30%</f>
        <v>0.3</v>
      </c>
      <c r="L48" s="185">
        <f>30%</f>
        <v>0.3</v>
      </c>
      <c r="M48" s="185">
        <f>30%</f>
        <v>0.3</v>
      </c>
      <c r="N48" s="185">
        <f>30%</f>
        <v>0.3</v>
      </c>
      <c r="O48" s="185">
        <f>30%</f>
        <v>0.3</v>
      </c>
      <c r="P48" s="185">
        <f>30%</f>
        <v>0.3</v>
      </c>
      <c r="Q48" s="185">
        <f>30%</f>
        <v>0.3</v>
      </c>
      <c r="R48" s="185">
        <f>30%</f>
        <v>0.3</v>
      </c>
      <c r="S48" s="185">
        <f>30%</f>
        <v>0.3</v>
      </c>
      <c r="T48" s="185">
        <f>30%</f>
        <v>0.3</v>
      </c>
    </row>
    <row r="49" spans="2:24">
      <c r="B49" s="187" t="s">
        <v>860</v>
      </c>
      <c r="C49" s="188"/>
      <c r="D49" s="188" t="s">
        <v>861</v>
      </c>
      <c r="E49" s="188" t="s">
        <v>861</v>
      </c>
      <c r="F49" s="189" t="str">
        <f t="shared" ref="F49:T49" si="15">IF(F36&lt;=F50,"OK","NG")</f>
        <v>OK</v>
      </c>
      <c r="G49" s="189" t="str">
        <f t="shared" si="15"/>
        <v>OK</v>
      </c>
      <c r="H49" s="189" t="str">
        <f t="shared" si="15"/>
        <v>OK</v>
      </c>
      <c r="I49" s="189" t="str">
        <f t="shared" si="15"/>
        <v>OK</v>
      </c>
      <c r="J49" s="189" t="str">
        <f t="shared" si="15"/>
        <v>OK</v>
      </c>
      <c r="K49" s="189" t="str">
        <f t="shared" si="15"/>
        <v>OK</v>
      </c>
      <c r="L49" s="189" t="str">
        <f t="shared" si="15"/>
        <v>OK</v>
      </c>
      <c r="M49" s="189" t="str">
        <f t="shared" si="15"/>
        <v>OK</v>
      </c>
      <c r="N49" s="189" t="str">
        <f t="shared" si="15"/>
        <v>OK</v>
      </c>
      <c r="O49" s="189" t="str">
        <f t="shared" si="15"/>
        <v>OK</v>
      </c>
      <c r="P49" s="189" t="str">
        <f t="shared" si="15"/>
        <v>OK</v>
      </c>
      <c r="Q49" s="189" t="str">
        <f t="shared" si="15"/>
        <v>NG</v>
      </c>
      <c r="R49" s="189" t="str">
        <f t="shared" si="15"/>
        <v>OK</v>
      </c>
      <c r="S49" s="189" t="str">
        <f t="shared" si="15"/>
        <v>NG</v>
      </c>
      <c r="T49" s="189" t="str">
        <f t="shared" si="15"/>
        <v>NG</v>
      </c>
    </row>
    <row r="50" spans="2:24">
      <c r="B50" s="187" t="s">
        <v>862</v>
      </c>
      <c r="C50" s="190"/>
      <c r="D50" s="190">
        <v>27880.801544534443</v>
      </c>
      <c r="E50" s="190">
        <v>22593.169802898556</v>
      </c>
      <c r="F50" s="14">
        <f t="shared" ref="F50:H50" si="16">SUM(F51:F52)</f>
        <v>20898.618045990494</v>
      </c>
      <c r="G50" s="14">
        <f t="shared" si="16"/>
        <v>42701.174199940724</v>
      </c>
      <c r="H50" s="14">
        <f t="shared" si="16"/>
        <v>23707.666626571154</v>
      </c>
      <c r="I50" s="14">
        <f>SUM(I51:I52)</f>
        <v>31528.259032374899</v>
      </c>
      <c r="J50" s="14">
        <f t="shared" ref="J50:T50" si="17">SUM(J51:J52)</f>
        <v>23084.552091333615</v>
      </c>
      <c r="K50" s="14">
        <f t="shared" si="17"/>
        <v>26191.084046889882</v>
      </c>
      <c r="L50" s="14">
        <f t="shared" si="17"/>
        <v>33000.113758881678</v>
      </c>
      <c r="M50" s="14">
        <f t="shared" si="17"/>
        <v>38198.658272954563</v>
      </c>
      <c r="N50" s="14">
        <f t="shared" si="17"/>
        <v>40713.741015343126</v>
      </c>
      <c r="O50" s="14">
        <f t="shared" si="17"/>
        <v>17283.845635984428</v>
      </c>
      <c r="P50" s="14">
        <f t="shared" si="17"/>
        <v>22975.041187324343</v>
      </c>
      <c r="Q50" s="14">
        <f t="shared" si="17"/>
        <v>16172.431483480599</v>
      </c>
      <c r="R50" s="14">
        <f t="shared" si="17"/>
        <v>15250.000499999998</v>
      </c>
      <c r="S50" s="14">
        <f t="shared" si="17"/>
        <v>20727.458379310337</v>
      </c>
      <c r="T50" s="14">
        <f t="shared" si="17"/>
        <v>19440.380429498327</v>
      </c>
    </row>
    <row r="51" spans="2:24">
      <c r="B51" s="187" t="s">
        <v>863</v>
      </c>
      <c r="C51" s="190"/>
      <c r="D51" s="190">
        <v>15842.4</v>
      </c>
      <c r="E51" s="190">
        <v>15576.75</v>
      </c>
      <c r="F51" s="14">
        <f>E33*3.5*F41*F$48</f>
        <v>15456</v>
      </c>
      <c r="G51" s="14">
        <f t="shared" ref="G51:L51" si="18">(F33-F35)*3.5*G41*G$48</f>
        <v>11151</v>
      </c>
      <c r="H51" s="14">
        <f t="shared" si="18"/>
        <v>14043.75</v>
      </c>
      <c r="I51" s="14">
        <f t="shared" si="18"/>
        <v>10826.55</v>
      </c>
      <c r="J51" s="14">
        <f t="shared" si="18"/>
        <v>13074.6</v>
      </c>
      <c r="K51" s="14">
        <f t="shared" si="18"/>
        <v>13596.449999999999</v>
      </c>
      <c r="L51" s="14">
        <f t="shared" si="18"/>
        <v>12992.699999999999</v>
      </c>
      <c r="M51" s="14">
        <f t="shared" ref="M51:T51" si="19">L33*3.5*M41*M$48</f>
        <v>15825.599999999999</v>
      </c>
      <c r="N51" s="14">
        <f t="shared" si="19"/>
        <v>14156.1</v>
      </c>
      <c r="O51" s="14">
        <f t="shared" si="19"/>
        <v>15769.949999999999</v>
      </c>
      <c r="P51" s="14">
        <f t="shared" si="19"/>
        <v>15745.8</v>
      </c>
      <c r="Q51" s="14">
        <f t="shared" si="19"/>
        <v>15038.099999999999</v>
      </c>
      <c r="R51" s="14">
        <f t="shared" si="19"/>
        <v>15250.000499999998</v>
      </c>
      <c r="S51" s="14">
        <f t="shared" si="19"/>
        <v>15250.000499999998</v>
      </c>
      <c r="T51" s="14">
        <f t="shared" si="19"/>
        <v>15250.000499999998</v>
      </c>
    </row>
    <row r="52" spans="2:24">
      <c r="B52" s="187" t="s">
        <v>864</v>
      </c>
      <c r="C52" s="190"/>
      <c r="D52" s="190">
        <v>12038.401544534445</v>
      </c>
      <c r="E52" s="190">
        <v>7016.4198028985575</v>
      </c>
      <c r="F52" s="14">
        <f>F39*E33*(7.25+3.5)</f>
        <v>5442.6180459904954</v>
      </c>
      <c r="G52" s="14">
        <f t="shared" ref="G52:L52" si="20">G39*(F33-F35)*(7.25+3.5)</f>
        <v>31550.174199940728</v>
      </c>
      <c r="H52" s="14">
        <f t="shared" si="20"/>
        <v>9663.9166265711556</v>
      </c>
      <c r="I52" s="14">
        <f t="shared" si="20"/>
        <v>20701.7090323749</v>
      </c>
      <c r="J52" s="14">
        <f t="shared" si="20"/>
        <v>10009.952091333616</v>
      </c>
      <c r="K52" s="14">
        <f t="shared" si="20"/>
        <v>12594.634046889882</v>
      </c>
      <c r="L52" s="14">
        <f t="shared" si="20"/>
        <v>20007.413758881681</v>
      </c>
      <c r="M52" s="14">
        <f t="shared" ref="M52:T52" si="21">M39*L33*(7.25+3.5)</f>
        <v>22373.05827295456</v>
      </c>
      <c r="N52" s="14">
        <f t="shared" si="21"/>
        <v>26557.641015343128</v>
      </c>
      <c r="O52" s="14">
        <f t="shared" si="21"/>
        <v>1513.8956359844303</v>
      </c>
      <c r="P52" s="14">
        <f t="shared" si="21"/>
        <v>7229.2411873243445</v>
      </c>
      <c r="Q52" s="14">
        <f t="shared" si="21"/>
        <v>1134.3314834806015</v>
      </c>
      <c r="R52" s="14">
        <f t="shared" si="21"/>
        <v>0</v>
      </c>
      <c r="S52" s="14">
        <f t="shared" si="21"/>
        <v>5477.457879310341</v>
      </c>
      <c r="T52" s="14">
        <f t="shared" si="21"/>
        <v>4190.379929498331</v>
      </c>
    </row>
    <row r="53" spans="2:24">
      <c r="B53" s="186"/>
      <c r="C53" s="184"/>
      <c r="D53" s="184">
        <v>0</v>
      </c>
      <c r="E53" s="184">
        <v>0</v>
      </c>
      <c r="F53" s="185">
        <f>F59/100</f>
        <v>0.97198609764302346</v>
      </c>
      <c r="G53" s="185">
        <f t="shared" ref="G53:L53" si="22">G59/100</f>
        <v>0.98230114037451399</v>
      </c>
      <c r="H53" s="185">
        <f t="shared" si="22"/>
        <v>0.94746387671175114</v>
      </c>
      <c r="I53" s="185">
        <f t="shared" si="22"/>
        <v>0.94232542276163145</v>
      </c>
      <c r="J53" s="185">
        <f t="shared" si="22"/>
        <v>0.96338921327797711</v>
      </c>
      <c r="K53" s="185">
        <f t="shared" si="22"/>
        <v>0.96725191353183404</v>
      </c>
      <c r="L53" s="185">
        <f t="shared" si="22"/>
        <v>0.9722450647710601</v>
      </c>
      <c r="M53" s="185"/>
      <c r="N53" s="185"/>
      <c r="O53" s="185"/>
      <c r="P53" s="185"/>
      <c r="Q53" s="185"/>
      <c r="R53" s="185"/>
      <c r="S53" s="185"/>
      <c r="T53" s="185"/>
    </row>
    <row r="54" spans="2:24">
      <c r="B54" s="186"/>
      <c r="C54" s="191"/>
      <c r="D54" s="191" t="s">
        <v>28</v>
      </c>
      <c r="E54" s="191" t="s">
        <v>29</v>
      </c>
      <c r="F54" s="192" t="str">
        <f t="shared" ref="F54:T54" si="23">F$30</f>
        <v>JAN.22</v>
      </c>
      <c r="G54" s="192" t="str">
        <f t="shared" si="23"/>
        <v>FEB</v>
      </c>
      <c r="H54" s="192" t="str">
        <f t="shared" si="23"/>
        <v>MAR</v>
      </c>
      <c r="I54" s="192" t="str">
        <f t="shared" si="23"/>
        <v>APR</v>
      </c>
      <c r="J54" s="192" t="str">
        <f t="shared" si="23"/>
        <v>MAY</v>
      </c>
      <c r="K54" s="192" t="str">
        <f t="shared" si="23"/>
        <v>JUN</v>
      </c>
      <c r="L54" s="192" t="str">
        <f t="shared" si="23"/>
        <v>JUL</v>
      </c>
      <c r="M54" s="192" t="str">
        <f t="shared" si="23"/>
        <v>AUG</v>
      </c>
      <c r="N54" s="192" t="str">
        <f t="shared" si="23"/>
        <v>SEP</v>
      </c>
      <c r="O54" s="192" t="str">
        <f t="shared" si="23"/>
        <v>OCT</v>
      </c>
      <c r="P54" s="192" t="str">
        <f t="shared" si="23"/>
        <v>NOV</v>
      </c>
      <c r="Q54" s="192" t="str">
        <f t="shared" si="23"/>
        <v>DEC</v>
      </c>
      <c r="R54" s="192" t="str">
        <f t="shared" si="23"/>
        <v>JAN.23</v>
      </c>
      <c r="S54" s="192" t="str">
        <f t="shared" si="23"/>
        <v>FEB</v>
      </c>
      <c r="T54" s="192" t="str">
        <f t="shared" si="23"/>
        <v>MAR</v>
      </c>
    </row>
    <row r="55" spans="2:24">
      <c r="B55" s="193" t="s">
        <v>865</v>
      </c>
      <c r="C55" s="194"/>
      <c r="D55" s="194">
        <v>97852.064279129554</v>
      </c>
      <c r="E55" s="195">
        <v>91104.951569977435</v>
      </c>
      <c r="F55" s="196">
        <v>84234.023715501215</v>
      </c>
      <c r="G55" s="196">
        <v>61279.171453521951</v>
      </c>
      <c r="H55" s="196">
        <v>93369.34685083192</v>
      </c>
      <c r="I55" s="196">
        <v>91841.856938374127</v>
      </c>
      <c r="J55" s="196">
        <v>86794.774995963191</v>
      </c>
      <c r="K55" s="196">
        <v>93617.097469496453</v>
      </c>
      <c r="L55" s="196">
        <v>96971.264498559205</v>
      </c>
      <c r="M55" s="196">
        <v>104255.80489992572</v>
      </c>
      <c r="N55" s="196">
        <v>95380.748063992971</v>
      </c>
      <c r="O55" s="196">
        <v>92143.447130123066</v>
      </c>
      <c r="P55" s="196">
        <v>96116.790040993306</v>
      </c>
      <c r="Q55" s="196">
        <v>86120.179431437893</v>
      </c>
      <c r="R55" s="196">
        <v>67994.241341340923</v>
      </c>
      <c r="S55" s="196">
        <v>119720.64007017178</v>
      </c>
      <c r="T55" s="196">
        <v>118884.19782597947</v>
      </c>
    </row>
    <row r="56" spans="2:24">
      <c r="B56" s="193" t="s">
        <v>866</v>
      </c>
      <c r="C56" s="195"/>
      <c r="D56" s="195">
        <v>90629.683333333378</v>
      </c>
      <c r="E56" s="195">
        <v>85905.900000000009</v>
      </c>
      <c r="F56" s="197">
        <v>81874.299999999916</v>
      </c>
      <c r="G56" s="197">
        <v>60194.599999999984</v>
      </c>
      <c r="H56" s="197">
        <v>88464.083333333343</v>
      </c>
      <c r="I56" s="197">
        <v>86544.916666666686</v>
      </c>
      <c r="J56" s="197">
        <v>83617.150000000023</v>
      </c>
      <c r="K56" s="197">
        <v>90551.316666666666</v>
      </c>
      <c r="L56" s="197">
        <v>94279.833333333285</v>
      </c>
      <c r="M56" s="197">
        <v>100528.65000000001</v>
      </c>
      <c r="N56" s="197">
        <v>92976.500000000044</v>
      </c>
      <c r="O56" s="197">
        <v>88454.56666666668</v>
      </c>
      <c r="P56" s="197">
        <v>90739.21666666666</v>
      </c>
      <c r="Q56" s="196">
        <f t="shared" ref="Q56:T56" si="24">Q55*Q60/100</f>
        <v>81301.899672977219</v>
      </c>
      <c r="R56" s="198">
        <f t="shared" si="24"/>
        <v>62158.6082160695</v>
      </c>
      <c r="S56" s="198">
        <f t="shared" si="24"/>
        <v>109445.56795833088</v>
      </c>
      <c r="T56" s="198">
        <f t="shared" si="24"/>
        <v>108680.91370634634</v>
      </c>
    </row>
    <row r="57" spans="2:24">
      <c r="B57" s="199" t="s">
        <v>867</v>
      </c>
      <c r="C57" s="200"/>
      <c r="D57" s="200">
        <v>93.149769601789501</v>
      </c>
      <c r="E57" s="200"/>
      <c r="F57" s="201">
        <v>94.053681561731253</v>
      </c>
      <c r="G57" s="201">
        <v>93.814025034131589</v>
      </c>
      <c r="H57" s="201">
        <v>93.574368506531926</v>
      </c>
      <c r="I57" s="201">
        <v>93.334711978932262</v>
      </c>
      <c r="J57" s="201">
        <v>93.095055451332598</v>
      </c>
      <c r="K57" s="201">
        <v>92.855398923732935</v>
      </c>
      <c r="L57" s="201">
        <v>92.615742396133271</v>
      </c>
      <c r="M57" s="201">
        <v>92.376085868533607</v>
      </c>
      <c r="N57" s="201">
        <v>92.136429340933944</v>
      </c>
      <c r="O57" s="201">
        <v>91.89677281333428</v>
      </c>
      <c r="P57" s="201">
        <v>91.657116285734617</v>
      </c>
      <c r="Q57" s="201">
        <v>91.417459758134953</v>
      </c>
      <c r="R57" s="201">
        <f>Q57</f>
        <v>91.417459758134953</v>
      </c>
      <c r="S57" s="201">
        <f t="shared" ref="S57:T58" si="25">R57</f>
        <v>91.417459758134953</v>
      </c>
      <c r="T57" s="201">
        <f t="shared" si="25"/>
        <v>91.417459758134953</v>
      </c>
    </row>
    <row r="58" spans="2:24">
      <c r="B58" s="199" t="s">
        <v>868</v>
      </c>
      <c r="C58" s="200"/>
      <c r="D58" s="200">
        <v>84.908931380146953</v>
      </c>
      <c r="E58" s="200"/>
      <c r="F58" s="201">
        <v>93.302786252743942</v>
      </c>
      <c r="G58" s="201">
        <v>92.312234416156969</v>
      </c>
      <c r="H58" s="201">
        <v>91.321682579569995</v>
      </c>
      <c r="I58" s="201">
        <v>90.331130742983021</v>
      </c>
      <c r="J58" s="201">
        <v>89.340578906396047</v>
      </c>
      <c r="K58" s="201">
        <v>88.350027069809073</v>
      </c>
      <c r="L58" s="201">
        <v>87.359475233222099</v>
      </c>
      <c r="M58" s="201">
        <v>86.368923396635125</v>
      </c>
      <c r="N58" s="201">
        <v>85.378371560048151</v>
      </c>
      <c r="O58" s="201">
        <v>84.387819723461178</v>
      </c>
      <c r="P58" s="201">
        <v>83.397267886874204</v>
      </c>
      <c r="Q58" s="201">
        <v>82.40671605028723</v>
      </c>
      <c r="R58" s="201">
        <f>Q58</f>
        <v>82.40671605028723</v>
      </c>
      <c r="S58" s="201">
        <f t="shared" si="25"/>
        <v>82.40671605028723</v>
      </c>
      <c r="T58" s="201">
        <f t="shared" si="25"/>
        <v>82.40671605028723</v>
      </c>
    </row>
    <row r="59" spans="2:24">
      <c r="B59" s="199" t="s">
        <v>869</v>
      </c>
      <c r="C59" s="202"/>
      <c r="D59" s="203">
        <v>92.619081672928374</v>
      </c>
      <c r="E59" s="203">
        <v>94.293338089330902</v>
      </c>
      <c r="F59" s="203">
        <f t="shared" ref="F59:P59" si="26">F56*100/F55</f>
        <v>97.198609764302347</v>
      </c>
      <c r="G59" s="203">
        <f t="shared" si="26"/>
        <v>98.230114037451401</v>
      </c>
      <c r="H59" s="204">
        <f t="shared" si="26"/>
        <v>94.746387671175114</v>
      </c>
      <c r="I59" s="204">
        <f t="shared" si="26"/>
        <v>94.232542276163144</v>
      </c>
      <c r="J59" s="204">
        <f t="shared" si="26"/>
        <v>96.338921327797706</v>
      </c>
      <c r="K59" s="204">
        <f t="shared" si="26"/>
        <v>96.725191353183405</v>
      </c>
      <c r="L59" s="204">
        <f t="shared" si="26"/>
        <v>97.224506477106004</v>
      </c>
      <c r="M59" s="204">
        <f t="shared" si="26"/>
        <v>96.424990528341922</v>
      </c>
      <c r="N59" s="204">
        <f t="shared" si="26"/>
        <v>97.479315152382881</v>
      </c>
      <c r="O59" s="204">
        <f t="shared" si="26"/>
        <v>95.996589471797137</v>
      </c>
      <c r="P59" s="204">
        <f t="shared" si="26"/>
        <v>94.405167534170531</v>
      </c>
      <c r="Q59" s="205"/>
      <c r="R59" s="205"/>
      <c r="S59" s="205"/>
      <c r="T59" s="205"/>
    </row>
    <row r="60" spans="2:24">
      <c r="B60" s="199" t="s">
        <v>870</v>
      </c>
      <c r="C60" s="202"/>
      <c r="D60" s="202"/>
      <c r="E60" s="202"/>
      <c r="F60" s="202"/>
      <c r="G60" s="202"/>
      <c r="H60" s="202"/>
      <c r="I60" s="202"/>
      <c r="J60" s="203"/>
      <c r="K60" s="203"/>
      <c r="L60" s="203"/>
      <c r="M60" s="203"/>
      <c r="N60" s="202"/>
      <c r="O60" s="202"/>
      <c r="P60" s="202"/>
      <c r="Q60" s="202">
        <f>P59</f>
        <v>94.405167534170531</v>
      </c>
      <c r="R60" s="202">
        <f t="shared" ref="R60:T60" si="27">R57</f>
        <v>91.417459758134953</v>
      </c>
      <c r="S60" s="202">
        <f t="shared" si="27"/>
        <v>91.417459758134953</v>
      </c>
      <c r="T60" s="202">
        <f t="shared" si="27"/>
        <v>91.417459758134953</v>
      </c>
    </row>
    <row r="61" spans="2:24">
      <c r="B61" s="206" t="s">
        <v>871</v>
      </c>
      <c r="C61" s="207"/>
      <c r="D61" s="207">
        <v>29447.649999999991</v>
      </c>
      <c r="E61" s="207">
        <v>28295.983333333344</v>
      </c>
      <c r="F61" s="208">
        <v>24983.26666666667</v>
      </c>
      <c r="G61" s="208">
        <v>18130.850000000002</v>
      </c>
      <c r="H61" s="208">
        <v>30236.166666666664</v>
      </c>
      <c r="I61" s="208">
        <v>27589.199999999997</v>
      </c>
      <c r="J61" s="208">
        <v>27621.066666666666</v>
      </c>
      <c r="K61" s="208">
        <v>30293.850000000002</v>
      </c>
      <c r="L61" s="208">
        <v>30999.749999999996</v>
      </c>
      <c r="M61" s="208">
        <v>31362.099999999995</v>
      </c>
      <c r="N61" s="208">
        <v>28216.166666666679</v>
      </c>
      <c r="O61" s="208">
        <v>27648.266666666663</v>
      </c>
      <c r="P61" s="208">
        <v>27635.200000000004</v>
      </c>
      <c r="Q61" s="209">
        <f t="shared" ref="Q61:T61" si="28">Q63*Q55</f>
        <v>25622.207458451074</v>
      </c>
      <c r="R61" s="209">
        <f t="shared" si="28"/>
        <v>20229.434833154297</v>
      </c>
      <c r="S61" s="209">
        <f t="shared" si="28"/>
        <v>35618.911818206318</v>
      </c>
      <c r="T61" s="209">
        <f t="shared" si="28"/>
        <v>35370.056127830409</v>
      </c>
    </row>
    <row r="62" spans="2:24">
      <c r="B62" s="206" t="s">
        <v>872</v>
      </c>
      <c r="C62" s="210"/>
      <c r="D62" s="211">
        <v>0.30094050868460581</v>
      </c>
      <c r="E62" s="211">
        <v>0.31058666785634903</v>
      </c>
      <c r="F62" s="211">
        <f t="shared" ref="F62:P62" si="29">F61/F55</f>
        <v>0.29659353269229033</v>
      </c>
      <c r="G62" s="211">
        <f t="shared" si="29"/>
        <v>0.29587296254081374</v>
      </c>
      <c r="H62" s="211">
        <f t="shared" si="29"/>
        <v>0.32383397428036376</v>
      </c>
      <c r="I62" s="211">
        <f t="shared" si="29"/>
        <v>0.30039897841473684</v>
      </c>
      <c r="J62" s="211">
        <f t="shared" si="29"/>
        <v>0.3182342101578271</v>
      </c>
      <c r="K62" s="211">
        <f t="shared" si="29"/>
        <v>0.32359313436170933</v>
      </c>
      <c r="L62" s="211">
        <f t="shared" si="29"/>
        <v>0.31967975420657313</v>
      </c>
      <c r="M62" s="211">
        <f t="shared" si="29"/>
        <v>0.30081874126917169</v>
      </c>
      <c r="N62" s="211">
        <f t="shared" si="29"/>
        <v>0.29582664467818864</v>
      </c>
      <c r="O62" s="211">
        <f t="shared" si="29"/>
        <v>0.3000567867579596</v>
      </c>
      <c r="P62" s="211">
        <f t="shared" si="29"/>
        <v>0.2875168842843559</v>
      </c>
      <c r="Q62" s="212"/>
      <c r="R62" s="212"/>
      <c r="S62" s="212"/>
      <c r="T62" s="212"/>
    </row>
    <row r="63" spans="2:24">
      <c r="B63" s="206" t="s">
        <v>873</v>
      </c>
      <c r="C63" s="210"/>
      <c r="D63" s="210">
        <v>0.30588883344173884</v>
      </c>
      <c r="E63" s="210"/>
      <c r="F63" s="210"/>
      <c r="G63" s="210"/>
      <c r="H63" s="210"/>
      <c r="I63" s="210"/>
      <c r="J63" s="210"/>
      <c r="K63" s="210"/>
      <c r="L63" s="211"/>
      <c r="M63" s="211"/>
      <c r="N63" s="210"/>
      <c r="O63" s="210"/>
      <c r="P63" s="210"/>
      <c r="Q63" s="210">
        <f>P62+1%</f>
        <v>0.29751688428435591</v>
      </c>
      <c r="R63" s="210">
        <f t="shared" ref="R63:T63" si="30">Q63</f>
        <v>0.29751688428435591</v>
      </c>
      <c r="S63" s="210">
        <f t="shared" si="30"/>
        <v>0.29751688428435591</v>
      </c>
      <c r="T63" s="210">
        <f t="shared" si="30"/>
        <v>0.29751688428435591</v>
      </c>
      <c r="V63" s="213"/>
      <c r="W63" s="213"/>
      <c r="X63" s="213"/>
    </row>
    <row r="64" spans="2:24">
      <c r="B64" s="206" t="s">
        <v>874</v>
      </c>
      <c r="C64" s="214"/>
      <c r="D64" s="214">
        <v>0.27246552460818985</v>
      </c>
      <c r="E64" s="214"/>
      <c r="F64" s="215">
        <v>0.29149519656794992</v>
      </c>
      <c r="G64" s="215">
        <v>0.2920454185645745</v>
      </c>
      <c r="H64" s="215">
        <v>0.31465370946961047</v>
      </c>
      <c r="I64" s="215">
        <v>0.32764289464769841</v>
      </c>
      <c r="J64" s="215">
        <v>0.30038231616126942</v>
      </c>
      <c r="K64" s="215">
        <v>0.32221673165986398</v>
      </c>
      <c r="L64" s="215">
        <v>0.32647293760799712</v>
      </c>
      <c r="M64" s="215">
        <v>0.31346396978337332</v>
      </c>
      <c r="N64" s="215">
        <v>0.30739654140672151</v>
      </c>
      <c r="O64" s="215">
        <v>0.31538197572459392</v>
      </c>
      <c r="P64" s="215">
        <v>0.30385639551061622</v>
      </c>
      <c r="Q64" s="215">
        <v>0.30906781023313024</v>
      </c>
      <c r="R64" s="216">
        <f>R63</f>
        <v>0.29751688428435591</v>
      </c>
      <c r="S64" s="216">
        <f t="shared" ref="S64:T64" si="31">S63</f>
        <v>0.29751688428435591</v>
      </c>
      <c r="T64" s="216">
        <f t="shared" si="31"/>
        <v>0.29751688428435591</v>
      </c>
    </row>
    <row r="65" spans="2:20" hidden="1">
      <c r="B65" s="206" t="s">
        <v>875</v>
      </c>
      <c r="C65" s="217"/>
      <c r="D65" s="217">
        <v>0</v>
      </c>
      <c r="E65" s="217">
        <v>0</v>
      </c>
      <c r="F65" s="218"/>
      <c r="G65" s="218"/>
      <c r="H65" s="218"/>
      <c r="I65" s="218"/>
      <c r="J65" s="218"/>
      <c r="K65" s="218"/>
      <c r="L65" s="218"/>
      <c r="M65" s="218"/>
      <c r="N65" s="218"/>
      <c r="O65" s="218"/>
      <c r="P65" s="218"/>
      <c r="Q65" s="218"/>
      <c r="R65" s="218"/>
      <c r="S65" s="218"/>
      <c r="T65" s="218"/>
    </row>
    <row r="66" spans="2:20">
      <c r="B66" s="219" t="s">
        <v>876</v>
      </c>
      <c r="C66" s="194"/>
      <c r="D66" s="194">
        <v>120077.33333333336</v>
      </c>
      <c r="E66" s="196">
        <v>114201.88333333336</v>
      </c>
      <c r="F66" s="196">
        <f t="shared" ref="F66:T66" si="32">F61+F56</f>
        <v>106857.56666666659</v>
      </c>
      <c r="G66" s="196">
        <f t="shared" si="32"/>
        <v>78325.449999999983</v>
      </c>
      <c r="H66" s="196">
        <f t="shared" si="32"/>
        <v>118700.25</v>
      </c>
      <c r="I66" s="196">
        <f t="shared" si="32"/>
        <v>114134.11666666668</v>
      </c>
      <c r="J66" s="196">
        <f t="shared" si="32"/>
        <v>111238.21666666669</v>
      </c>
      <c r="K66" s="196">
        <f t="shared" si="32"/>
        <v>120845.16666666667</v>
      </c>
      <c r="L66" s="196">
        <f t="shared" si="32"/>
        <v>125279.58333333328</v>
      </c>
      <c r="M66" s="196">
        <f t="shared" si="32"/>
        <v>131890.75</v>
      </c>
      <c r="N66" s="196">
        <f t="shared" si="32"/>
        <v>121192.66666666672</v>
      </c>
      <c r="O66" s="196">
        <f t="shared" si="32"/>
        <v>116102.83333333334</v>
      </c>
      <c r="P66" s="196">
        <f t="shared" si="32"/>
        <v>118374.41666666666</v>
      </c>
      <c r="Q66" s="196">
        <f t="shared" si="32"/>
        <v>106924.10713142829</v>
      </c>
      <c r="R66" s="196">
        <f t="shared" si="32"/>
        <v>82388.043049223794</v>
      </c>
      <c r="S66" s="196">
        <f t="shared" si="32"/>
        <v>145064.47977653719</v>
      </c>
      <c r="T66" s="196">
        <f t="shared" si="32"/>
        <v>144050.96983417677</v>
      </c>
    </row>
    <row r="67" spans="2:20">
      <c r="B67" s="186"/>
      <c r="C67" s="220"/>
      <c r="D67" s="220"/>
      <c r="E67" s="220"/>
      <c r="F67" s="186"/>
      <c r="G67" s="186"/>
      <c r="H67" s="186"/>
      <c r="I67" s="186"/>
      <c r="J67" s="186"/>
      <c r="K67" s="186"/>
      <c r="L67" s="186"/>
      <c r="M67" s="186"/>
      <c r="N67" s="186"/>
      <c r="O67" s="186"/>
      <c r="P67" s="186"/>
      <c r="Q67" s="186"/>
      <c r="R67" s="186"/>
      <c r="S67" s="186"/>
      <c r="T67" s="186"/>
    </row>
    <row r="68" spans="2:20">
      <c r="B68" s="186"/>
      <c r="C68" s="220"/>
      <c r="D68" s="220"/>
      <c r="E68" s="220"/>
      <c r="F68" s="186"/>
      <c r="G68" s="186"/>
      <c r="H68" s="186"/>
      <c r="I68" s="186"/>
      <c r="J68" s="186"/>
      <c r="K68" s="186"/>
      <c r="L68" s="186"/>
      <c r="M68" s="186"/>
      <c r="N68" s="186"/>
      <c r="O68" s="186"/>
      <c r="P68" s="186"/>
      <c r="Q68" s="186"/>
      <c r="R68" s="186"/>
      <c r="S68" s="186"/>
      <c r="T68" s="186"/>
    </row>
    <row r="69" spans="2:20">
      <c r="B69" s="186" t="s">
        <v>877</v>
      </c>
      <c r="C69" s="191" t="s">
        <v>27</v>
      </c>
      <c r="D69" s="191" t="s">
        <v>28</v>
      </c>
      <c r="E69" s="191" t="s">
        <v>29</v>
      </c>
      <c r="F69" s="192" t="str">
        <f t="shared" ref="F69:T69" si="33">F$30</f>
        <v>JAN.22</v>
      </c>
      <c r="G69" s="192" t="str">
        <f t="shared" si="33"/>
        <v>FEB</v>
      </c>
      <c r="H69" s="192" t="str">
        <f t="shared" si="33"/>
        <v>MAR</v>
      </c>
      <c r="I69" s="192" t="str">
        <f t="shared" si="33"/>
        <v>APR</v>
      </c>
      <c r="J69" s="192" t="str">
        <f t="shared" si="33"/>
        <v>MAY</v>
      </c>
      <c r="K69" s="192" t="str">
        <f t="shared" si="33"/>
        <v>JUN</v>
      </c>
      <c r="L69" s="192" t="str">
        <f t="shared" si="33"/>
        <v>JUL</v>
      </c>
      <c r="M69" s="192" t="str">
        <f t="shared" si="33"/>
        <v>AUG</v>
      </c>
      <c r="N69" s="192" t="str">
        <f t="shared" si="33"/>
        <v>SEP</v>
      </c>
      <c r="O69" s="192" t="str">
        <f t="shared" si="33"/>
        <v>OCT</v>
      </c>
      <c r="P69" s="192" t="str">
        <f t="shared" si="33"/>
        <v>NOV</v>
      </c>
      <c r="Q69" s="192" t="str">
        <f t="shared" si="33"/>
        <v>DEC</v>
      </c>
      <c r="R69" s="192" t="str">
        <f t="shared" si="33"/>
        <v>JAN.23</v>
      </c>
      <c r="S69" s="192" t="str">
        <f t="shared" si="33"/>
        <v>FEB</v>
      </c>
      <c r="T69" s="192" t="str">
        <f t="shared" si="33"/>
        <v>MAR</v>
      </c>
    </row>
    <row r="70" spans="2:20">
      <c r="B70" s="206" t="s">
        <v>878</v>
      </c>
      <c r="C70" s="221"/>
      <c r="D70" s="221">
        <v>98500.833333333372</v>
      </c>
      <c r="E70" s="221">
        <v>96062.88333333336</v>
      </c>
      <c r="F70" s="222">
        <f t="shared" ref="F70:R70" si="34">F66-F36</f>
        <v>90616.983333333264</v>
      </c>
      <c r="G70" s="222">
        <f t="shared" si="34"/>
        <v>55112.833333333314</v>
      </c>
      <c r="H70" s="222">
        <f t="shared" si="34"/>
        <v>97934.25</v>
      </c>
      <c r="I70" s="222">
        <f t="shared" si="34"/>
        <v>85712.450000000012</v>
      </c>
      <c r="J70" s="222">
        <f t="shared" si="34"/>
        <v>91208.216666666689</v>
      </c>
      <c r="K70" s="222">
        <f t="shared" si="34"/>
        <v>97826.166666666672</v>
      </c>
      <c r="L70" s="222">
        <f t="shared" si="34"/>
        <v>96535.083333333285</v>
      </c>
      <c r="M70" s="222">
        <f t="shared" si="34"/>
        <v>102507.75</v>
      </c>
      <c r="N70" s="222">
        <f t="shared" si="34"/>
        <v>90867.916666666715</v>
      </c>
      <c r="O70" s="222">
        <f t="shared" si="34"/>
        <v>100515.58333333334</v>
      </c>
      <c r="P70" s="222">
        <f t="shared" si="34"/>
        <v>99231.416666666657</v>
      </c>
      <c r="Q70" s="222">
        <f t="shared" si="34"/>
        <v>90647.51850000002</v>
      </c>
      <c r="R70" s="222">
        <f t="shared" si="34"/>
        <v>85291.074225000018</v>
      </c>
      <c r="S70" s="209"/>
      <c r="T70" s="209"/>
    </row>
    <row r="71" spans="2:20">
      <c r="B71" s="206" t="s">
        <v>843</v>
      </c>
      <c r="C71" s="207"/>
      <c r="D71" s="207">
        <v>590.70964517741152</v>
      </c>
      <c r="E71" s="207">
        <v>576.08925537231403</v>
      </c>
      <c r="F71" s="209">
        <f>F70/F$41/7.25</f>
        <v>543.43018490754582</v>
      </c>
      <c r="G71" s="209">
        <f t="shared" ref="G71:R71" si="35">G70/G$41/7.25</f>
        <v>422.32056194125147</v>
      </c>
      <c r="H71" s="209">
        <f t="shared" si="35"/>
        <v>540.32689655172408</v>
      </c>
      <c r="I71" s="209">
        <f t="shared" si="35"/>
        <v>562.97175697865362</v>
      </c>
      <c r="J71" s="209">
        <f>J70/J$41/7.25</f>
        <v>571.83834900731472</v>
      </c>
      <c r="K71" s="209">
        <f t="shared" si="35"/>
        <v>586.6636681659171</v>
      </c>
      <c r="L71" s="209">
        <f t="shared" si="35"/>
        <v>578.92103948025965</v>
      </c>
      <c r="M71" s="209">
        <f t="shared" si="35"/>
        <v>589.125</v>
      </c>
      <c r="N71" s="209">
        <f t="shared" si="35"/>
        <v>596.83360700602111</v>
      </c>
      <c r="O71" s="209">
        <f t="shared" si="35"/>
        <v>602.79210394802601</v>
      </c>
      <c r="P71" s="209">
        <f t="shared" si="35"/>
        <v>595.09095452273857</v>
      </c>
      <c r="Q71" s="209">
        <f t="shared" si="35"/>
        <v>568.32300000000009</v>
      </c>
      <c r="R71" s="209">
        <f t="shared" si="35"/>
        <v>511.49070000000012</v>
      </c>
      <c r="S71" s="209"/>
      <c r="T71" s="209"/>
    </row>
    <row r="72" spans="2:20">
      <c r="B72" s="206" t="s">
        <v>854</v>
      </c>
      <c r="C72" s="223"/>
      <c r="D72" s="223">
        <v>0.91582890725180077</v>
      </c>
      <c r="E72" s="223">
        <v>0.90013946151924062</v>
      </c>
      <c r="F72" s="224">
        <f t="shared" ref="F72:R72" si="36">F71/F33</f>
        <v>0.91795639342490853</v>
      </c>
      <c r="G72" s="224">
        <f t="shared" si="36"/>
        <v>0.77775425771869511</v>
      </c>
      <c r="H72" s="224">
        <f t="shared" si="36"/>
        <v>0.87431536658855025</v>
      </c>
      <c r="I72" s="224">
        <f t="shared" si="36"/>
        <v>0.91540123085959935</v>
      </c>
      <c r="J72" s="224">
        <f t="shared" si="36"/>
        <v>0.92680445544135281</v>
      </c>
      <c r="K72" s="224">
        <f t="shared" si="36"/>
        <v>0.92973639962902865</v>
      </c>
      <c r="L72" s="224">
        <f t="shared" si="36"/>
        <v>0.92184878898130518</v>
      </c>
      <c r="M72" s="224">
        <f t="shared" si="36"/>
        <v>0.91764018691588789</v>
      </c>
      <c r="N72" s="224">
        <f t="shared" si="36"/>
        <v>0.91398714702300321</v>
      </c>
      <c r="O72" s="224">
        <f t="shared" si="36"/>
        <v>0.92452776679145099</v>
      </c>
      <c r="P72" s="224">
        <f t="shared" si="36"/>
        <v>0.91411820971234803</v>
      </c>
      <c r="Q72" s="224">
        <f t="shared" si="36"/>
        <v>0.90000000000000013</v>
      </c>
      <c r="R72" s="224">
        <f t="shared" si="36"/>
        <v>0.81000000000000016</v>
      </c>
      <c r="S72" s="209"/>
      <c r="T72" s="209"/>
    </row>
    <row r="73" spans="2:20">
      <c r="B73" s="206" t="s">
        <v>879</v>
      </c>
      <c r="C73" s="207"/>
      <c r="D73" s="207">
        <v>0</v>
      </c>
      <c r="E73" s="207">
        <v>0</v>
      </c>
      <c r="F73" s="209"/>
      <c r="G73" s="209"/>
      <c r="H73" s="209"/>
      <c r="I73" s="209"/>
      <c r="J73" s="209"/>
      <c r="K73" s="209"/>
      <c r="L73" s="209"/>
      <c r="M73" s="209"/>
      <c r="N73" s="209"/>
      <c r="O73" s="209"/>
      <c r="P73" s="209"/>
      <c r="Q73" s="209"/>
      <c r="R73" s="209"/>
      <c r="S73" s="209"/>
      <c r="T73" s="209"/>
    </row>
    <row r="74" spans="2:20">
      <c r="B74" s="206"/>
      <c r="C74" s="223"/>
      <c r="D74" s="223">
        <v>0.95869634797960124</v>
      </c>
      <c r="E74" s="223">
        <v>0.94581870461889694</v>
      </c>
      <c r="F74" s="224">
        <f t="shared" ref="F74:R74" si="37">(F66+F73)/(F55*1.28)</f>
        <v>0.99107783619946399</v>
      </c>
      <c r="G74" s="224">
        <f t="shared" si="37"/>
        <v>0.99857351790259985</v>
      </c>
      <c r="H74" s="224">
        <f t="shared" si="37"/>
        <v>0.99320144608758965</v>
      </c>
      <c r="I74" s="224">
        <f>(I66+I73)/(I55*1.28)</f>
        <v>0.97087843841903776</v>
      </c>
      <c r="J74" s="224">
        <f t="shared" si="37"/>
        <v>1.0012682995592221</v>
      </c>
      <c r="K74" s="224">
        <f t="shared" si="37"/>
        <v>1.0084726936668307</v>
      </c>
      <c r="L74" s="224">
        <f t="shared" si="37"/>
        <v>1.0093162648262759</v>
      </c>
      <c r="M74" s="224">
        <f t="shared" si="37"/>
        <v>0.98833488011921167</v>
      </c>
      <c r="N74" s="224">
        <f t="shared" si="37"/>
        <v>0.99267171578282609</v>
      </c>
      <c r="O74" s="224">
        <f t="shared" si="37"/>
        <v>0.98439271990307109</v>
      </c>
      <c r="P74" s="224">
        <f t="shared" si="37"/>
        <v>0.96216293720786017</v>
      </c>
      <c r="Q74" s="224">
        <f t="shared" si="37"/>
        <v>0.96997543720786028</v>
      </c>
      <c r="R74" s="224">
        <f t="shared" si="37"/>
        <v>0.94663397020758244</v>
      </c>
      <c r="S74" s="209"/>
      <c r="T74" s="209"/>
    </row>
    <row r="75" spans="2:20">
      <c r="B75" s="206" t="s">
        <v>880</v>
      </c>
      <c r="C75" s="207"/>
      <c r="D75" s="207">
        <v>0</v>
      </c>
      <c r="E75" s="207">
        <v>0</v>
      </c>
      <c r="F75" s="209"/>
      <c r="G75" s="209"/>
      <c r="H75" s="209"/>
      <c r="I75" s="209"/>
      <c r="J75" s="209"/>
      <c r="K75" s="209"/>
      <c r="L75" s="209"/>
      <c r="M75" s="209"/>
      <c r="N75" s="209"/>
      <c r="O75" s="209"/>
      <c r="P75" s="209"/>
      <c r="Q75" s="209"/>
      <c r="R75" s="209"/>
      <c r="S75" s="209"/>
      <c r="T75" s="209"/>
    </row>
    <row r="76" spans="2:20">
      <c r="B76" s="172" t="s">
        <v>843</v>
      </c>
      <c r="C76" s="190"/>
      <c r="D76" s="190">
        <v>720.10394802598728</v>
      </c>
      <c r="E76" s="190">
        <v>684.86886556721652</v>
      </c>
      <c r="F76" s="14">
        <f t="shared" ref="F76:T76" si="38">F31</f>
        <v>640.82498750624643</v>
      </c>
      <c r="G76" s="14">
        <f t="shared" si="38"/>
        <v>600.19501915708804</v>
      </c>
      <c r="H76" s="14">
        <f t="shared" si="38"/>
        <v>654.89793103448278</v>
      </c>
      <c r="I76" s="14">
        <f t="shared" si="38"/>
        <v>749.64937055281894</v>
      </c>
      <c r="J76" s="14">
        <f t="shared" si="38"/>
        <v>697.41828631138992</v>
      </c>
      <c r="K76" s="14">
        <f t="shared" si="38"/>
        <v>724.70864567716137</v>
      </c>
      <c r="L76" s="14">
        <f t="shared" si="38"/>
        <v>751.30184907546197</v>
      </c>
      <c r="M76" s="14">
        <f t="shared" si="38"/>
        <v>757.99281609195396</v>
      </c>
      <c r="N76" s="14">
        <f t="shared" si="38"/>
        <v>796.01094690749892</v>
      </c>
      <c r="O76" s="14">
        <f t="shared" si="38"/>
        <v>696.26886556721638</v>
      </c>
      <c r="P76" s="14">
        <f t="shared" si="38"/>
        <v>709.89155422288854</v>
      </c>
      <c r="Q76" s="14">
        <f t="shared" si="38"/>
        <v>670.37057762650966</v>
      </c>
      <c r="R76" s="14">
        <f t="shared" si="38"/>
        <v>548.97913076277723</v>
      </c>
      <c r="S76" s="14">
        <f t="shared" si="38"/>
        <v>966.6132252309659</v>
      </c>
      <c r="T76" s="14">
        <f t="shared" si="38"/>
        <v>959.8598689600318</v>
      </c>
    </row>
    <row r="77" spans="2:20">
      <c r="B77" s="172" t="s">
        <v>845</v>
      </c>
      <c r="C77" s="173"/>
      <c r="D77" s="173">
        <v>878</v>
      </c>
      <c r="E77" s="173">
        <v>878</v>
      </c>
      <c r="F77" s="174">
        <v>878</v>
      </c>
      <c r="G77" s="174">
        <f>F77+G79-G78</f>
        <v>878</v>
      </c>
      <c r="H77" s="174">
        <f t="shared" ref="H77:T77" si="39">G77+H79-H78</f>
        <v>878</v>
      </c>
      <c r="I77" s="174">
        <f t="shared" si="39"/>
        <v>878</v>
      </c>
      <c r="J77" s="174">
        <f t="shared" si="39"/>
        <v>878</v>
      </c>
      <c r="K77" s="174">
        <f t="shared" si="39"/>
        <v>878</v>
      </c>
      <c r="L77" s="174">
        <f t="shared" si="39"/>
        <v>878</v>
      </c>
      <c r="M77" s="174">
        <f t="shared" si="39"/>
        <v>878</v>
      </c>
      <c r="N77" s="174">
        <f t="shared" si="39"/>
        <v>878</v>
      </c>
      <c r="O77" s="174">
        <f t="shared" si="39"/>
        <v>878</v>
      </c>
      <c r="P77" s="174">
        <f t="shared" si="39"/>
        <v>878</v>
      </c>
      <c r="Q77" s="174">
        <f t="shared" si="39"/>
        <v>878</v>
      </c>
      <c r="R77" s="174">
        <f t="shared" si="39"/>
        <v>878</v>
      </c>
      <c r="S77" s="174">
        <f t="shared" si="39"/>
        <v>878</v>
      </c>
      <c r="T77" s="174">
        <f t="shared" si="39"/>
        <v>878</v>
      </c>
    </row>
    <row r="78" spans="2:20">
      <c r="B78" s="172" t="s">
        <v>881</v>
      </c>
      <c r="C78" s="173"/>
      <c r="D78" s="173">
        <v>0</v>
      </c>
      <c r="E78" s="173">
        <v>0</v>
      </c>
      <c r="F78" s="174"/>
      <c r="G78" s="174"/>
      <c r="H78" s="174"/>
      <c r="I78" s="174"/>
      <c r="J78" s="174"/>
      <c r="K78" s="174"/>
      <c r="L78" s="174"/>
      <c r="M78" s="174"/>
      <c r="N78" s="174"/>
      <c r="O78" s="174"/>
      <c r="P78" s="174"/>
      <c r="Q78" s="174"/>
      <c r="R78" s="174"/>
      <c r="S78" s="174"/>
      <c r="T78" s="174"/>
    </row>
    <row r="79" spans="2:20">
      <c r="B79" s="172" t="s">
        <v>855</v>
      </c>
      <c r="C79" s="173"/>
      <c r="D79" s="173">
        <v>0</v>
      </c>
      <c r="E79" s="173">
        <v>0</v>
      </c>
      <c r="F79" s="174"/>
      <c r="G79" s="174"/>
      <c r="H79" s="174"/>
      <c r="I79" s="174"/>
      <c r="J79" s="174"/>
      <c r="K79" s="174"/>
      <c r="L79" s="174"/>
      <c r="M79" s="174"/>
      <c r="N79" s="174"/>
      <c r="O79" s="174"/>
      <c r="P79" s="174"/>
      <c r="Q79" s="174"/>
      <c r="R79" s="174"/>
      <c r="S79" s="174"/>
      <c r="T79" s="174"/>
    </row>
    <row r="80" spans="2:20">
      <c r="B80" s="172" t="s">
        <v>848</v>
      </c>
      <c r="C80" s="173"/>
      <c r="D80" s="173">
        <v>21576.5</v>
      </c>
      <c r="E80" s="173">
        <v>18139</v>
      </c>
      <c r="F80" s="174">
        <f t="shared" ref="F80:S81" si="40">F36</f>
        <v>16240.583333333334</v>
      </c>
      <c r="G80" s="174">
        <f t="shared" si="40"/>
        <v>23212.616666666669</v>
      </c>
      <c r="H80" s="174">
        <f t="shared" si="40"/>
        <v>20766</v>
      </c>
      <c r="I80" s="174">
        <f t="shared" si="40"/>
        <v>28421.666666666664</v>
      </c>
      <c r="J80" s="174">
        <f t="shared" si="40"/>
        <v>20030</v>
      </c>
      <c r="K80" s="174">
        <f t="shared" si="40"/>
        <v>23019</v>
      </c>
      <c r="L80" s="174">
        <f t="shared" si="40"/>
        <v>28744.5</v>
      </c>
      <c r="M80" s="174">
        <f t="shared" si="40"/>
        <v>29383</v>
      </c>
      <c r="N80" s="174">
        <f t="shared" si="40"/>
        <v>30324.750000000004</v>
      </c>
      <c r="O80" s="174">
        <f t="shared" si="40"/>
        <v>15587.25</v>
      </c>
      <c r="P80" s="174">
        <f t="shared" si="40"/>
        <v>19143</v>
      </c>
      <c r="Q80" s="174">
        <f t="shared" si="40"/>
        <v>16276.588631428274</v>
      </c>
      <c r="R80" s="174">
        <f t="shared" si="40"/>
        <v>-2903.0311757762211</v>
      </c>
      <c r="S80" s="174">
        <f t="shared" si="40"/>
        <v>66414.895057263551</v>
      </c>
      <c r="T80" s="174">
        <f t="shared" ref="T80" si="41">T83*7.25*T$41</f>
        <v>13650.133149085303</v>
      </c>
    </row>
    <row r="81" spans="2:20">
      <c r="B81" s="172" t="s">
        <v>882</v>
      </c>
      <c r="C81" s="173"/>
      <c r="D81" s="173">
        <v>36.526405444962386</v>
      </c>
      <c r="E81" s="173">
        <v>31.486440392430438</v>
      </c>
      <c r="F81" s="174">
        <f t="shared" si="40"/>
        <v>0</v>
      </c>
      <c r="G81" s="174">
        <f t="shared" si="40"/>
        <v>0</v>
      </c>
      <c r="H81" s="174">
        <f t="shared" si="40"/>
        <v>0</v>
      </c>
      <c r="I81" s="174">
        <f t="shared" si="40"/>
        <v>0</v>
      </c>
      <c r="J81" s="174">
        <f t="shared" si="40"/>
        <v>0</v>
      </c>
      <c r="K81" s="174">
        <f t="shared" si="40"/>
        <v>0</v>
      </c>
      <c r="L81" s="174">
        <f t="shared" si="40"/>
        <v>0</v>
      </c>
      <c r="M81" s="174">
        <f t="shared" si="40"/>
        <v>0</v>
      </c>
      <c r="N81" s="174">
        <f t="shared" si="40"/>
        <v>0</v>
      </c>
      <c r="O81" s="174">
        <f t="shared" si="40"/>
        <v>0</v>
      </c>
      <c r="P81" s="174">
        <f t="shared" si="40"/>
        <v>0</v>
      </c>
      <c r="Q81" s="174">
        <f t="shared" si="40"/>
        <v>28.639679603725824</v>
      </c>
      <c r="R81" s="174">
        <f t="shared" si="40"/>
        <v>-5.1080656172215813</v>
      </c>
      <c r="S81" s="174">
        <f t="shared" si="40"/>
        <v>105.17505987182851</v>
      </c>
      <c r="T81" s="174">
        <f>T37</f>
        <v>103.3917254961998</v>
      </c>
    </row>
    <row r="82" spans="2:20">
      <c r="B82" s="172" t="s">
        <v>851</v>
      </c>
      <c r="C82" s="173"/>
      <c r="D82" s="173">
        <v>0</v>
      </c>
      <c r="E82" s="173">
        <v>0</v>
      </c>
      <c r="F82" s="174"/>
      <c r="G82" s="174"/>
      <c r="H82" s="174"/>
      <c r="I82" s="174"/>
      <c r="J82" s="174"/>
      <c r="K82" s="174"/>
      <c r="L82" s="174"/>
      <c r="M82" s="174"/>
      <c r="N82" s="174"/>
      <c r="O82" s="174"/>
      <c r="P82" s="174"/>
      <c r="Q82" s="174"/>
      <c r="R82" s="174"/>
      <c r="S82" s="174"/>
      <c r="T82" s="174"/>
    </row>
    <row r="83" spans="2:20">
      <c r="B83" s="172" t="s">
        <v>852</v>
      </c>
      <c r="C83" s="173"/>
      <c r="D83" s="173">
        <v>-157.89605197401272</v>
      </c>
      <c r="E83" s="173">
        <v>-193.13113443278348</v>
      </c>
      <c r="F83" s="174">
        <f t="shared" ref="F83:G83" si="42">F76-F77</f>
        <v>-237.17501249375357</v>
      </c>
      <c r="G83" s="174">
        <f t="shared" si="42"/>
        <v>-277.80498084291196</v>
      </c>
      <c r="H83" s="174">
        <f>H76-G77</f>
        <v>-223.10206896551722</v>
      </c>
      <c r="I83" s="174">
        <f t="shared" ref="I83:N83" si="43">I76-H77</f>
        <v>-128.35062944718106</v>
      </c>
      <c r="J83" s="174">
        <f t="shared" si="43"/>
        <v>-180.58171368861008</v>
      </c>
      <c r="K83" s="174">
        <f t="shared" si="43"/>
        <v>-153.29135432283863</v>
      </c>
      <c r="L83" s="174">
        <f t="shared" si="43"/>
        <v>-126.69815092453803</v>
      </c>
      <c r="M83" s="174">
        <f t="shared" si="43"/>
        <v>-120.00718390804604</v>
      </c>
      <c r="N83" s="174">
        <f t="shared" si="43"/>
        <v>-81.989053092501081</v>
      </c>
      <c r="O83" s="174">
        <f>O76-O77</f>
        <v>-181.73113443278362</v>
      </c>
      <c r="P83" s="174">
        <f t="shared" ref="P83:R83" si="44">P76-P77</f>
        <v>-168.10844577711146</v>
      </c>
      <c r="Q83" s="174">
        <f t="shared" si="44"/>
        <v>-207.62942237349034</v>
      </c>
      <c r="R83" s="174">
        <f t="shared" si="44"/>
        <v>-329.02086923722277</v>
      </c>
      <c r="S83" s="174">
        <f t="shared" ref="S83:T83" si="45">S76-R77</f>
        <v>88.613225230965895</v>
      </c>
      <c r="T83" s="174">
        <f t="shared" si="45"/>
        <v>81.859868960031804</v>
      </c>
    </row>
    <row r="84" spans="2:20">
      <c r="B84" s="172" t="s">
        <v>853</v>
      </c>
      <c r="C84" s="173"/>
      <c r="D84" s="173">
        <v>22</v>
      </c>
      <c r="E84" s="173">
        <v>22</v>
      </c>
      <c r="F84" s="174">
        <v>23</v>
      </c>
      <c r="G84" s="174">
        <v>16</v>
      </c>
      <c r="H84" s="174">
        <v>25</v>
      </c>
      <c r="I84" s="174">
        <v>21</v>
      </c>
      <c r="J84" s="174">
        <v>24</v>
      </c>
      <c r="K84" s="174">
        <v>24</v>
      </c>
      <c r="L84" s="174">
        <v>24</v>
      </c>
      <c r="M84" s="174">
        <v>24</v>
      </c>
      <c r="N84" s="174">
        <v>22</v>
      </c>
      <c r="O84" s="174">
        <v>25</v>
      </c>
      <c r="P84" s="174">
        <v>22</v>
      </c>
      <c r="Q84" s="174">
        <v>22</v>
      </c>
      <c r="R84" s="174">
        <v>23</v>
      </c>
      <c r="S84" s="174">
        <v>24</v>
      </c>
      <c r="T84" s="174">
        <v>25</v>
      </c>
    </row>
    <row r="85" spans="2:20">
      <c r="B85" s="186" t="s">
        <v>883</v>
      </c>
      <c r="C85" s="184"/>
      <c r="D85" s="184">
        <v>0</v>
      </c>
      <c r="E85" s="184">
        <v>0</v>
      </c>
      <c r="F85" s="185">
        <f>F78/E77</f>
        <v>0</v>
      </c>
      <c r="G85" s="185">
        <f t="shared" ref="G85:T85" si="46">G78/F77</f>
        <v>0</v>
      </c>
      <c r="H85" s="185">
        <f t="shared" si="46"/>
        <v>0</v>
      </c>
      <c r="I85" s="185">
        <f t="shared" si="46"/>
        <v>0</v>
      </c>
      <c r="J85" s="185">
        <f t="shared" si="46"/>
        <v>0</v>
      </c>
      <c r="K85" s="185">
        <f t="shared" si="46"/>
        <v>0</v>
      </c>
      <c r="L85" s="185">
        <f t="shared" si="46"/>
        <v>0</v>
      </c>
      <c r="M85" s="185">
        <f t="shared" si="46"/>
        <v>0</v>
      </c>
      <c r="N85" s="185">
        <f t="shared" si="46"/>
        <v>0</v>
      </c>
      <c r="O85" s="185">
        <f t="shared" si="46"/>
        <v>0</v>
      </c>
      <c r="P85" s="185">
        <f t="shared" si="46"/>
        <v>0</v>
      </c>
      <c r="Q85" s="185">
        <f t="shared" si="46"/>
        <v>0</v>
      </c>
      <c r="R85" s="185">
        <f t="shared" si="46"/>
        <v>0</v>
      </c>
      <c r="S85" s="185">
        <f t="shared" si="46"/>
        <v>0</v>
      </c>
      <c r="T85" s="185">
        <f t="shared" si="46"/>
        <v>0</v>
      </c>
    </row>
    <row r="86" spans="2:20">
      <c r="B86" s="186" t="s">
        <v>858</v>
      </c>
      <c r="C86" s="184"/>
      <c r="D86" s="184">
        <v>0</v>
      </c>
      <c r="E86" s="184">
        <v>0</v>
      </c>
      <c r="F86" s="185">
        <f t="shared" ref="F86:M86" si="47">(F80-F91)/(F84*3.5*E77)</f>
        <v>0.22977947245056288</v>
      </c>
      <c r="G86" s="185">
        <f t="shared" si="47"/>
        <v>0.47210821401453523</v>
      </c>
      <c r="H86" s="185">
        <f t="shared" si="47"/>
        <v>0.2703026358607224</v>
      </c>
      <c r="I86" s="185">
        <f t="shared" si="47"/>
        <v>0.44042066332987251</v>
      </c>
      <c r="J86" s="185">
        <f t="shared" si="47"/>
        <v>0.27158585529883933</v>
      </c>
      <c r="K86" s="185">
        <f t="shared" si="47"/>
        <v>0.3121135698014969</v>
      </c>
      <c r="L86" s="185">
        <f t="shared" si="47"/>
        <v>0.38974536283761796</v>
      </c>
      <c r="M86" s="185">
        <f t="shared" si="47"/>
        <v>0.39840275517952056</v>
      </c>
      <c r="N86" s="185"/>
      <c r="O86" s="185"/>
      <c r="P86" s="185"/>
      <c r="Q86" s="185"/>
      <c r="R86" s="185"/>
      <c r="S86" s="185"/>
      <c r="T86" s="185"/>
    </row>
    <row r="87" spans="2:20">
      <c r="B87" s="186" t="s">
        <v>859</v>
      </c>
      <c r="C87" s="184"/>
      <c r="D87" s="184">
        <v>0.3</v>
      </c>
      <c r="E87" s="184">
        <v>0.3</v>
      </c>
      <c r="F87" s="185">
        <v>0.3</v>
      </c>
      <c r="G87" s="185">
        <v>0.3</v>
      </c>
      <c r="H87" s="185">
        <v>0.3</v>
      </c>
      <c r="I87" s="185">
        <v>0.3</v>
      </c>
      <c r="J87" s="185">
        <v>0.3</v>
      </c>
      <c r="K87" s="185">
        <v>0.3</v>
      </c>
      <c r="L87" s="185">
        <v>0.3</v>
      </c>
      <c r="M87" s="185">
        <v>0.3</v>
      </c>
      <c r="N87" s="185">
        <v>0.3</v>
      </c>
      <c r="O87" s="185">
        <v>0.3</v>
      </c>
      <c r="P87" s="185">
        <v>0.3</v>
      </c>
      <c r="Q87" s="185">
        <v>0.3</v>
      </c>
      <c r="R87" s="185">
        <v>1.3</v>
      </c>
      <c r="S87" s="185">
        <v>2.2999999999999998</v>
      </c>
      <c r="T87" s="185">
        <v>3.3</v>
      </c>
    </row>
    <row r="88" spans="2:20">
      <c r="B88" s="187" t="s">
        <v>860</v>
      </c>
      <c r="C88" s="188"/>
      <c r="D88" s="188" t="s">
        <v>354</v>
      </c>
      <c r="E88" s="188" t="s">
        <v>861</v>
      </c>
      <c r="F88" s="189" t="str">
        <f t="shared" ref="F88:T88" si="48">IF(F80&lt;=F89,"OK","NG")</f>
        <v>OK</v>
      </c>
      <c r="G88" s="189" t="str">
        <f t="shared" si="48"/>
        <v>NG</v>
      </c>
      <c r="H88" s="189" t="str">
        <f t="shared" si="48"/>
        <v>OK</v>
      </c>
      <c r="I88" s="189" t="str">
        <f t="shared" si="48"/>
        <v>NG</v>
      </c>
      <c r="J88" s="189" t="str">
        <f t="shared" si="48"/>
        <v>OK</v>
      </c>
      <c r="K88" s="189" t="str">
        <f t="shared" si="48"/>
        <v>NG</v>
      </c>
      <c r="L88" s="189" t="str">
        <f t="shared" si="48"/>
        <v>NG</v>
      </c>
      <c r="M88" s="189" t="str">
        <f t="shared" si="48"/>
        <v>NG</v>
      </c>
      <c r="N88" s="189" t="str">
        <f t="shared" si="48"/>
        <v>NG</v>
      </c>
      <c r="O88" s="189" t="str">
        <f t="shared" si="48"/>
        <v>OK</v>
      </c>
      <c r="P88" s="189" t="str">
        <f t="shared" si="48"/>
        <v>OK</v>
      </c>
      <c r="Q88" s="189" t="str">
        <f t="shared" si="48"/>
        <v>OK</v>
      </c>
      <c r="R88" s="189" t="str">
        <f t="shared" si="48"/>
        <v>OK</v>
      </c>
      <c r="S88" s="189" t="str">
        <f t="shared" si="48"/>
        <v>NG</v>
      </c>
      <c r="T88" s="189" t="str">
        <f t="shared" si="48"/>
        <v>OK</v>
      </c>
    </row>
    <row r="89" spans="2:20">
      <c r="B89" s="187" t="s">
        <v>862</v>
      </c>
      <c r="C89" s="190"/>
      <c r="D89" s="190">
        <v>20281.8</v>
      </c>
      <c r="E89" s="190">
        <v>20281.8</v>
      </c>
      <c r="F89" s="14">
        <f t="shared" ref="F89:H89" si="49">SUM(F90:F91)</f>
        <v>21203.7</v>
      </c>
      <c r="G89" s="14">
        <f t="shared" si="49"/>
        <v>14750.4</v>
      </c>
      <c r="H89" s="14">
        <f t="shared" si="49"/>
        <v>23047.5</v>
      </c>
      <c r="I89" s="14">
        <f>SUM(I90:I91)</f>
        <v>19359.899999999998</v>
      </c>
      <c r="J89" s="14">
        <f t="shared" ref="J89:T89" si="50">SUM(J90:J91)</f>
        <v>22125.599999999999</v>
      </c>
      <c r="K89" s="14">
        <f t="shared" si="50"/>
        <v>22125.599999999999</v>
      </c>
      <c r="L89" s="14">
        <f t="shared" si="50"/>
        <v>22125.599999999999</v>
      </c>
      <c r="M89" s="14">
        <f t="shared" si="50"/>
        <v>22125.599999999999</v>
      </c>
      <c r="N89" s="14">
        <f t="shared" si="50"/>
        <v>20281.8</v>
      </c>
      <c r="O89" s="14">
        <f t="shared" si="50"/>
        <v>23047.5</v>
      </c>
      <c r="P89" s="14">
        <f t="shared" si="50"/>
        <v>20281.8</v>
      </c>
      <c r="Q89" s="14">
        <f t="shared" si="50"/>
        <v>20281.8</v>
      </c>
      <c r="R89" s="14">
        <f t="shared" si="50"/>
        <v>21203.7</v>
      </c>
      <c r="S89" s="14">
        <f t="shared" si="50"/>
        <v>22125.599999999999</v>
      </c>
      <c r="T89" s="14">
        <f t="shared" si="50"/>
        <v>23047.5</v>
      </c>
    </row>
    <row r="90" spans="2:20">
      <c r="B90" s="187" t="s">
        <v>863</v>
      </c>
      <c r="C90" s="190"/>
      <c r="D90" s="190">
        <v>20281.8</v>
      </c>
      <c r="E90" s="190">
        <v>20281.8</v>
      </c>
      <c r="F90" s="14">
        <f t="shared" ref="F90" si="51">E77*3.5*F84*F$48</f>
        <v>21203.7</v>
      </c>
      <c r="G90" s="14">
        <f t="shared" ref="G90:H90" si="52">(F77-F79)*3.5*G84*G$48</f>
        <v>14750.4</v>
      </c>
      <c r="H90" s="14">
        <f t="shared" si="52"/>
        <v>23047.5</v>
      </c>
      <c r="I90" s="14">
        <f>(H77-H79)*3.5*I84*I$48</f>
        <v>19359.899999999998</v>
      </c>
      <c r="J90" s="14">
        <f t="shared" ref="J90:L90" si="53">(I77-I79)*3.5*J84*J$48</f>
        <v>22125.599999999999</v>
      </c>
      <c r="K90" s="14">
        <f t="shared" si="53"/>
        <v>22125.599999999999</v>
      </c>
      <c r="L90" s="14">
        <f t="shared" si="53"/>
        <v>22125.599999999999</v>
      </c>
      <c r="M90" s="14">
        <f t="shared" ref="M90:T90" si="54">L77*3.5*M84*M$48</f>
        <v>22125.599999999999</v>
      </c>
      <c r="N90" s="14">
        <f t="shared" si="54"/>
        <v>20281.8</v>
      </c>
      <c r="O90" s="14">
        <f t="shared" si="54"/>
        <v>23047.5</v>
      </c>
      <c r="P90" s="14">
        <f t="shared" si="54"/>
        <v>20281.8</v>
      </c>
      <c r="Q90" s="14">
        <f t="shared" si="54"/>
        <v>20281.8</v>
      </c>
      <c r="R90" s="14">
        <f t="shared" si="54"/>
        <v>21203.7</v>
      </c>
      <c r="S90" s="14">
        <f t="shared" si="54"/>
        <v>22125.599999999999</v>
      </c>
      <c r="T90" s="14">
        <f t="shared" si="54"/>
        <v>23047.5</v>
      </c>
    </row>
    <row r="91" spans="2:20">
      <c r="B91" s="187" t="s">
        <v>864</v>
      </c>
      <c r="C91" s="190"/>
      <c r="D91" s="190">
        <v>0</v>
      </c>
      <c r="E91" s="190">
        <v>0</v>
      </c>
      <c r="F91" s="14">
        <f t="shared" ref="F91" si="55">F82*E77*(7.25+3.5)</f>
        <v>0</v>
      </c>
      <c r="G91" s="14">
        <f t="shared" ref="G91:H91" si="56">G82*(F77-F79)*(7.25+3.5)</f>
        <v>0</v>
      </c>
      <c r="H91" s="14">
        <f t="shared" si="56"/>
        <v>0</v>
      </c>
      <c r="I91" s="14">
        <f>I82*(H77-H79)*(7.25+3.5)</f>
        <v>0</v>
      </c>
      <c r="J91" s="14">
        <f t="shared" ref="J91:L91" si="57">J82*(I77-I79)*(7.25+3.5)</f>
        <v>0</v>
      </c>
      <c r="K91" s="14">
        <f t="shared" si="57"/>
        <v>0</v>
      </c>
      <c r="L91" s="14">
        <f t="shared" si="57"/>
        <v>0</v>
      </c>
      <c r="M91" s="14">
        <f t="shared" ref="M91:T91" si="58">M82*L77*(7.25+3.5)</f>
        <v>0</v>
      </c>
      <c r="N91" s="14">
        <f t="shared" si="58"/>
        <v>0</v>
      </c>
      <c r="O91" s="14">
        <f t="shared" si="58"/>
        <v>0</v>
      </c>
      <c r="P91" s="14">
        <f t="shared" si="58"/>
        <v>0</v>
      </c>
      <c r="Q91" s="14">
        <f t="shared" si="58"/>
        <v>0</v>
      </c>
      <c r="R91" s="14">
        <f t="shared" si="58"/>
        <v>0</v>
      </c>
      <c r="S91" s="14">
        <f t="shared" si="58"/>
        <v>0</v>
      </c>
      <c r="T91" s="14">
        <f t="shared" si="58"/>
        <v>0</v>
      </c>
    </row>
    <row r="92" spans="2:20">
      <c r="B92" s="206"/>
      <c r="C92" s="225"/>
      <c r="D92" s="225">
        <v>0</v>
      </c>
      <c r="E92" s="225">
        <v>0</v>
      </c>
      <c r="F92" s="226"/>
      <c r="G92" s="226"/>
      <c r="H92" s="226"/>
      <c r="I92" s="226"/>
      <c r="J92" s="226"/>
      <c r="K92" s="226"/>
      <c r="L92" s="226"/>
      <c r="M92" s="226"/>
      <c r="N92" s="226"/>
      <c r="O92" s="226"/>
      <c r="P92" s="226"/>
      <c r="Q92" s="226"/>
      <c r="R92" s="226">
        <f t="shared" ref="R92:T92" si="59">R159</f>
        <v>0</v>
      </c>
      <c r="S92" s="226">
        <f t="shared" si="59"/>
        <v>29.999999999999996</v>
      </c>
      <c r="T92" s="226">
        <f t="shared" si="59"/>
        <v>28.62538312985653</v>
      </c>
    </row>
    <row r="93" spans="2:20">
      <c r="C93" s="4"/>
      <c r="D93" s="4">
        <v>0</v>
      </c>
      <c r="E93" s="4">
        <v>0</v>
      </c>
    </row>
    <row r="94" spans="2:20" hidden="1">
      <c r="C94" s="4"/>
      <c r="D94" s="4">
        <v>0</v>
      </c>
      <c r="E94" s="4">
        <v>0</v>
      </c>
    </row>
    <row r="95" spans="2:20" hidden="1">
      <c r="C95" s="227"/>
      <c r="D95" s="227">
        <v>0</v>
      </c>
      <c r="E95" s="227">
        <v>0</v>
      </c>
      <c r="F95" s="228"/>
      <c r="G95" s="228"/>
      <c r="H95" s="228"/>
      <c r="I95" s="228"/>
      <c r="J95" s="228"/>
      <c r="K95" s="228"/>
      <c r="L95" s="228"/>
      <c r="M95" s="228"/>
      <c r="N95" s="228"/>
      <c r="O95" s="228"/>
      <c r="P95" s="228"/>
      <c r="Q95" s="228"/>
    </row>
    <row r="96" spans="2:20" hidden="1">
      <c r="B96" s="172" t="s">
        <v>848</v>
      </c>
      <c r="C96" s="229"/>
      <c r="D96" s="229">
        <v>0</v>
      </c>
      <c r="E96" s="229">
        <v>0</v>
      </c>
      <c r="F96" s="230"/>
      <c r="G96" s="230"/>
      <c r="H96" s="230"/>
      <c r="I96" s="230"/>
      <c r="J96" s="230"/>
      <c r="K96" s="230"/>
      <c r="L96" s="230"/>
      <c r="M96" s="230"/>
      <c r="N96" s="230"/>
      <c r="O96" s="230"/>
      <c r="P96" s="230"/>
      <c r="Q96" s="230"/>
    </row>
    <row r="97" spans="2:21" hidden="1">
      <c r="B97" s="206" t="s">
        <v>884</v>
      </c>
      <c r="C97" s="231"/>
      <c r="D97" s="231">
        <v>0</v>
      </c>
      <c r="E97" s="231">
        <v>0</v>
      </c>
      <c r="F97" s="231"/>
      <c r="G97" s="231"/>
      <c r="H97" s="231"/>
      <c r="I97" s="231"/>
      <c r="J97" s="231"/>
      <c r="K97" s="231"/>
      <c r="L97" s="231"/>
      <c r="M97" s="231"/>
      <c r="N97" s="231"/>
      <c r="O97" s="231"/>
      <c r="P97" s="231"/>
      <c r="Q97" s="231"/>
    </row>
    <row r="98" spans="2:21" hidden="1">
      <c r="C98" s="232"/>
      <c r="D98" s="232">
        <v>0</v>
      </c>
      <c r="E98" s="232">
        <v>0</v>
      </c>
      <c r="F98" s="233"/>
      <c r="G98" s="233"/>
      <c r="H98" s="233"/>
      <c r="I98" s="233"/>
      <c r="J98" s="233"/>
      <c r="K98" s="233"/>
      <c r="L98" s="233"/>
      <c r="M98" s="233"/>
      <c r="N98" s="233"/>
      <c r="O98" s="233"/>
      <c r="P98" s="233"/>
      <c r="Q98" s="233"/>
    </row>
    <row r="99" spans="2:21" hidden="1">
      <c r="C99" s="4"/>
      <c r="D99" s="4">
        <v>0</v>
      </c>
      <c r="E99" s="4">
        <v>0</v>
      </c>
    </row>
    <row r="100" spans="2:21" hidden="1">
      <c r="C100" s="227"/>
      <c r="D100" s="227">
        <v>0</v>
      </c>
      <c r="E100" s="227">
        <v>0</v>
      </c>
      <c r="F100" s="228"/>
      <c r="G100" s="228"/>
      <c r="H100" s="228"/>
      <c r="I100" s="228"/>
      <c r="J100" s="228"/>
      <c r="K100" s="228"/>
      <c r="L100" s="228"/>
      <c r="M100" s="228"/>
      <c r="N100" s="228"/>
      <c r="O100" s="228"/>
      <c r="P100" s="228"/>
      <c r="Q100" s="228"/>
    </row>
    <row r="101" spans="2:21" hidden="1">
      <c r="B101" s="234" t="s">
        <v>885</v>
      </c>
      <c r="C101" s="235"/>
      <c r="D101" s="235">
        <v>0</v>
      </c>
      <c r="E101" s="235">
        <v>0</v>
      </c>
      <c r="F101" s="236"/>
      <c r="G101" s="236"/>
      <c r="H101" s="236"/>
      <c r="I101" s="236"/>
      <c r="J101" s="236"/>
      <c r="K101" s="236"/>
      <c r="L101" s="236"/>
      <c r="M101" s="236"/>
      <c r="N101" s="236"/>
      <c r="O101" s="236"/>
      <c r="P101" s="236"/>
      <c r="Q101" s="236"/>
    </row>
    <row r="102" spans="2:21" hidden="1">
      <c r="B102" s="234" t="s">
        <v>881</v>
      </c>
      <c r="C102" s="235"/>
      <c r="D102" s="235">
        <v>0</v>
      </c>
      <c r="E102" s="235">
        <v>0</v>
      </c>
      <c r="F102" s="236"/>
      <c r="G102" s="236"/>
      <c r="H102" s="236"/>
      <c r="I102" s="236"/>
      <c r="J102" s="236"/>
      <c r="K102" s="236"/>
      <c r="L102" s="236"/>
      <c r="M102" s="236"/>
      <c r="N102" s="236"/>
      <c r="O102" s="236"/>
      <c r="P102" s="236"/>
      <c r="Q102" s="236"/>
      <c r="U102" s="237"/>
    </row>
    <row r="103" spans="2:21" hidden="1">
      <c r="B103" s="234" t="s">
        <v>847</v>
      </c>
      <c r="C103" s="235"/>
      <c r="D103" s="235">
        <v>0</v>
      </c>
      <c r="E103" s="235">
        <v>0</v>
      </c>
      <c r="F103" s="236"/>
      <c r="G103" s="236"/>
      <c r="H103" s="236"/>
      <c r="I103" s="236"/>
      <c r="J103" s="236"/>
      <c r="K103" s="236"/>
      <c r="L103" s="236"/>
      <c r="M103" s="236"/>
      <c r="N103" s="236"/>
      <c r="O103" s="236"/>
      <c r="P103" s="236"/>
      <c r="Q103" s="236"/>
      <c r="U103" s="237"/>
    </row>
    <row r="104" spans="2:21" hidden="1">
      <c r="B104" s="238" t="s">
        <v>886</v>
      </c>
      <c r="C104" s="229"/>
      <c r="D104" s="229">
        <v>0</v>
      </c>
      <c r="E104" s="229">
        <v>0</v>
      </c>
      <c r="F104" s="230"/>
      <c r="G104" s="230"/>
      <c r="H104" s="230"/>
      <c r="I104" s="230"/>
      <c r="J104" s="230"/>
      <c r="K104" s="230"/>
      <c r="L104" s="230"/>
      <c r="M104" s="230"/>
      <c r="N104" s="230"/>
      <c r="O104" s="230"/>
      <c r="P104" s="230"/>
      <c r="Q104" s="230"/>
    </row>
    <row r="105" spans="2:21" hidden="1">
      <c r="B105" s="234" t="s">
        <v>887</v>
      </c>
      <c r="C105" s="239"/>
      <c r="D105" s="239">
        <v>0</v>
      </c>
      <c r="E105" s="239">
        <v>0</v>
      </c>
      <c r="F105" s="240"/>
      <c r="G105" s="240"/>
      <c r="H105" s="240"/>
      <c r="I105" s="240"/>
      <c r="J105" s="240"/>
      <c r="K105" s="240"/>
      <c r="L105" s="240"/>
      <c r="M105" s="240"/>
      <c r="N105" s="240"/>
      <c r="O105" s="240"/>
      <c r="P105" s="240"/>
      <c r="Q105" s="240"/>
      <c r="U105" s="241"/>
    </row>
    <row r="106" spans="2:21" hidden="1">
      <c r="C106" s="4"/>
      <c r="D106" s="4">
        <v>0</v>
      </c>
      <c r="E106" s="4">
        <v>0</v>
      </c>
    </row>
    <row r="107" spans="2:21" hidden="1">
      <c r="C107" s="242"/>
      <c r="D107" s="242">
        <v>0</v>
      </c>
      <c r="E107" s="242">
        <v>0</v>
      </c>
      <c r="F107" s="237"/>
      <c r="G107" s="237"/>
      <c r="H107" s="237"/>
      <c r="I107" s="237"/>
      <c r="J107" s="237"/>
      <c r="K107" s="237"/>
      <c r="L107" s="237"/>
      <c r="M107" s="237"/>
      <c r="N107" s="237"/>
      <c r="O107" s="237"/>
      <c r="P107" s="237"/>
      <c r="Q107" s="237"/>
      <c r="R107" s="237"/>
      <c r="S107" s="237"/>
      <c r="T107" s="237"/>
    </row>
    <row r="108" spans="2:21" hidden="1">
      <c r="C108" s="243"/>
      <c r="D108" s="243">
        <v>0</v>
      </c>
      <c r="E108" s="243">
        <v>0</v>
      </c>
      <c r="F108" s="244"/>
      <c r="G108" s="244"/>
      <c r="H108" s="244"/>
      <c r="I108" s="244"/>
      <c r="J108" s="244"/>
      <c r="K108" s="244"/>
      <c r="L108" s="244"/>
      <c r="M108" s="244"/>
      <c r="N108" s="244"/>
      <c r="O108" s="244"/>
      <c r="P108" s="244"/>
      <c r="Q108" s="244"/>
      <c r="R108" s="244"/>
      <c r="S108" s="244"/>
      <c r="T108" s="244"/>
    </row>
    <row r="109" spans="2:21" hidden="1">
      <c r="C109" s="245"/>
      <c r="D109" s="245">
        <v>0</v>
      </c>
      <c r="E109" s="245">
        <v>0</v>
      </c>
      <c r="F109" s="241"/>
      <c r="G109" s="241"/>
      <c r="H109" s="241"/>
      <c r="I109" s="241"/>
      <c r="J109" s="241"/>
      <c r="K109" s="241"/>
      <c r="L109" s="241"/>
      <c r="M109" s="241"/>
      <c r="N109" s="241"/>
      <c r="O109" s="241"/>
      <c r="P109" s="241"/>
      <c r="Q109" s="241"/>
      <c r="R109" s="241"/>
      <c r="S109" s="241"/>
      <c r="T109" s="241"/>
    </row>
    <row r="110" spans="2:21" hidden="1">
      <c r="C110" s="4"/>
      <c r="D110" s="4">
        <v>0</v>
      </c>
      <c r="E110" s="4">
        <v>0</v>
      </c>
    </row>
    <row r="111" spans="2:21" hidden="1">
      <c r="C111" s="4"/>
      <c r="D111" s="4">
        <v>0</v>
      </c>
      <c r="E111" s="4">
        <v>0</v>
      </c>
    </row>
    <row r="112" spans="2:21" hidden="1">
      <c r="C112" s="191"/>
      <c r="D112" s="191">
        <v>0</v>
      </c>
      <c r="E112" s="191">
        <v>0</v>
      </c>
      <c r="F112" s="192"/>
      <c r="G112" s="192"/>
      <c r="H112" s="192"/>
      <c r="I112" s="192"/>
      <c r="J112" s="192"/>
      <c r="K112" s="192"/>
      <c r="L112" s="192"/>
      <c r="M112" s="192"/>
      <c r="N112" s="192"/>
      <c r="O112" s="192"/>
      <c r="P112" s="192"/>
      <c r="Q112" s="192"/>
      <c r="R112" s="192"/>
      <c r="S112" s="192"/>
      <c r="T112" s="192"/>
    </row>
    <row r="113" spans="2:22" hidden="1">
      <c r="B113" s="172" t="s">
        <v>846</v>
      </c>
      <c r="C113" s="173"/>
      <c r="D113" s="173">
        <v>0</v>
      </c>
      <c r="E113" s="173">
        <v>0</v>
      </c>
      <c r="F113" s="174"/>
      <c r="G113" s="174"/>
      <c r="H113" s="174"/>
      <c r="I113" s="174"/>
      <c r="J113" s="174"/>
      <c r="K113" s="174"/>
      <c r="L113" s="174"/>
      <c r="M113" s="174"/>
      <c r="N113" s="174"/>
      <c r="O113" s="174"/>
      <c r="P113" s="174"/>
      <c r="Q113" s="174"/>
      <c r="R113" s="174"/>
      <c r="S113" s="174"/>
      <c r="T113" s="174"/>
      <c r="U113" s="237"/>
    </row>
    <row r="114" spans="2:22" hidden="1">
      <c r="B114" s="172" t="s">
        <v>888</v>
      </c>
      <c r="C114" s="173"/>
      <c r="D114" s="173">
        <v>0</v>
      </c>
      <c r="E114" s="173">
        <v>0</v>
      </c>
      <c r="F114" s="174"/>
      <c r="G114" s="174"/>
      <c r="H114" s="174"/>
      <c r="I114" s="174"/>
      <c r="J114" s="174"/>
      <c r="K114" s="174"/>
      <c r="L114" s="174"/>
      <c r="M114" s="174"/>
      <c r="N114" s="174"/>
      <c r="O114" s="174"/>
      <c r="P114" s="174"/>
      <c r="Q114" s="174"/>
      <c r="R114" s="174"/>
      <c r="S114" s="174"/>
      <c r="T114" s="174"/>
      <c r="U114" s="237"/>
      <c r="V114" s="237"/>
    </row>
    <row r="115" spans="2:22" hidden="1">
      <c r="B115" s="172" t="s">
        <v>887</v>
      </c>
      <c r="C115" s="246"/>
      <c r="D115" s="246">
        <v>0</v>
      </c>
      <c r="E115" s="246">
        <v>0</v>
      </c>
      <c r="F115" s="247"/>
      <c r="G115" s="247"/>
      <c r="H115" s="247"/>
      <c r="I115" s="247"/>
      <c r="J115" s="247"/>
      <c r="K115" s="247"/>
      <c r="L115" s="247"/>
      <c r="M115" s="247"/>
      <c r="N115" s="247"/>
      <c r="O115" s="247"/>
      <c r="P115" s="247"/>
      <c r="Q115" s="247"/>
      <c r="R115" s="247"/>
      <c r="S115" s="247"/>
      <c r="T115" s="247"/>
    </row>
    <row r="116" spans="2:22" hidden="1">
      <c r="C116" s="4"/>
      <c r="D116" s="4">
        <v>0</v>
      </c>
      <c r="E116" s="4">
        <v>0</v>
      </c>
    </row>
    <row r="117" spans="2:22" hidden="1">
      <c r="C117" s="242"/>
      <c r="D117" s="242">
        <v>0</v>
      </c>
      <c r="E117" s="242">
        <v>0</v>
      </c>
      <c r="F117" s="237"/>
      <c r="G117" s="237"/>
      <c r="H117" s="237"/>
      <c r="I117" s="237"/>
      <c r="J117" s="237"/>
      <c r="K117" s="237"/>
      <c r="L117" s="237"/>
      <c r="M117" s="237"/>
      <c r="N117" s="237"/>
      <c r="O117" s="237"/>
      <c r="P117" s="237"/>
      <c r="Q117" s="237"/>
      <c r="R117" s="237"/>
      <c r="S117" s="237"/>
      <c r="T117" s="237"/>
      <c r="U117" s="237"/>
    </row>
    <row r="118" spans="2:22" hidden="1">
      <c r="C118" s="242"/>
      <c r="D118" s="242">
        <v>0</v>
      </c>
      <c r="E118" s="242">
        <v>0</v>
      </c>
      <c r="F118" s="237"/>
      <c r="G118" s="237"/>
      <c r="H118" s="237"/>
      <c r="I118" s="237"/>
      <c r="J118" s="237"/>
      <c r="K118" s="237"/>
      <c r="L118" s="237"/>
      <c r="M118" s="237"/>
      <c r="N118" s="237"/>
      <c r="O118" s="237"/>
      <c r="P118" s="237"/>
      <c r="Q118" s="237"/>
      <c r="R118" s="237"/>
      <c r="S118" s="237"/>
      <c r="T118" s="237"/>
      <c r="U118" s="237"/>
      <c r="V118" s="237"/>
    </row>
    <row r="119" spans="2:22" hidden="1">
      <c r="C119" s="242"/>
      <c r="D119" s="242">
        <v>0</v>
      </c>
      <c r="E119" s="242">
        <v>0</v>
      </c>
      <c r="F119" s="237"/>
      <c r="G119" s="237"/>
      <c r="H119" s="237"/>
      <c r="I119" s="237"/>
      <c r="J119" s="237"/>
      <c r="K119" s="237"/>
      <c r="L119" s="237"/>
      <c r="M119" s="237"/>
      <c r="N119" s="237"/>
      <c r="O119" s="237"/>
      <c r="P119" s="237"/>
      <c r="Q119" s="237"/>
      <c r="R119" s="237"/>
      <c r="S119" s="237"/>
      <c r="T119" s="237"/>
      <c r="U119" s="237"/>
    </row>
    <row r="120" spans="2:22" hidden="1">
      <c r="C120" s="242"/>
      <c r="D120" s="242">
        <v>0</v>
      </c>
      <c r="E120" s="242">
        <v>0</v>
      </c>
      <c r="F120" s="237"/>
      <c r="G120" s="237"/>
      <c r="H120" s="237"/>
      <c r="I120" s="237"/>
      <c r="J120" s="237"/>
      <c r="K120" s="237"/>
      <c r="L120" s="237"/>
      <c r="M120" s="237"/>
      <c r="N120" s="237"/>
      <c r="O120" s="237"/>
      <c r="P120" s="237"/>
      <c r="Q120" s="237"/>
      <c r="R120" s="237"/>
      <c r="S120" s="237"/>
      <c r="T120" s="237"/>
    </row>
    <row r="121" spans="2:22" hidden="1">
      <c r="C121" s="4"/>
      <c r="D121" s="4">
        <v>0</v>
      </c>
      <c r="E121" s="4">
        <v>0</v>
      </c>
    </row>
    <row r="122" spans="2:22" hidden="1">
      <c r="C122" s="4"/>
      <c r="D122" s="4">
        <v>0</v>
      </c>
      <c r="E122" s="4">
        <v>0</v>
      </c>
    </row>
    <row r="123" spans="2:22" hidden="1">
      <c r="C123" s="4"/>
      <c r="D123" s="4">
        <v>0</v>
      </c>
      <c r="E123" s="4">
        <v>0</v>
      </c>
    </row>
    <row r="124" spans="2:22" hidden="1">
      <c r="C124" s="4"/>
      <c r="D124" s="4">
        <v>0</v>
      </c>
      <c r="E124" s="4">
        <v>0</v>
      </c>
    </row>
    <row r="125" spans="2:22" hidden="1">
      <c r="C125" s="242"/>
      <c r="D125" s="242">
        <v>0</v>
      </c>
      <c r="E125" s="242">
        <v>0</v>
      </c>
      <c r="F125" s="237"/>
      <c r="G125" s="237"/>
      <c r="H125" s="237"/>
      <c r="I125" s="237"/>
      <c r="J125" s="237"/>
      <c r="K125" s="237"/>
      <c r="L125" s="237"/>
      <c r="M125" s="237"/>
      <c r="N125" s="237"/>
      <c r="O125" s="237"/>
      <c r="P125" s="237"/>
      <c r="Q125" s="237"/>
      <c r="R125" s="237"/>
      <c r="S125" s="237"/>
      <c r="T125" s="237"/>
    </row>
    <row r="126" spans="2:22" hidden="1">
      <c r="C126" s="4"/>
      <c r="D126" s="4">
        <v>0</v>
      </c>
      <c r="E126" s="4">
        <v>0</v>
      </c>
    </row>
    <row r="127" spans="2:22" hidden="1">
      <c r="C127" s="191"/>
      <c r="D127" s="191">
        <v>0</v>
      </c>
      <c r="E127" s="191">
        <v>0</v>
      </c>
      <c r="F127" s="192"/>
      <c r="G127" s="192"/>
      <c r="H127" s="192"/>
      <c r="I127" s="192"/>
      <c r="J127" s="192"/>
      <c r="K127" s="192"/>
      <c r="L127" s="192"/>
      <c r="M127" s="192"/>
      <c r="N127" s="192"/>
      <c r="O127" s="192"/>
      <c r="P127" s="192"/>
      <c r="Q127" s="192"/>
      <c r="R127" s="192"/>
      <c r="S127" s="192"/>
      <c r="T127" s="192"/>
    </row>
    <row r="128" spans="2:22" hidden="1">
      <c r="B128" s="219" t="s">
        <v>889</v>
      </c>
      <c r="C128" s="194"/>
      <c r="D128" s="194">
        <v>0</v>
      </c>
      <c r="E128" s="194">
        <v>0</v>
      </c>
      <c r="F128" s="196"/>
      <c r="G128" s="196"/>
      <c r="H128" s="196"/>
      <c r="I128" s="196"/>
      <c r="J128" s="196"/>
      <c r="K128" s="196"/>
      <c r="L128" s="196"/>
      <c r="M128" s="196"/>
      <c r="N128" s="196"/>
      <c r="O128" s="196"/>
      <c r="P128" s="196"/>
      <c r="Q128" s="196"/>
      <c r="R128" s="196"/>
      <c r="S128" s="196"/>
      <c r="T128" s="196"/>
    </row>
    <row r="129" spans="2:20" hidden="1">
      <c r="B129" s="219" t="s">
        <v>890</v>
      </c>
      <c r="C129" s="194"/>
      <c r="D129" s="194">
        <v>0</v>
      </c>
      <c r="E129" s="194">
        <v>0</v>
      </c>
      <c r="F129" s="196"/>
      <c r="G129" s="196"/>
      <c r="H129" s="196"/>
      <c r="I129" s="196"/>
      <c r="J129" s="196"/>
      <c r="K129" s="196"/>
      <c r="L129" s="196"/>
      <c r="M129" s="196"/>
      <c r="N129" s="196"/>
      <c r="O129" s="196"/>
      <c r="P129" s="196"/>
      <c r="Q129" s="196"/>
      <c r="R129" s="196"/>
      <c r="S129" s="196"/>
      <c r="T129" s="196"/>
    </row>
    <row r="130" spans="2:20" hidden="1">
      <c r="B130" s="219" t="s">
        <v>891</v>
      </c>
      <c r="C130" s="194"/>
      <c r="D130" s="194">
        <v>0</v>
      </c>
      <c r="E130" s="194">
        <v>0</v>
      </c>
      <c r="F130" s="196"/>
      <c r="G130" s="196"/>
      <c r="H130" s="196"/>
      <c r="I130" s="196"/>
      <c r="J130" s="196"/>
      <c r="K130" s="196"/>
      <c r="L130" s="196"/>
      <c r="M130" s="196"/>
      <c r="N130" s="196"/>
      <c r="O130" s="196"/>
      <c r="P130" s="196"/>
      <c r="Q130" s="196"/>
      <c r="R130" s="196"/>
      <c r="S130" s="196"/>
      <c r="T130" s="196"/>
    </row>
    <row r="131" spans="2:20" hidden="1">
      <c r="B131" s="248"/>
      <c r="C131" s="249"/>
      <c r="D131" s="249">
        <v>0</v>
      </c>
      <c r="E131" s="249">
        <v>0</v>
      </c>
      <c r="F131" s="250"/>
      <c r="G131" s="250"/>
      <c r="H131" s="250"/>
      <c r="I131" s="250"/>
      <c r="J131" s="250"/>
      <c r="K131" s="250"/>
      <c r="L131" s="250"/>
      <c r="M131" s="250"/>
      <c r="N131" s="250"/>
      <c r="O131" s="250"/>
      <c r="P131" s="250"/>
      <c r="Q131" s="250"/>
      <c r="R131" s="250"/>
      <c r="S131" s="250"/>
      <c r="T131" s="250"/>
    </row>
    <row r="132" spans="2:20" hidden="1">
      <c r="C132" s="242"/>
      <c r="D132" s="242">
        <v>0</v>
      </c>
      <c r="E132" s="242">
        <v>0</v>
      </c>
      <c r="F132" s="237"/>
      <c r="G132" s="237"/>
      <c r="H132" s="237"/>
      <c r="I132" s="237"/>
      <c r="J132" s="237"/>
      <c r="K132" s="237"/>
      <c r="L132" s="237"/>
      <c r="M132" s="237"/>
      <c r="N132" s="237"/>
      <c r="O132" s="237"/>
      <c r="P132" s="237"/>
      <c r="Q132" s="237"/>
      <c r="R132" s="237"/>
      <c r="S132" s="237"/>
      <c r="T132" s="237"/>
    </row>
    <row r="133" spans="2:20">
      <c r="C133" s="251"/>
      <c r="D133" s="251">
        <v>0</v>
      </c>
      <c r="E133" s="251">
        <v>0</v>
      </c>
      <c r="F133" s="166"/>
      <c r="G133" s="166"/>
      <c r="H133" s="166"/>
      <c r="I133" s="166"/>
      <c r="J133" s="166"/>
      <c r="K133" s="166"/>
      <c r="L133" s="166"/>
      <c r="M133" s="166"/>
      <c r="N133" s="166"/>
      <c r="O133" s="166"/>
      <c r="P133" s="166"/>
      <c r="Q133" s="166"/>
      <c r="R133" s="166"/>
      <c r="S133" s="166"/>
      <c r="T133" s="166"/>
    </row>
    <row r="134" spans="2:20" ht="15.75" thickBot="1">
      <c r="B134" t="s">
        <v>892</v>
      </c>
      <c r="C134" s="4"/>
      <c r="D134" s="4">
        <v>0</v>
      </c>
      <c r="E134" s="4">
        <v>0</v>
      </c>
    </row>
    <row r="135" spans="2:20">
      <c r="B135" s="252"/>
      <c r="C135" s="253"/>
      <c r="D135" s="253" t="s">
        <v>28</v>
      </c>
      <c r="E135" s="253" t="s">
        <v>29</v>
      </c>
      <c r="F135" s="254" t="str">
        <f t="shared" ref="F135:T135" si="60">F$30</f>
        <v>JAN.22</v>
      </c>
      <c r="G135" s="254" t="str">
        <f t="shared" si="60"/>
        <v>FEB</v>
      </c>
      <c r="H135" s="254" t="str">
        <f t="shared" si="60"/>
        <v>MAR</v>
      </c>
      <c r="I135" s="254" t="str">
        <f t="shared" si="60"/>
        <v>APR</v>
      </c>
      <c r="J135" s="254" t="str">
        <f t="shared" si="60"/>
        <v>MAY</v>
      </c>
      <c r="K135" s="254" t="str">
        <f t="shared" si="60"/>
        <v>JUN</v>
      </c>
      <c r="L135" s="254" t="str">
        <f t="shared" si="60"/>
        <v>JUL</v>
      </c>
      <c r="M135" s="254" t="str">
        <f t="shared" si="60"/>
        <v>AUG</v>
      </c>
      <c r="N135" s="254" t="str">
        <f t="shared" si="60"/>
        <v>SEP</v>
      </c>
      <c r="O135" s="254" t="str">
        <f t="shared" si="60"/>
        <v>OCT</v>
      </c>
      <c r="P135" s="254" t="str">
        <f t="shared" si="60"/>
        <v>NOV</v>
      </c>
      <c r="Q135" s="254" t="str">
        <f t="shared" si="60"/>
        <v>DEC</v>
      </c>
      <c r="R135" s="254" t="str">
        <f t="shared" si="60"/>
        <v>JAN.23</v>
      </c>
      <c r="S135" s="254" t="str">
        <f t="shared" si="60"/>
        <v>FEB</v>
      </c>
      <c r="T135" s="254" t="str">
        <f t="shared" si="60"/>
        <v>MAR</v>
      </c>
    </row>
    <row r="136" spans="2:20">
      <c r="B136" s="255" t="s">
        <v>893</v>
      </c>
      <c r="C136" s="256"/>
      <c r="D136" s="256">
        <v>23</v>
      </c>
      <c r="E136" s="256">
        <v>23</v>
      </c>
      <c r="F136" s="257">
        <f t="shared" ref="F136:T136" si="61">F41</f>
        <v>23</v>
      </c>
      <c r="G136" s="257">
        <f t="shared" si="61"/>
        <v>18</v>
      </c>
      <c r="H136" s="257">
        <f t="shared" si="61"/>
        <v>25</v>
      </c>
      <c r="I136" s="257">
        <f t="shared" si="61"/>
        <v>21</v>
      </c>
      <c r="J136" s="257">
        <f t="shared" si="61"/>
        <v>22</v>
      </c>
      <c r="K136" s="257">
        <f t="shared" si="61"/>
        <v>23</v>
      </c>
      <c r="L136" s="257">
        <f t="shared" si="61"/>
        <v>23</v>
      </c>
      <c r="M136" s="257">
        <f t="shared" si="61"/>
        <v>24</v>
      </c>
      <c r="N136" s="257">
        <f t="shared" si="61"/>
        <v>21</v>
      </c>
      <c r="O136" s="257">
        <f t="shared" si="61"/>
        <v>23</v>
      </c>
      <c r="P136" s="257">
        <f t="shared" si="61"/>
        <v>23</v>
      </c>
      <c r="Q136" s="257">
        <f t="shared" si="61"/>
        <v>22</v>
      </c>
      <c r="R136" s="257">
        <f t="shared" si="61"/>
        <v>23</v>
      </c>
      <c r="S136" s="257">
        <f t="shared" si="61"/>
        <v>23</v>
      </c>
      <c r="T136" s="257">
        <f t="shared" si="61"/>
        <v>23</v>
      </c>
    </row>
    <row r="137" spans="2:20">
      <c r="B137" s="255" t="s">
        <v>894</v>
      </c>
      <c r="C137" s="258"/>
      <c r="D137" s="258">
        <v>0.30094050868460581</v>
      </c>
      <c r="E137" s="258">
        <v>0.29996417735856001</v>
      </c>
      <c r="F137" s="259">
        <f t="shared" ref="F137:O137" si="62">F62</f>
        <v>0.29659353269229033</v>
      </c>
      <c r="G137" s="259">
        <f t="shared" si="62"/>
        <v>0.29587296254081374</v>
      </c>
      <c r="H137" s="259">
        <f t="shared" si="62"/>
        <v>0.32383397428036376</v>
      </c>
      <c r="I137" s="259">
        <f t="shared" si="62"/>
        <v>0.30039897841473684</v>
      </c>
      <c r="J137" s="259">
        <f t="shared" si="62"/>
        <v>0.3182342101578271</v>
      </c>
      <c r="K137" s="259">
        <f t="shared" si="62"/>
        <v>0.32359313436170933</v>
      </c>
      <c r="L137" s="259">
        <f t="shared" si="62"/>
        <v>0.31967975420657313</v>
      </c>
      <c r="M137" s="259">
        <f t="shared" si="62"/>
        <v>0.30081874126917169</v>
      </c>
      <c r="N137" s="259">
        <f t="shared" si="62"/>
        <v>0.29582664467818864</v>
      </c>
      <c r="O137" s="259">
        <f t="shared" si="62"/>
        <v>0.3000567867579596</v>
      </c>
      <c r="P137" s="260">
        <f t="shared" ref="P137:T137" si="63">P63</f>
        <v>0</v>
      </c>
      <c r="Q137" s="260">
        <f t="shared" si="63"/>
        <v>0.29751688428435591</v>
      </c>
      <c r="R137" s="260">
        <f t="shared" si="63"/>
        <v>0.29751688428435591</v>
      </c>
      <c r="S137" s="260">
        <f t="shared" si="63"/>
        <v>0.29751688428435591</v>
      </c>
      <c r="T137" s="260">
        <f t="shared" si="63"/>
        <v>0.29751688428435591</v>
      </c>
    </row>
    <row r="138" spans="2:20">
      <c r="B138" s="255" t="s">
        <v>895</v>
      </c>
      <c r="C138" s="261"/>
      <c r="D138" s="261">
        <v>0.92619081672928372</v>
      </c>
      <c r="E138" s="261">
        <v>0.91068376455362821</v>
      </c>
      <c r="F138" s="262">
        <f t="shared" ref="F138:O138" si="64">F59/100</f>
        <v>0.97198609764302346</v>
      </c>
      <c r="G138" s="262">
        <f t="shared" si="64"/>
        <v>0.98230114037451399</v>
      </c>
      <c r="H138" s="262">
        <f t="shared" si="64"/>
        <v>0.94746387671175114</v>
      </c>
      <c r="I138" s="262">
        <f t="shared" si="64"/>
        <v>0.94232542276163145</v>
      </c>
      <c r="J138" s="262">
        <f t="shared" si="64"/>
        <v>0.96338921327797711</v>
      </c>
      <c r="K138" s="262">
        <f t="shared" si="64"/>
        <v>0.96725191353183404</v>
      </c>
      <c r="L138" s="262">
        <f t="shared" si="64"/>
        <v>0.9722450647710601</v>
      </c>
      <c r="M138" s="262">
        <f t="shared" si="64"/>
        <v>0.96424990528341925</v>
      </c>
      <c r="N138" s="262">
        <f t="shared" si="64"/>
        <v>0.97479315152382884</v>
      </c>
      <c r="O138" s="262">
        <f t="shared" si="64"/>
        <v>0.95996589471797134</v>
      </c>
      <c r="P138" s="263">
        <f t="shared" ref="P138:T138" si="65">P60/100</f>
        <v>0</v>
      </c>
      <c r="Q138" s="263">
        <f t="shared" si="65"/>
        <v>0.94405167534170531</v>
      </c>
      <c r="R138" s="263">
        <f t="shared" si="65"/>
        <v>0.91417459758134956</v>
      </c>
      <c r="S138" s="263">
        <f t="shared" si="65"/>
        <v>0.91417459758134956</v>
      </c>
      <c r="T138" s="263">
        <f t="shared" si="65"/>
        <v>0.91417459758134956</v>
      </c>
    </row>
    <row r="139" spans="2:20">
      <c r="B139" s="255" t="s">
        <v>854</v>
      </c>
      <c r="C139" s="261"/>
      <c r="D139" s="261">
        <v>0.91582890725180077</v>
      </c>
      <c r="E139" s="261">
        <v>0.90013946151924062</v>
      </c>
      <c r="F139" s="262">
        <f t="shared" ref="F139:J139" si="66">F42</f>
        <v>0.91795639342490853</v>
      </c>
      <c r="G139" s="262">
        <f t="shared" si="66"/>
        <v>0.77775425771869511</v>
      </c>
      <c r="H139" s="262">
        <f t="shared" si="66"/>
        <v>0.87431536658855025</v>
      </c>
      <c r="I139" s="262">
        <f t="shared" si="66"/>
        <v>0.91540123085959935</v>
      </c>
      <c r="J139" s="262">
        <f t="shared" si="66"/>
        <v>0.92680445544135281</v>
      </c>
      <c r="K139" s="262">
        <f>K42</f>
        <v>0.92973639962902865</v>
      </c>
      <c r="L139" s="262">
        <f>L42</f>
        <v>0.92973639962902865</v>
      </c>
      <c r="M139" s="262">
        <f>M42</f>
        <v>0.92973639962902865</v>
      </c>
      <c r="N139" s="262">
        <f>N42</f>
        <v>0.92973639962902865</v>
      </c>
      <c r="O139" s="262">
        <f>O42</f>
        <v>0.92973639962902865</v>
      </c>
      <c r="P139" s="263">
        <f t="shared" ref="P139:T139" si="67">P42</f>
        <v>0.92973639962902865</v>
      </c>
      <c r="Q139" s="263">
        <f t="shared" si="67"/>
        <v>0.9</v>
      </c>
      <c r="R139" s="263">
        <f t="shared" si="67"/>
        <v>0.9</v>
      </c>
      <c r="S139" s="263">
        <f t="shared" si="67"/>
        <v>0.9</v>
      </c>
      <c r="T139" s="263">
        <f t="shared" si="67"/>
        <v>0.9</v>
      </c>
    </row>
    <row r="140" spans="2:20" ht="15.75" thickBot="1">
      <c r="B140" s="264" t="s">
        <v>896</v>
      </c>
      <c r="C140" s="265"/>
      <c r="D140" s="265">
        <v>5.0304878048780491E-2</v>
      </c>
      <c r="E140" s="265">
        <v>1.8604651162790697E-2</v>
      </c>
      <c r="F140" s="266">
        <f t="shared" ref="F140:Q140" si="68">F45</f>
        <v>7.8125E-2</v>
      </c>
      <c r="G140" s="266">
        <f t="shared" si="68"/>
        <v>9.6283783783783786E-2</v>
      </c>
      <c r="H140" s="266">
        <f t="shared" si="68"/>
        <v>9.5764272559852676E-2</v>
      </c>
      <c r="I140" s="266">
        <f t="shared" si="68"/>
        <v>8.4142394822006472E-2</v>
      </c>
      <c r="J140" s="266">
        <f t="shared" si="68"/>
        <v>8.4552845528455281E-2</v>
      </c>
      <c r="K140" s="266">
        <f t="shared" si="68"/>
        <v>0.1280388978930308</v>
      </c>
      <c r="L140" s="266">
        <f t="shared" si="68"/>
        <v>8.874801901743265E-2</v>
      </c>
      <c r="M140" s="266">
        <f t="shared" si="68"/>
        <v>0.10828025477707007</v>
      </c>
      <c r="N140" s="266">
        <f t="shared" si="68"/>
        <v>5.9190031152647975E-2</v>
      </c>
      <c r="O140" s="266">
        <f t="shared" si="68"/>
        <v>3.2159264931087291E-2</v>
      </c>
      <c r="P140" s="267">
        <f t="shared" si="68"/>
        <v>9.3558282208588958E-2</v>
      </c>
      <c r="Q140" s="267">
        <f t="shared" si="68"/>
        <v>0.03</v>
      </c>
      <c r="R140" s="267">
        <v>2</v>
      </c>
      <c r="S140" s="267">
        <v>3</v>
      </c>
      <c r="T140" s="267">
        <v>4</v>
      </c>
    </row>
    <row r="141" spans="2:20">
      <c r="B141" s="268" t="s">
        <v>897</v>
      </c>
      <c r="C141" s="269"/>
      <c r="D141" s="269">
        <v>0</v>
      </c>
      <c r="E141" s="269">
        <v>0</v>
      </c>
      <c r="F141" s="270"/>
      <c r="G141" s="270"/>
      <c r="H141" s="270"/>
      <c r="I141" s="270"/>
      <c r="J141" s="270"/>
      <c r="K141" s="270"/>
      <c r="L141" s="270"/>
      <c r="M141" s="270"/>
      <c r="N141" s="270"/>
      <c r="O141" s="270"/>
      <c r="P141" s="270"/>
      <c r="Q141" s="270"/>
      <c r="R141" s="270"/>
      <c r="S141" s="270"/>
      <c r="T141" s="270"/>
    </row>
    <row r="142" spans="2:20" ht="15.75" thickBot="1">
      <c r="B142" s="271" t="s">
        <v>898</v>
      </c>
      <c r="C142" s="256"/>
      <c r="D142" s="256">
        <v>0</v>
      </c>
      <c r="E142" s="256">
        <v>0</v>
      </c>
      <c r="F142" s="257"/>
      <c r="G142" s="257"/>
      <c r="H142" s="257"/>
      <c r="I142" s="257"/>
      <c r="J142" s="257"/>
      <c r="K142" s="257"/>
      <c r="L142" s="257"/>
      <c r="M142" s="257"/>
      <c r="N142" s="257"/>
      <c r="O142" s="257"/>
      <c r="P142" s="257"/>
      <c r="Q142" s="257"/>
      <c r="R142" s="257"/>
      <c r="S142" s="257"/>
      <c r="T142" s="257"/>
    </row>
    <row r="143" spans="2:20">
      <c r="B143" s="252" t="s">
        <v>899</v>
      </c>
      <c r="C143" s="272"/>
      <c r="D143" s="272">
        <v>120077.33333333336</v>
      </c>
      <c r="E143" s="272">
        <v>114201.88333333336</v>
      </c>
      <c r="F143" s="273">
        <f t="shared" ref="F143:T143" si="69">F66</f>
        <v>106857.56666666659</v>
      </c>
      <c r="G143" s="273">
        <f t="shared" si="69"/>
        <v>78325.449999999983</v>
      </c>
      <c r="H143" s="273">
        <f t="shared" si="69"/>
        <v>118700.25</v>
      </c>
      <c r="I143" s="273">
        <f t="shared" si="69"/>
        <v>114134.11666666668</v>
      </c>
      <c r="J143" s="273">
        <f t="shared" si="69"/>
        <v>111238.21666666669</v>
      </c>
      <c r="K143" s="273">
        <f t="shared" si="69"/>
        <v>120845.16666666667</v>
      </c>
      <c r="L143" s="273">
        <f>L66</f>
        <v>125279.58333333328</v>
      </c>
      <c r="M143" s="273">
        <f t="shared" si="69"/>
        <v>131890.75</v>
      </c>
      <c r="N143" s="273">
        <f t="shared" si="69"/>
        <v>121192.66666666672</v>
      </c>
      <c r="O143" s="273">
        <f t="shared" si="69"/>
        <v>116102.83333333334</v>
      </c>
      <c r="P143" s="273">
        <f t="shared" si="69"/>
        <v>118374.41666666666</v>
      </c>
      <c r="Q143" s="273">
        <f t="shared" si="69"/>
        <v>106924.10713142829</v>
      </c>
      <c r="R143" s="273">
        <f t="shared" si="69"/>
        <v>82388.043049223794</v>
      </c>
      <c r="S143" s="273">
        <f t="shared" si="69"/>
        <v>145064.47977653719</v>
      </c>
      <c r="T143" s="273">
        <f t="shared" si="69"/>
        <v>144050.96983417677</v>
      </c>
    </row>
    <row r="144" spans="2:20">
      <c r="B144" s="274" t="s">
        <v>900</v>
      </c>
      <c r="C144" s="275"/>
      <c r="D144" s="275">
        <v>98500.833333333372</v>
      </c>
      <c r="E144" s="275">
        <v>96062.883333333375</v>
      </c>
      <c r="F144" s="276">
        <f t="shared" ref="F144:T144" si="70">F147*F139*F136*7.25</f>
        <v>90616.983333333264</v>
      </c>
      <c r="G144" s="276">
        <f t="shared" si="70"/>
        <v>55112.833333333314</v>
      </c>
      <c r="H144" s="276">
        <f t="shared" si="70"/>
        <v>97934.249999999985</v>
      </c>
      <c r="I144" s="276">
        <f t="shared" si="70"/>
        <v>85712.450000000012</v>
      </c>
      <c r="J144" s="276">
        <f t="shared" si="70"/>
        <v>91208.216666666704</v>
      </c>
      <c r="K144" s="276">
        <f t="shared" si="70"/>
        <v>97826.166666666672</v>
      </c>
      <c r="L144" s="276">
        <f t="shared" si="70"/>
        <v>97361.066032752264</v>
      </c>
      <c r="M144" s="276">
        <f t="shared" si="70"/>
        <v>103858.99372975952</v>
      </c>
      <c r="N144" s="276">
        <f t="shared" si="70"/>
        <v>92433.695548818316</v>
      </c>
      <c r="O144" s="276">
        <f t="shared" si="70"/>
        <v>101081.87110406761</v>
      </c>
      <c r="P144" s="276">
        <f t="shared" si="70"/>
        <v>100926.83755942949</v>
      </c>
      <c r="Q144" s="276">
        <f t="shared" si="70"/>
        <v>90647.518500000006</v>
      </c>
      <c r="R144" s="276">
        <f t="shared" si="70"/>
        <v>94767.860250000012</v>
      </c>
      <c r="S144" s="276">
        <f t="shared" si="70"/>
        <v>94767.860250000012</v>
      </c>
      <c r="T144" s="276">
        <f t="shared" si="70"/>
        <v>94767.860250000012</v>
      </c>
    </row>
    <row r="145" spans="2:22">
      <c r="B145" s="274" t="s">
        <v>901</v>
      </c>
      <c r="C145" s="275"/>
      <c r="D145" s="275">
        <v>21576.5</v>
      </c>
      <c r="E145" s="275">
        <v>18138.999999999985</v>
      </c>
      <c r="F145" s="276">
        <f t="shared" ref="F145:T145" si="71">F143-F144</f>
        <v>16240.583333333328</v>
      </c>
      <c r="G145" s="276">
        <f t="shared" si="71"/>
        <v>23212.616666666669</v>
      </c>
      <c r="H145" s="276">
        <f t="shared" si="71"/>
        <v>20766.000000000015</v>
      </c>
      <c r="I145" s="276">
        <f t="shared" si="71"/>
        <v>28421.666666666672</v>
      </c>
      <c r="J145" s="276">
        <f t="shared" si="71"/>
        <v>20029.999999999985</v>
      </c>
      <c r="K145" s="276">
        <f t="shared" si="71"/>
        <v>23019</v>
      </c>
      <c r="L145" s="276">
        <f t="shared" si="71"/>
        <v>27918.517300581021</v>
      </c>
      <c r="M145" s="276">
        <f t="shared" si="71"/>
        <v>28031.756270240483</v>
      </c>
      <c r="N145" s="276">
        <f t="shared" si="71"/>
        <v>28758.971117848399</v>
      </c>
      <c r="O145" s="276">
        <f t="shared" si="71"/>
        <v>15020.96222926573</v>
      </c>
      <c r="P145" s="276">
        <f t="shared" si="71"/>
        <v>17447.579107237165</v>
      </c>
      <c r="Q145" s="276">
        <f t="shared" si="71"/>
        <v>16276.588631428283</v>
      </c>
      <c r="R145" s="276">
        <f t="shared" si="71"/>
        <v>-12379.817200776219</v>
      </c>
      <c r="S145" s="276">
        <f t="shared" si="71"/>
        <v>50296.619526537179</v>
      </c>
      <c r="T145" s="276">
        <f t="shared" si="71"/>
        <v>49283.109584176753</v>
      </c>
    </row>
    <row r="146" spans="2:22">
      <c r="B146" s="255" t="s">
        <v>902</v>
      </c>
      <c r="C146" s="277"/>
      <c r="D146" s="277">
        <v>720.10394802598728</v>
      </c>
      <c r="E146" s="277">
        <v>684.86886556721663</v>
      </c>
      <c r="F146" s="278">
        <f t="shared" ref="F146:T146" si="72">F143/F139/F136/7.25</f>
        <v>698.0995961205947</v>
      </c>
      <c r="G146" s="278">
        <f t="shared" si="72"/>
        <v>771.70264669148457</v>
      </c>
      <c r="H146" s="278">
        <f t="shared" si="72"/>
        <v>749.0408564930043</v>
      </c>
      <c r="I146" s="278">
        <f t="shared" si="72"/>
        <v>818.92982583043658</v>
      </c>
      <c r="J146" s="278">
        <f t="shared" si="72"/>
        <v>752.49777039458979</v>
      </c>
      <c r="K146" s="278">
        <f t="shared" si="72"/>
        <v>779.4775443516304</v>
      </c>
      <c r="L146" s="278">
        <f t="shared" si="72"/>
        <v>808.08049397144907</v>
      </c>
      <c r="M146" s="278">
        <f t="shared" si="72"/>
        <v>815.27712198253016</v>
      </c>
      <c r="N146" s="278">
        <f t="shared" si="72"/>
        <v>856.16842281867514</v>
      </c>
      <c r="O146" s="278">
        <f t="shared" si="72"/>
        <v>748.88846542421345</v>
      </c>
      <c r="P146" s="278">
        <f t="shared" si="72"/>
        <v>763.54067078167554</v>
      </c>
      <c r="Q146" s="278">
        <f t="shared" si="72"/>
        <v>744.85619736278852</v>
      </c>
      <c r="R146" s="278">
        <f t="shared" si="72"/>
        <v>548.97913076277723</v>
      </c>
      <c r="S146" s="278">
        <f t="shared" si="72"/>
        <v>966.61322523096578</v>
      </c>
      <c r="T146" s="278">
        <f t="shared" si="72"/>
        <v>959.8598689600318</v>
      </c>
    </row>
    <row r="147" spans="2:22">
      <c r="B147" s="279" t="s">
        <v>903</v>
      </c>
      <c r="C147" s="280"/>
      <c r="D147" s="280">
        <v>645</v>
      </c>
      <c r="E147" s="280">
        <v>640</v>
      </c>
      <c r="F147" s="280">
        <f t="shared" ref="F147:P147" si="73">E147-F150+F151</f>
        <v>592</v>
      </c>
      <c r="G147" s="280">
        <f t="shared" si="73"/>
        <v>543</v>
      </c>
      <c r="H147" s="280">
        <f t="shared" si="73"/>
        <v>618</v>
      </c>
      <c r="I147" s="280">
        <f t="shared" si="73"/>
        <v>615</v>
      </c>
      <c r="J147" s="280">
        <f t="shared" si="73"/>
        <v>617</v>
      </c>
      <c r="K147" s="280">
        <f t="shared" si="73"/>
        <v>631</v>
      </c>
      <c r="L147" s="280">
        <f t="shared" si="73"/>
        <v>628</v>
      </c>
      <c r="M147" s="280">
        <f t="shared" si="73"/>
        <v>642</v>
      </c>
      <c r="N147" s="280">
        <f t="shared" si="73"/>
        <v>653</v>
      </c>
      <c r="O147" s="280">
        <f t="shared" si="73"/>
        <v>652</v>
      </c>
      <c r="P147" s="280">
        <f t="shared" si="73"/>
        <v>651</v>
      </c>
      <c r="Q147" s="281">
        <f t="shared" ref="Q147:T147" si="74">P147-Q150</f>
        <v>631.47</v>
      </c>
      <c r="R147" s="281">
        <f t="shared" si="74"/>
        <v>631.47</v>
      </c>
      <c r="S147" s="281">
        <f t="shared" si="74"/>
        <v>631.47</v>
      </c>
      <c r="T147" s="281">
        <f t="shared" si="74"/>
        <v>631.47</v>
      </c>
    </row>
    <row r="148" spans="2:22">
      <c r="B148" s="282" t="s">
        <v>852</v>
      </c>
      <c r="C148" s="283"/>
      <c r="D148" s="283">
        <v>129.39430284857576</v>
      </c>
      <c r="E148" s="283">
        <v>108.7796101949026</v>
      </c>
      <c r="F148" s="284">
        <f t="shared" ref="F148:T148" si="75">F146-F147</f>
        <v>106.0995961205947</v>
      </c>
      <c r="G148" s="284">
        <f t="shared" si="75"/>
        <v>228.70264669148457</v>
      </c>
      <c r="H148" s="284">
        <f t="shared" si="75"/>
        <v>131.0408564930043</v>
      </c>
      <c r="I148" s="284">
        <f t="shared" si="75"/>
        <v>203.92982583043658</v>
      </c>
      <c r="J148" s="284">
        <f t="shared" si="75"/>
        <v>135.49777039458979</v>
      </c>
      <c r="K148" s="284">
        <f t="shared" si="75"/>
        <v>148.4775443516304</v>
      </c>
      <c r="L148" s="284">
        <f t="shared" si="75"/>
        <v>180.08049397144907</v>
      </c>
      <c r="M148" s="284">
        <f t="shared" si="75"/>
        <v>173.27712198253016</v>
      </c>
      <c r="N148" s="284">
        <f t="shared" si="75"/>
        <v>203.16842281867514</v>
      </c>
      <c r="O148" s="284">
        <f t="shared" si="75"/>
        <v>96.88846542421345</v>
      </c>
      <c r="P148" s="284">
        <f t="shared" si="75"/>
        <v>112.54067078167554</v>
      </c>
      <c r="Q148" s="284">
        <f t="shared" si="75"/>
        <v>113.38619736278849</v>
      </c>
      <c r="R148" s="284">
        <f t="shared" si="75"/>
        <v>-82.490869237222796</v>
      </c>
      <c r="S148" s="284">
        <f t="shared" si="75"/>
        <v>335.14322523096575</v>
      </c>
      <c r="T148" s="284">
        <f t="shared" si="75"/>
        <v>328.38986896003178</v>
      </c>
    </row>
    <row r="149" spans="2:22" ht="15.75" thickBot="1">
      <c r="B149" s="264" t="s">
        <v>904</v>
      </c>
      <c r="C149" s="285"/>
      <c r="D149" s="285">
        <v>36.526405444962379</v>
      </c>
      <c r="E149" s="285">
        <v>31.48644039243041</v>
      </c>
      <c r="F149" s="286">
        <f t="shared" ref="F149:T149" si="76">F145/(F147*F139)</f>
        <v>29.885316981603353</v>
      </c>
      <c r="G149" s="286">
        <f t="shared" si="76"/>
        <v>54.964448238008714</v>
      </c>
      <c r="H149" s="286">
        <f t="shared" si="76"/>
        <v>38.432290031322069</v>
      </c>
      <c r="I149" s="286">
        <f t="shared" si="76"/>
        <v>50.48506663851051</v>
      </c>
      <c r="J149" s="286">
        <f t="shared" si="76"/>
        <v>35.027381487742389</v>
      </c>
      <c r="K149" s="286">
        <f t="shared" si="76"/>
        <v>39.237132362336588</v>
      </c>
      <c r="L149" s="286">
        <f t="shared" si="76"/>
        <v>47.815959187482648</v>
      </c>
      <c r="M149" s="286">
        <f t="shared" si="76"/>
        <v>46.96295829433064</v>
      </c>
      <c r="N149" s="286">
        <f t="shared" si="76"/>
        <v>47.369666729162766</v>
      </c>
      <c r="O149" s="286">
        <f t="shared" si="76"/>
        <v>24.779373634183422</v>
      </c>
      <c r="P149" s="286">
        <f t="shared" si="76"/>
        <v>28.826661832326248</v>
      </c>
      <c r="Q149" s="286">
        <f t="shared" si="76"/>
        <v>28.639679603725842</v>
      </c>
      <c r="R149" s="286">
        <f t="shared" si="76"/>
        <v>-21.783065617221574</v>
      </c>
      <c r="S149" s="286">
        <f t="shared" si="76"/>
        <v>88.500059871828469</v>
      </c>
      <c r="T149" s="286">
        <f t="shared" si="76"/>
        <v>86.716725496199771</v>
      </c>
    </row>
    <row r="150" spans="2:22">
      <c r="B150" s="268" t="s">
        <v>905</v>
      </c>
      <c r="C150" s="287"/>
      <c r="D150" s="287">
        <v>33</v>
      </c>
      <c r="E150" s="287">
        <v>12</v>
      </c>
      <c r="F150" s="288">
        <f t="shared" ref="F150:Q151" si="77">F34</f>
        <v>50</v>
      </c>
      <c r="G150" s="288">
        <f t="shared" si="77"/>
        <v>57</v>
      </c>
      <c r="H150" s="288">
        <f t="shared" si="77"/>
        <v>52</v>
      </c>
      <c r="I150" s="288">
        <f t="shared" si="77"/>
        <v>52</v>
      </c>
      <c r="J150" s="288">
        <f t="shared" si="77"/>
        <v>52</v>
      </c>
      <c r="K150" s="288">
        <f t="shared" si="77"/>
        <v>79</v>
      </c>
      <c r="L150" s="288">
        <f t="shared" si="77"/>
        <v>56</v>
      </c>
      <c r="M150" s="288">
        <f t="shared" si="77"/>
        <v>68</v>
      </c>
      <c r="N150" s="288">
        <f t="shared" si="77"/>
        <v>38</v>
      </c>
      <c r="O150" s="288">
        <f t="shared" si="77"/>
        <v>21</v>
      </c>
      <c r="P150" s="288">
        <f t="shared" si="77"/>
        <v>61</v>
      </c>
      <c r="Q150" s="288">
        <f t="shared" si="77"/>
        <v>19.529999999999998</v>
      </c>
      <c r="R150" s="289"/>
      <c r="S150" s="289"/>
      <c r="T150" s="289"/>
    </row>
    <row r="151" spans="2:22" ht="15.75" thickBot="1">
      <c r="B151" s="290" t="s">
        <v>906</v>
      </c>
      <c r="C151" s="291"/>
      <c r="D151" s="291">
        <v>22</v>
      </c>
      <c r="E151" s="291">
        <v>7</v>
      </c>
      <c r="F151" s="292">
        <f t="shared" si="77"/>
        <v>2</v>
      </c>
      <c r="G151" s="292">
        <f t="shared" si="77"/>
        <v>8</v>
      </c>
      <c r="H151" s="292">
        <f t="shared" si="77"/>
        <v>127</v>
      </c>
      <c r="I151" s="292">
        <f t="shared" si="77"/>
        <v>49</v>
      </c>
      <c r="J151" s="292">
        <f t="shared" si="77"/>
        <v>54</v>
      </c>
      <c r="K151" s="292">
        <f t="shared" si="77"/>
        <v>93</v>
      </c>
      <c r="L151" s="292">
        <f t="shared" si="77"/>
        <v>53</v>
      </c>
      <c r="M151" s="292">
        <f t="shared" si="77"/>
        <v>82</v>
      </c>
      <c r="N151" s="292">
        <f t="shared" si="77"/>
        <v>49</v>
      </c>
      <c r="O151" s="292">
        <f t="shared" si="77"/>
        <v>20</v>
      </c>
      <c r="P151" s="292">
        <f t="shared" si="77"/>
        <v>60</v>
      </c>
      <c r="Q151" s="284"/>
      <c r="R151" s="284"/>
      <c r="S151" s="284"/>
      <c r="T151" s="284"/>
    </row>
    <row r="152" spans="2:22">
      <c r="B152" s="252" t="s">
        <v>889</v>
      </c>
      <c r="C152" s="293"/>
      <c r="D152" s="293">
        <v>30</v>
      </c>
      <c r="E152" s="293">
        <v>30</v>
      </c>
      <c r="F152" s="294">
        <v>30</v>
      </c>
      <c r="G152" s="294">
        <v>30</v>
      </c>
      <c r="H152" s="294">
        <v>30</v>
      </c>
      <c r="I152" s="295">
        <v>30</v>
      </c>
      <c r="J152" s="295">
        <v>30</v>
      </c>
      <c r="K152" s="295">
        <v>30</v>
      </c>
      <c r="L152" s="294">
        <f>30*0+40*0+30</f>
        <v>30</v>
      </c>
      <c r="M152" s="294">
        <f t="shared" ref="M152:Q152" si="78">30*0+40*0+30</f>
        <v>30</v>
      </c>
      <c r="N152" s="294">
        <f t="shared" si="78"/>
        <v>30</v>
      </c>
      <c r="O152" s="294">
        <f t="shared" si="78"/>
        <v>30</v>
      </c>
      <c r="P152" s="294">
        <f t="shared" si="78"/>
        <v>30</v>
      </c>
      <c r="Q152" s="294">
        <f t="shared" si="78"/>
        <v>30</v>
      </c>
      <c r="R152" s="294">
        <v>30</v>
      </c>
      <c r="S152" s="294">
        <v>30</v>
      </c>
      <c r="T152" s="294">
        <v>30</v>
      </c>
    </row>
    <row r="153" spans="2:22">
      <c r="B153" s="255" t="s">
        <v>907</v>
      </c>
      <c r="C153" s="296"/>
      <c r="D153" s="296">
        <v>21.395331700130782</v>
      </c>
      <c r="E153" s="296">
        <v>4.8351809461523771</v>
      </c>
      <c r="F153" s="278">
        <f t="shared" ref="F153:T153" si="79">F143/(F139*(7.25*F136+F152))-F147</f>
        <v>-0.34506910745017194</v>
      </c>
      <c r="G153" s="278">
        <f t="shared" si="79"/>
        <v>84.459161328590199</v>
      </c>
      <c r="H153" s="278">
        <f t="shared" si="79"/>
        <v>24.668190482163482</v>
      </c>
      <c r="I153" s="278">
        <f t="shared" si="79"/>
        <v>69.126562319253594</v>
      </c>
      <c r="J153" s="278">
        <f t="shared" si="79"/>
        <v>16.368835767478004</v>
      </c>
      <c r="K153" s="278">
        <f t="shared" si="79"/>
        <v>29.624551566121454</v>
      </c>
      <c r="L153" s="278">
        <f t="shared" si="79"/>
        <v>56.866187393845621</v>
      </c>
      <c r="M153" s="278">
        <f t="shared" si="79"/>
        <v>53.383427573334529</v>
      </c>
      <c r="N153" s="278">
        <f t="shared" si="79"/>
        <v>62.235349103666977</v>
      </c>
      <c r="O153" s="278">
        <f t="shared" si="79"/>
        <v>-17.300373014040247</v>
      </c>
      <c r="P153" s="278">
        <f t="shared" si="79"/>
        <v>-3.8823031621631117</v>
      </c>
      <c r="Q153" s="278">
        <f t="shared" si="79"/>
        <v>-4.5329895548034074</v>
      </c>
      <c r="R153" s="278">
        <f t="shared" si="79"/>
        <v>-166.19797939164886</v>
      </c>
      <c r="S153" s="278">
        <f t="shared" si="79"/>
        <v>187.75620232408403</v>
      </c>
      <c r="T153" s="278">
        <f t="shared" si="79"/>
        <v>182.03258271453763</v>
      </c>
    </row>
    <row r="154" spans="2:22">
      <c r="B154" s="297" t="s">
        <v>908</v>
      </c>
      <c r="C154" s="298"/>
      <c r="D154" s="298">
        <v>22</v>
      </c>
      <c r="E154" s="298">
        <v>7</v>
      </c>
      <c r="F154" s="299">
        <f t="shared" ref="F154:P154" si="80">F151</f>
        <v>2</v>
      </c>
      <c r="G154" s="299">
        <f t="shared" si="80"/>
        <v>8</v>
      </c>
      <c r="H154" s="299">
        <f t="shared" si="80"/>
        <v>127</v>
      </c>
      <c r="I154" s="299">
        <f t="shared" si="80"/>
        <v>49</v>
      </c>
      <c r="J154" s="299">
        <f t="shared" si="80"/>
        <v>54</v>
      </c>
      <c r="K154" s="299">
        <f t="shared" si="80"/>
        <v>93</v>
      </c>
      <c r="L154" s="299">
        <f t="shared" si="80"/>
        <v>53</v>
      </c>
      <c r="M154" s="299">
        <f t="shared" si="80"/>
        <v>82</v>
      </c>
      <c r="N154" s="299">
        <f t="shared" si="80"/>
        <v>49</v>
      </c>
      <c r="O154" s="299">
        <f t="shared" si="80"/>
        <v>20</v>
      </c>
      <c r="P154" s="299">
        <f t="shared" si="80"/>
        <v>60</v>
      </c>
      <c r="Q154" s="300">
        <f t="shared" ref="Q154:T154" si="81">IF(Q153+P147+Q150-P155&lt;0,0,Q153+P147+Q150-P155)</f>
        <v>14.997010445196565</v>
      </c>
      <c r="R154" s="300">
        <f t="shared" si="81"/>
        <v>0</v>
      </c>
      <c r="S154" s="300">
        <f t="shared" si="81"/>
        <v>172.75919187888746</v>
      </c>
      <c r="T154" s="300">
        <f t="shared" si="81"/>
        <v>0</v>
      </c>
      <c r="V154" s="244"/>
    </row>
    <row r="155" spans="2:22">
      <c r="B155" s="255" t="s">
        <v>891</v>
      </c>
      <c r="C155" s="296"/>
      <c r="D155" s="296">
        <v>645</v>
      </c>
      <c r="E155" s="296">
        <v>640</v>
      </c>
      <c r="F155" s="278">
        <f t="shared" ref="F155:P155" si="82">E155+F154-F150</f>
        <v>592</v>
      </c>
      <c r="G155" s="278">
        <f t="shared" si="82"/>
        <v>543</v>
      </c>
      <c r="H155" s="278">
        <f t="shared" si="82"/>
        <v>618</v>
      </c>
      <c r="I155" s="278">
        <f t="shared" si="82"/>
        <v>615</v>
      </c>
      <c r="J155" s="278">
        <f t="shared" si="82"/>
        <v>617</v>
      </c>
      <c r="K155" s="278">
        <f t="shared" si="82"/>
        <v>631</v>
      </c>
      <c r="L155" s="278">
        <f t="shared" si="82"/>
        <v>628</v>
      </c>
      <c r="M155" s="278">
        <f t="shared" si="82"/>
        <v>642</v>
      </c>
      <c r="N155" s="278">
        <f t="shared" si="82"/>
        <v>653</v>
      </c>
      <c r="O155" s="278">
        <f t="shared" si="82"/>
        <v>652</v>
      </c>
      <c r="P155" s="278">
        <f t="shared" si="82"/>
        <v>651</v>
      </c>
      <c r="Q155" s="278">
        <f>P155+Q154-Q150</f>
        <v>646.46701044519659</v>
      </c>
      <c r="R155" s="278">
        <f t="shared" ref="R155:T155" si="83">Q155+R154-R150</f>
        <v>646.46701044519659</v>
      </c>
      <c r="S155" s="278">
        <f t="shared" si="83"/>
        <v>819.22620232408406</v>
      </c>
      <c r="T155" s="278">
        <f t="shared" si="83"/>
        <v>819.22620232408406</v>
      </c>
    </row>
    <row r="156" spans="2:22">
      <c r="B156" s="255" t="s">
        <v>909</v>
      </c>
      <c r="C156" s="277"/>
      <c r="D156" s="277">
        <v>129.39430284857576</v>
      </c>
      <c r="E156" s="277">
        <v>108.7796101949026</v>
      </c>
      <c r="F156" s="278">
        <f t="shared" ref="F156:T156" si="84">F146-F155</f>
        <v>106.0995961205947</v>
      </c>
      <c r="G156" s="278">
        <f t="shared" si="84"/>
        <v>228.70264669148457</v>
      </c>
      <c r="H156" s="278">
        <f t="shared" si="84"/>
        <v>131.0408564930043</v>
      </c>
      <c r="I156" s="278">
        <f t="shared" si="84"/>
        <v>203.92982583043658</v>
      </c>
      <c r="J156" s="278">
        <f t="shared" si="84"/>
        <v>135.49777039458979</v>
      </c>
      <c r="K156" s="278">
        <f t="shared" si="84"/>
        <v>148.4775443516304</v>
      </c>
      <c r="L156" s="278">
        <f t="shared" si="84"/>
        <v>180.08049397144907</v>
      </c>
      <c r="M156" s="278">
        <f t="shared" si="84"/>
        <v>173.27712198253016</v>
      </c>
      <c r="N156" s="278">
        <f t="shared" si="84"/>
        <v>203.16842281867514</v>
      </c>
      <c r="O156" s="278">
        <f t="shared" si="84"/>
        <v>96.88846542421345</v>
      </c>
      <c r="P156" s="278">
        <f t="shared" si="84"/>
        <v>112.54067078167554</v>
      </c>
      <c r="Q156" s="278">
        <f t="shared" si="84"/>
        <v>98.389186917591928</v>
      </c>
      <c r="R156" s="278">
        <f t="shared" si="84"/>
        <v>-97.487879682419361</v>
      </c>
      <c r="S156" s="278">
        <f t="shared" si="84"/>
        <v>147.38702290688173</v>
      </c>
      <c r="T156" s="278">
        <f t="shared" si="84"/>
        <v>140.63366663594775</v>
      </c>
    </row>
    <row r="157" spans="2:22">
      <c r="B157" s="255" t="s">
        <v>910</v>
      </c>
      <c r="C157" s="296"/>
      <c r="D157" s="296">
        <v>98500.833333333372</v>
      </c>
      <c r="E157" s="296">
        <v>96062.88333333336</v>
      </c>
      <c r="F157" s="278">
        <f t="shared" ref="F157:T157" si="85">F155*7.25*F136*F139</f>
        <v>90616.983333333264</v>
      </c>
      <c r="G157" s="278">
        <f t="shared" si="85"/>
        <v>55112.833333333314</v>
      </c>
      <c r="H157" s="278">
        <f t="shared" si="85"/>
        <v>97934.249999999985</v>
      </c>
      <c r="I157" s="278">
        <f t="shared" si="85"/>
        <v>85712.450000000012</v>
      </c>
      <c r="J157" s="278">
        <f t="shared" si="85"/>
        <v>91208.216666666689</v>
      </c>
      <c r="K157" s="278">
        <f t="shared" si="85"/>
        <v>97826.166666666672</v>
      </c>
      <c r="L157" s="278">
        <f t="shared" si="85"/>
        <v>97361.066032752249</v>
      </c>
      <c r="M157" s="278">
        <f t="shared" si="85"/>
        <v>103858.99372975953</v>
      </c>
      <c r="N157" s="278">
        <f t="shared" si="85"/>
        <v>92433.695548818301</v>
      </c>
      <c r="O157" s="278">
        <f t="shared" si="85"/>
        <v>101081.87110406763</v>
      </c>
      <c r="P157" s="278">
        <f t="shared" si="85"/>
        <v>100926.83755942948</v>
      </c>
      <c r="Q157" s="278">
        <f t="shared" si="85"/>
        <v>92800.339349407979</v>
      </c>
      <c r="R157" s="278">
        <f t="shared" si="85"/>
        <v>97018.536592562887</v>
      </c>
      <c r="S157" s="278">
        <f t="shared" si="85"/>
        <v>122945.37231378692</v>
      </c>
      <c r="T157" s="278">
        <f t="shared" si="85"/>
        <v>122945.37231378692</v>
      </c>
    </row>
    <row r="158" spans="2:22">
      <c r="B158" s="255" t="s">
        <v>911</v>
      </c>
      <c r="C158" s="296"/>
      <c r="D158" s="296">
        <v>21576.5</v>
      </c>
      <c r="E158" s="296">
        <v>18139</v>
      </c>
      <c r="F158" s="301">
        <f>F36</f>
        <v>16240.583333333334</v>
      </c>
      <c r="G158" s="301">
        <f t="shared" ref="G158:P158" si="86">G36</f>
        <v>23212.616666666669</v>
      </c>
      <c r="H158" s="301">
        <f t="shared" si="86"/>
        <v>20766</v>
      </c>
      <c r="I158" s="301">
        <f t="shared" si="86"/>
        <v>28421.666666666664</v>
      </c>
      <c r="J158" s="301">
        <f t="shared" si="86"/>
        <v>20030</v>
      </c>
      <c r="K158" s="301">
        <f t="shared" si="86"/>
        <v>23019</v>
      </c>
      <c r="L158" s="301">
        <f t="shared" si="86"/>
        <v>28744.5</v>
      </c>
      <c r="M158" s="301">
        <f t="shared" si="86"/>
        <v>29383</v>
      </c>
      <c r="N158" s="301">
        <f t="shared" si="86"/>
        <v>30324.750000000004</v>
      </c>
      <c r="O158" s="301">
        <f t="shared" si="86"/>
        <v>15587.25</v>
      </c>
      <c r="P158" s="301">
        <f t="shared" si="86"/>
        <v>19143</v>
      </c>
      <c r="Q158" s="278">
        <f t="shared" ref="Q158:T158" si="87">Q143-Q157</f>
        <v>14123.76778202031</v>
      </c>
      <c r="R158" s="278">
        <f t="shared" si="87"/>
        <v>-14630.493543339093</v>
      </c>
      <c r="S158" s="278">
        <f t="shared" si="87"/>
        <v>22119.107462750268</v>
      </c>
      <c r="T158" s="278">
        <f t="shared" si="87"/>
        <v>21105.597520389842</v>
      </c>
    </row>
    <row r="159" spans="2:22">
      <c r="B159" s="302" t="s">
        <v>912</v>
      </c>
      <c r="C159" s="296"/>
      <c r="D159" s="296">
        <v>36.526405444962386</v>
      </c>
      <c r="E159" s="296">
        <v>31.486440392430438</v>
      </c>
      <c r="F159" s="278">
        <f t="shared" ref="F159:T159" si="88">IF(F158/F155/F139&lt;0,0,F158/F155/F139)</f>
        <v>29.88531698160336</v>
      </c>
      <c r="G159" s="278">
        <f t="shared" si="88"/>
        <v>54.964448238008714</v>
      </c>
      <c r="H159" s="278">
        <f t="shared" si="88"/>
        <v>38.43229003132204</v>
      </c>
      <c r="I159" s="278">
        <f t="shared" si="88"/>
        <v>50.485066638510503</v>
      </c>
      <c r="J159" s="278">
        <f t="shared" si="88"/>
        <v>35.027381487742417</v>
      </c>
      <c r="K159" s="278">
        <f t="shared" si="88"/>
        <v>39.237132362336588</v>
      </c>
      <c r="L159" s="278">
        <f t="shared" si="88"/>
        <v>49.230617230378172</v>
      </c>
      <c r="M159" s="278">
        <f t="shared" si="88"/>
        <v>49.226762328384027</v>
      </c>
      <c r="N159" s="278">
        <f t="shared" si="88"/>
        <v>49.948702798121808</v>
      </c>
      <c r="O159" s="278">
        <f t="shared" si="88"/>
        <v>25.713551887301843</v>
      </c>
      <c r="P159" s="278">
        <f t="shared" si="88"/>
        <v>31.627814040248463</v>
      </c>
      <c r="Q159" s="278">
        <f t="shared" si="88"/>
        <v>24.275137106452949</v>
      </c>
      <c r="R159" s="278">
        <f t="shared" si="88"/>
        <v>0</v>
      </c>
      <c r="S159" s="278">
        <f t="shared" si="88"/>
        <v>29.999999999999996</v>
      </c>
      <c r="T159" s="278">
        <f t="shared" si="88"/>
        <v>28.62538312985653</v>
      </c>
    </row>
    <row r="160" spans="2:22">
      <c r="B160" s="303" t="s">
        <v>913</v>
      </c>
      <c r="C160" s="304"/>
      <c r="D160" s="304">
        <v>1.707090406201708</v>
      </c>
      <c r="E160" s="304">
        <v>1.0119228127490258</v>
      </c>
      <c r="F160" s="305">
        <f t="shared" ref="F160:T160" si="89">IF(F161=0,0,F161/F155/7.25/F139)</f>
        <v>0.79107820435908371</v>
      </c>
      <c r="G160" s="305">
        <f t="shared" si="89"/>
        <v>4.9744066535184439</v>
      </c>
      <c r="H160" s="305">
        <f t="shared" si="89"/>
        <v>1.680315866389247</v>
      </c>
      <c r="I160" s="305">
        <f t="shared" si="89"/>
        <v>3.9220781570359304</v>
      </c>
      <c r="J160" s="305">
        <f t="shared" si="89"/>
        <v>1.6451560672748156</v>
      </c>
      <c r="K160" s="305">
        <f t="shared" si="89"/>
        <v>2.080983774115392</v>
      </c>
      <c r="L160" s="305">
        <f t="shared" si="89"/>
        <v>3.4593954800521622</v>
      </c>
      <c r="M160" s="305">
        <f t="shared" si="89"/>
        <v>3.3140361832253831</v>
      </c>
      <c r="N160" s="305">
        <f t="shared" si="89"/>
        <v>3.8480969376719738</v>
      </c>
      <c r="O160" s="305">
        <f t="shared" si="89"/>
        <v>0.21566232928301299</v>
      </c>
      <c r="P160" s="305">
        <f t="shared" si="89"/>
        <v>1.0314226262411677</v>
      </c>
      <c r="Q160" s="305">
        <f t="shared" si="89"/>
        <v>0.1620878767521311</v>
      </c>
      <c r="R160" s="305">
        <f t="shared" si="89"/>
        <v>0</v>
      </c>
      <c r="S160" s="305">
        <f t="shared" si="89"/>
        <v>0.80689655172413732</v>
      </c>
      <c r="T160" s="305">
        <f t="shared" si="89"/>
        <v>0.61729422480779705</v>
      </c>
    </row>
    <row r="161" spans="2:20">
      <c r="B161" s="255" t="s">
        <v>914</v>
      </c>
      <c r="C161" s="296"/>
      <c r="D161" s="296">
        <v>7310.8620689655118</v>
      </c>
      <c r="E161" s="296">
        <v>4226.4444827586176</v>
      </c>
      <c r="F161" s="278">
        <f t="shared" ref="F161:T161" si="90">IF(F158-F164&lt;0,0,F158-F164)</f>
        <v>3116.7443678160998</v>
      </c>
      <c r="G161" s="278">
        <f t="shared" si="90"/>
        <v>15230.758045977018</v>
      </c>
      <c r="H161" s="278">
        <f t="shared" si="90"/>
        <v>6582.4189655172431</v>
      </c>
      <c r="I161" s="278">
        <f t="shared" si="90"/>
        <v>16008.139425287352</v>
      </c>
      <c r="J161" s="278">
        <f t="shared" si="90"/>
        <v>6820.5341379310303</v>
      </c>
      <c r="K161" s="278">
        <f t="shared" si="90"/>
        <v>8851.0724137931029</v>
      </c>
      <c r="L161" s="278">
        <f t="shared" si="90"/>
        <v>14643.931815946227</v>
      </c>
      <c r="M161" s="278">
        <f t="shared" si="90"/>
        <v>14341.352632241722</v>
      </c>
      <c r="N161" s="278">
        <f t="shared" si="90"/>
        <v>16937.80098948149</v>
      </c>
      <c r="O161" s="278">
        <f t="shared" si="90"/>
        <v>947.80659872123942</v>
      </c>
      <c r="P161" s="278">
        <f t="shared" si="90"/>
        <v>4526.0097327722815</v>
      </c>
      <c r="Q161" s="278">
        <f t="shared" si="90"/>
        <v>683.71863486467191</v>
      </c>
      <c r="R161" s="278">
        <f t="shared" si="90"/>
        <v>0</v>
      </c>
      <c r="S161" s="278">
        <f t="shared" si="90"/>
        <v>4313.2259552362993</v>
      </c>
      <c r="T161" s="278">
        <f t="shared" si="90"/>
        <v>3299.7160128758733</v>
      </c>
    </row>
    <row r="162" spans="2:20">
      <c r="B162" s="306" t="s">
        <v>915</v>
      </c>
      <c r="C162" s="307"/>
      <c r="D162" s="307">
        <v>0.45374416701816633</v>
      </c>
      <c r="E162" s="307">
        <v>0.39113590549603033</v>
      </c>
      <c r="F162" s="308">
        <f t="shared" ref="F162:T162" si="91">IF(F158/F155/F139/3.5/F136&lt;0,0,F158/F155/F139/3.5/F136)</f>
        <v>0.37124617368451379</v>
      </c>
      <c r="G162" s="308">
        <f t="shared" si="91"/>
        <v>0.87245155933347163</v>
      </c>
      <c r="H162" s="308">
        <f t="shared" si="91"/>
        <v>0.43922617178653761</v>
      </c>
      <c r="I162" s="308">
        <f t="shared" si="91"/>
        <v>0.68687165494572111</v>
      </c>
      <c r="J162" s="308">
        <f t="shared" si="91"/>
        <v>0.45490105828236904</v>
      </c>
      <c r="K162" s="308">
        <f t="shared" si="91"/>
        <v>0.48741779332095136</v>
      </c>
      <c r="L162" s="308">
        <f t="shared" si="91"/>
        <v>0.61156046248916984</v>
      </c>
      <c r="M162" s="308">
        <f t="shared" si="91"/>
        <v>0.58603288486171456</v>
      </c>
      <c r="N162" s="308">
        <f t="shared" si="91"/>
        <v>0.67957418772954836</v>
      </c>
      <c r="O162" s="308">
        <f t="shared" si="91"/>
        <v>0.319423004811203</v>
      </c>
      <c r="P162" s="308">
        <f t="shared" si="91"/>
        <v>0.39289209987886292</v>
      </c>
      <c r="Q162" s="308">
        <f t="shared" si="91"/>
        <v>0.31526152086302528</v>
      </c>
      <c r="R162" s="308">
        <f t="shared" si="91"/>
        <v>0</v>
      </c>
      <c r="S162" s="308">
        <f t="shared" si="91"/>
        <v>0.37267080745341613</v>
      </c>
      <c r="T162" s="308">
        <f t="shared" si="91"/>
        <v>0.35559482148890098</v>
      </c>
    </row>
    <row r="163" spans="2:20" ht="18.75">
      <c r="B163" s="255" t="s">
        <v>916</v>
      </c>
      <c r="C163" s="309"/>
      <c r="D163" s="309">
        <v>0.3</v>
      </c>
      <c r="E163" s="309">
        <v>0.3</v>
      </c>
      <c r="F163" s="310">
        <f t="shared" ref="F163:T163" si="92">IF(F162&lt;30%,F162,30%)</f>
        <v>0.3</v>
      </c>
      <c r="G163" s="310">
        <f t="shared" si="92"/>
        <v>0.3</v>
      </c>
      <c r="H163" s="310">
        <f t="shared" si="92"/>
        <v>0.3</v>
      </c>
      <c r="I163" s="310">
        <f t="shared" si="92"/>
        <v>0.3</v>
      </c>
      <c r="J163" s="310">
        <f t="shared" si="92"/>
        <v>0.3</v>
      </c>
      <c r="K163" s="310">
        <f t="shared" si="92"/>
        <v>0.3</v>
      </c>
      <c r="L163" s="310">
        <f t="shared" si="92"/>
        <v>0.3</v>
      </c>
      <c r="M163" s="310">
        <f t="shared" si="92"/>
        <v>0.3</v>
      </c>
      <c r="N163" s="310">
        <f t="shared" si="92"/>
        <v>0.3</v>
      </c>
      <c r="O163" s="310">
        <f t="shared" si="92"/>
        <v>0.3</v>
      </c>
      <c r="P163" s="310">
        <f t="shared" si="92"/>
        <v>0.3</v>
      </c>
      <c r="Q163" s="310">
        <f t="shared" si="92"/>
        <v>0.3</v>
      </c>
      <c r="R163" s="310">
        <f t="shared" si="92"/>
        <v>0</v>
      </c>
      <c r="S163" s="310">
        <f t="shared" si="92"/>
        <v>0.3</v>
      </c>
      <c r="T163" s="310">
        <f t="shared" si="92"/>
        <v>0.3</v>
      </c>
    </row>
    <row r="164" spans="2:20" ht="19.5" thickBot="1">
      <c r="B164" s="264" t="s">
        <v>917</v>
      </c>
      <c r="C164" s="311"/>
      <c r="D164" s="311">
        <v>14265.637931034487</v>
      </c>
      <c r="E164" s="311">
        <v>13912.555517241382</v>
      </c>
      <c r="F164" s="312">
        <f t="shared" ref="F164:T164" si="93">IF(F158&lt;0,0,IF(F163*F155*3.5*F136*F139&gt;F158,F158,F163*F155*3.5*F136*F139))</f>
        <v>13123.838965517234</v>
      </c>
      <c r="G164" s="312">
        <f t="shared" si="93"/>
        <v>7981.8586206896516</v>
      </c>
      <c r="H164" s="312">
        <f t="shared" si="93"/>
        <v>14183.581034482757</v>
      </c>
      <c r="I164" s="312">
        <f t="shared" si="93"/>
        <v>12413.527241379312</v>
      </c>
      <c r="J164" s="312">
        <f t="shared" si="93"/>
        <v>13209.46586206897</v>
      </c>
      <c r="K164" s="312">
        <f t="shared" si="93"/>
        <v>14167.927586206897</v>
      </c>
      <c r="L164" s="312">
        <f t="shared" si="93"/>
        <v>14100.568184053773</v>
      </c>
      <c r="M164" s="312">
        <f t="shared" si="93"/>
        <v>15041.647367758278</v>
      </c>
      <c r="N164" s="312">
        <f t="shared" si="93"/>
        <v>13386.949010518512</v>
      </c>
      <c r="O164" s="312">
        <f t="shared" si="93"/>
        <v>14639.443401278761</v>
      </c>
      <c r="P164" s="312">
        <f t="shared" si="93"/>
        <v>14616.990267227719</v>
      </c>
      <c r="Q164" s="312">
        <f t="shared" si="93"/>
        <v>13440.049147155638</v>
      </c>
      <c r="R164" s="313">
        <f t="shared" si="93"/>
        <v>0</v>
      </c>
      <c r="S164" s="313">
        <f t="shared" si="93"/>
        <v>17805.881507513968</v>
      </c>
      <c r="T164" s="313">
        <f t="shared" si="93"/>
        <v>17805.881507513968</v>
      </c>
    </row>
  </sheetData>
  <conditionalFormatting sqref="O97:Q97">
    <cfRule type="cellIs" dxfId="75" priority="9" operator="greaterThan">
      <formula>30</formula>
    </cfRule>
  </conditionalFormatting>
  <conditionalFormatting sqref="B49:D49 O49:T49">
    <cfRule type="cellIs" dxfId="74" priority="8" operator="equal">
      <formula>"NG"</formula>
    </cfRule>
  </conditionalFormatting>
  <conditionalFormatting sqref="B88:D88 O88:T88">
    <cfRule type="cellIs" dxfId="73" priority="7" operator="equal">
      <formula>"NG"</formula>
    </cfRule>
  </conditionalFormatting>
  <conditionalFormatting sqref="C97:N97">
    <cfRule type="cellIs" dxfId="72" priority="6" operator="greaterThan">
      <formula>30</formula>
    </cfRule>
  </conditionalFormatting>
  <conditionalFormatting sqref="C49:N49">
    <cfRule type="cellIs" dxfId="71" priority="5" operator="equal">
      <formula>"NG"</formula>
    </cfRule>
  </conditionalFormatting>
  <conditionalFormatting sqref="C88:N88">
    <cfRule type="cellIs" dxfId="70" priority="4" operator="equal">
      <formula>"NG"</formula>
    </cfRule>
  </conditionalFormatting>
  <conditionalFormatting sqref="E97">
    <cfRule type="cellIs" dxfId="69" priority="3" operator="greaterThan">
      <formula>30</formula>
    </cfRule>
  </conditionalFormatting>
  <conditionalFormatting sqref="E49">
    <cfRule type="cellIs" dxfId="68" priority="2" operator="equal">
      <formula>"NG"</formula>
    </cfRule>
  </conditionalFormatting>
  <conditionalFormatting sqref="E88">
    <cfRule type="cellIs" dxfId="67" priority="1" operator="equal">
      <formula>"NG"</formula>
    </cfRule>
  </conditionalFormatting>
  <pageMargins left="0.7" right="0.7" top="0.75" bottom="0.75" header="0.3" footer="0.3"/>
  <pageSetup paperSize="9" scale="26" orientation="landscape" r:id="rId1"/>
  <colBreaks count="1" manualBreakCount="1">
    <brk id="20" max="60"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F57B5-AB5C-465B-8148-324E5E5BB0FF}">
  <sheetPr>
    <tabColor rgb="FF00B0F0"/>
  </sheetPr>
  <dimension ref="A1:U379"/>
  <sheetViews>
    <sheetView zoomScale="55" zoomScaleNormal="55" zoomScaleSheetLayoutView="68" workbookViewId="0">
      <pane xSplit="8" ySplit="5" topLeftCell="I6" activePane="bottomRight" state="frozen"/>
      <selection activeCell="AJ42" sqref="AJ42"/>
      <selection pane="topRight" activeCell="AJ42" sqref="AJ42"/>
      <selection pane="bottomLeft" activeCell="AJ42" sqref="AJ42"/>
      <selection pane="bottomRight" activeCell="AL36" sqref="AL36"/>
    </sheetView>
  </sheetViews>
  <sheetFormatPr defaultColWidth="9.140625" defaultRowHeight="15"/>
  <cols>
    <col min="1" max="1" width="14" style="314" customWidth="1"/>
    <col min="2" max="2" width="22.28515625" style="315" customWidth="1"/>
    <col min="3" max="3" width="16.85546875" style="315" customWidth="1"/>
    <col min="4" max="4" width="22.28515625" style="314" customWidth="1"/>
    <col min="5" max="16" width="9.140625" style="315" hidden="1" customWidth="1"/>
    <col min="17" max="19" width="9.140625" style="315" customWidth="1"/>
    <col min="20" max="21" width="9.140625" style="315" hidden="1" customWidth="1"/>
    <col min="22" max="22" width="9.140625" style="315" customWidth="1"/>
    <col min="23" max="16384" width="9.140625" style="315"/>
  </cols>
  <sheetData>
    <row r="1" spans="1:19">
      <c r="H1" s="316">
        <f t="shared" ref="H1:S1" si="0">H372/H371</f>
        <v>0.30434782608695654</v>
      </c>
      <c r="I1" s="316">
        <f t="shared" si="0"/>
        <v>0.4375</v>
      </c>
      <c r="J1" s="316">
        <f t="shared" si="0"/>
        <v>0.14814814814814814</v>
      </c>
      <c r="K1" s="316">
        <f t="shared" si="0"/>
        <v>0.21739130434782608</v>
      </c>
      <c r="L1" s="316">
        <f t="shared" si="0"/>
        <v>0.36363636363636365</v>
      </c>
      <c r="M1" s="316">
        <f t="shared" si="0"/>
        <v>0.30434782608695654</v>
      </c>
      <c r="N1" s="316">
        <f t="shared" si="0"/>
        <v>0.34782608695652173</v>
      </c>
      <c r="O1" s="316">
        <f t="shared" si="0"/>
        <v>0.29166666666666669</v>
      </c>
      <c r="P1" s="316">
        <f t="shared" si="0"/>
        <v>0.33333333333333331</v>
      </c>
      <c r="Q1" s="316">
        <f t="shared" si="0"/>
        <v>0.34782608695652173</v>
      </c>
      <c r="R1" s="316">
        <f t="shared" si="0"/>
        <v>0.30434782608695654</v>
      </c>
      <c r="S1" s="316">
        <f t="shared" si="0"/>
        <v>0.40909090909090912</v>
      </c>
    </row>
    <row r="2" spans="1:19">
      <c r="D2" s="317" t="s">
        <v>918</v>
      </c>
      <c r="H2" s="315">
        <f>H52+H73+H115</f>
        <v>136</v>
      </c>
      <c r="I2" s="315">
        <f t="shared" ref="I2:S2" si="1">I52+I73+I115</f>
        <v>136</v>
      </c>
      <c r="J2" s="315">
        <f t="shared" si="1"/>
        <v>136</v>
      </c>
      <c r="K2" s="315">
        <f t="shared" si="1"/>
        <v>136</v>
      </c>
      <c r="L2" s="315">
        <f t="shared" si="1"/>
        <v>136</v>
      </c>
      <c r="M2" s="315">
        <f t="shared" si="1"/>
        <v>136</v>
      </c>
      <c r="N2" s="315">
        <f t="shared" si="1"/>
        <v>136</v>
      </c>
      <c r="O2" s="315">
        <f t="shared" si="1"/>
        <v>136</v>
      </c>
      <c r="P2" s="315">
        <f t="shared" si="1"/>
        <v>136</v>
      </c>
      <c r="Q2" s="315">
        <f t="shared" si="1"/>
        <v>136</v>
      </c>
      <c r="R2" s="315">
        <f t="shared" si="1"/>
        <v>136</v>
      </c>
      <c r="S2" s="315">
        <f t="shared" si="1"/>
        <v>136</v>
      </c>
    </row>
    <row r="3" spans="1:19" ht="15.75" thickBot="1">
      <c r="A3" s="77"/>
      <c r="B3" s="318"/>
      <c r="C3" s="318"/>
      <c r="D3" s="319" t="s">
        <v>919</v>
      </c>
      <c r="E3" s="320"/>
      <c r="F3" s="320"/>
      <c r="G3" s="320"/>
      <c r="H3" s="321">
        <v>0.2</v>
      </c>
      <c r="I3" s="321">
        <v>0.2</v>
      </c>
      <c r="J3" s="321">
        <v>0.2</v>
      </c>
      <c r="K3" s="321">
        <v>0.2</v>
      </c>
      <c r="L3" s="321">
        <v>0.2</v>
      </c>
      <c r="M3" s="321">
        <v>0.2</v>
      </c>
      <c r="N3" s="321">
        <v>0.2</v>
      </c>
      <c r="O3" s="321">
        <v>0.2</v>
      </c>
      <c r="P3" s="321">
        <v>0.2</v>
      </c>
      <c r="Q3" s="321">
        <v>0.2</v>
      </c>
      <c r="R3" s="321">
        <v>0.2</v>
      </c>
      <c r="S3" s="321">
        <v>0.2</v>
      </c>
    </row>
    <row r="4" spans="1:19" ht="15.75" thickBot="1">
      <c r="A4" s="322"/>
      <c r="B4" s="323"/>
      <c r="C4" s="323"/>
      <c r="D4" s="324" t="s">
        <v>920</v>
      </c>
      <c r="E4" s="323">
        <v>23</v>
      </c>
      <c r="F4" s="323">
        <v>23</v>
      </c>
      <c r="G4" s="323">
        <v>23</v>
      </c>
      <c r="H4" s="323">
        <v>23</v>
      </c>
      <c r="I4" s="323">
        <v>18</v>
      </c>
      <c r="J4" s="323">
        <v>25</v>
      </c>
      <c r="K4" s="323">
        <v>21</v>
      </c>
      <c r="L4" s="323">
        <v>22</v>
      </c>
      <c r="M4" s="323">
        <v>23</v>
      </c>
      <c r="N4" s="323">
        <v>23</v>
      </c>
      <c r="O4" s="323">
        <v>24</v>
      </c>
      <c r="P4" s="323">
        <v>21</v>
      </c>
      <c r="Q4" s="323">
        <v>23</v>
      </c>
      <c r="R4" s="323">
        <v>23</v>
      </c>
      <c r="S4" s="323">
        <v>22</v>
      </c>
    </row>
    <row r="5" spans="1:19" ht="15.75" thickBot="1">
      <c r="B5" s="325" t="s">
        <v>921</v>
      </c>
      <c r="C5" s="325" t="s">
        <v>922</v>
      </c>
      <c r="D5" s="326"/>
      <c r="E5" s="325" t="s">
        <v>923</v>
      </c>
      <c r="F5" s="325" t="s">
        <v>924</v>
      </c>
      <c r="G5" s="325" t="s">
        <v>925</v>
      </c>
      <c r="H5" s="325" t="s">
        <v>926</v>
      </c>
      <c r="I5" s="325" t="s">
        <v>927</v>
      </c>
      <c r="J5" s="325" t="s">
        <v>928</v>
      </c>
      <c r="K5" s="325" t="s">
        <v>929</v>
      </c>
      <c r="L5" s="325" t="s">
        <v>930</v>
      </c>
      <c r="M5" s="325" t="s">
        <v>931</v>
      </c>
      <c r="N5" s="325" t="s">
        <v>932</v>
      </c>
      <c r="O5" s="325" t="s">
        <v>933</v>
      </c>
      <c r="P5" s="325" t="s">
        <v>934</v>
      </c>
      <c r="Q5" s="325" t="s">
        <v>923</v>
      </c>
      <c r="R5" s="325" t="s">
        <v>924</v>
      </c>
      <c r="S5" s="325" t="s">
        <v>925</v>
      </c>
    </row>
    <row r="6" spans="1:19">
      <c r="A6" s="327" t="s">
        <v>935</v>
      </c>
      <c r="B6" s="328" t="s">
        <v>936</v>
      </c>
      <c r="C6" s="329" t="s">
        <v>937</v>
      </c>
      <c r="D6" s="328" t="s">
        <v>938</v>
      </c>
      <c r="E6" s="330"/>
      <c r="F6" s="330"/>
      <c r="G6" s="330"/>
      <c r="H6" s="330">
        <v>0</v>
      </c>
      <c r="I6" s="330">
        <v>0</v>
      </c>
      <c r="J6" s="330">
        <v>0</v>
      </c>
      <c r="K6" s="330">
        <v>0</v>
      </c>
      <c r="L6" s="330">
        <v>0</v>
      </c>
      <c r="M6" s="330">
        <v>0</v>
      </c>
      <c r="N6" s="330">
        <v>0</v>
      </c>
      <c r="O6" s="330">
        <v>0</v>
      </c>
      <c r="P6" s="330">
        <v>0</v>
      </c>
      <c r="Q6" s="330">
        <v>0</v>
      </c>
      <c r="R6" s="330">
        <v>0</v>
      </c>
      <c r="S6" s="330">
        <v>0</v>
      </c>
    </row>
    <row r="7" spans="1:19">
      <c r="A7" s="331"/>
      <c r="B7" s="332" t="s">
        <v>936</v>
      </c>
      <c r="C7" s="333" t="str">
        <f t="shared" ref="C7:C12" si="2">C6</f>
        <v xml:space="preserve">Pressing </v>
      </c>
      <c r="D7" s="332" t="s">
        <v>939</v>
      </c>
      <c r="E7" s="334"/>
      <c r="F7" s="334"/>
      <c r="G7" s="334"/>
      <c r="H7" s="334">
        <v>12.399720745764613</v>
      </c>
      <c r="I7" s="334">
        <v>13.500183556961145</v>
      </c>
      <c r="J7" s="334">
        <v>11.653392052505115</v>
      </c>
      <c r="K7" s="334">
        <v>11.917238039531833</v>
      </c>
      <c r="L7" s="334">
        <v>12.384416512349267</v>
      </c>
      <c r="M7" s="334">
        <v>15.443299802508843</v>
      </c>
      <c r="N7" s="334">
        <v>16.589445124239379</v>
      </c>
      <c r="O7" s="334">
        <v>16.752685304517765</v>
      </c>
      <c r="P7" s="334">
        <v>16.057223947468735</v>
      </c>
      <c r="Q7" s="334">
        <v>12.793500171606334</v>
      </c>
      <c r="R7" s="334">
        <v>13.460239975213614</v>
      </c>
      <c r="S7" s="334">
        <v>11.525626050959216</v>
      </c>
    </row>
    <row r="8" spans="1:19">
      <c r="B8" s="335" t="s">
        <v>936</v>
      </c>
      <c r="C8" s="333" t="str">
        <f t="shared" si="2"/>
        <v xml:space="preserve">Pressing </v>
      </c>
      <c r="D8" s="335" t="s">
        <v>940</v>
      </c>
      <c r="E8" s="336"/>
      <c r="F8" s="336"/>
      <c r="G8" s="336"/>
      <c r="H8" s="336">
        <v>12.399720745764613</v>
      </c>
      <c r="I8" s="336">
        <v>13.500183556961145</v>
      </c>
      <c r="J8" s="336">
        <v>11.653392052505115</v>
      </c>
      <c r="K8" s="336">
        <v>11.917238039531833</v>
      </c>
      <c r="L8" s="336">
        <v>12.384416512349267</v>
      </c>
      <c r="M8" s="336">
        <v>15.443299802508843</v>
      </c>
      <c r="N8" s="336">
        <v>16.589445124239379</v>
      </c>
      <c r="O8" s="336">
        <v>16.752685304517765</v>
      </c>
      <c r="P8" s="336">
        <v>16.057223947468735</v>
      </c>
      <c r="Q8" s="336">
        <v>12.793500171606334</v>
      </c>
      <c r="R8" s="336">
        <v>13.460239975213614</v>
      </c>
      <c r="S8" s="336">
        <v>11.525626050959216</v>
      </c>
    </row>
    <row r="9" spans="1:19">
      <c r="B9" s="337" t="s">
        <v>936</v>
      </c>
      <c r="C9" s="338" t="str">
        <f t="shared" si="2"/>
        <v xml:space="preserve">Pressing </v>
      </c>
      <c r="D9" s="339" t="s">
        <v>918</v>
      </c>
      <c r="E9" s="340"/>
      <c r="F9" s="340"/>
      <c r="G9" s="340"/>
      <c r="H9" s="340">
        <f>H7/H10</f>
        <v>0.56362367026202786</v>
      </c>
      <c r="I9" s="340">
        <f t="shared" ref="I9:S9" si="3">I7/I10</f>
        <v>0.61364470713459751</v>
      </c>
      <c r="J9" s="340">
        <f t="shared" si="3"/>
        <v>0.52969963875023252</v>
      </c>
      <c r="K9" s="340">
        <f t="shared" si="3"/>
        <v>0.54169263816053792</v>
      </c>
      <c r="L9" s="340">
        <f t="shared" si="3"/>
        <v>0.56292802328860303</v>
      </c>
      <c r="M9" s="340">
        <f t="shared" si="3"/>
        <v>0.70196817284131108</v>
      </c>
      <c r="N9" s="340">
        <f t="shared" si="3"/>
        <v>0.75406568746542635</v>
      </c>
      <c r="O9" s="340">
        <f t="shared" si="3"/>
        <v>0.76148569565989843</v>
      </c>
      <c r="P9" s="340">
        <f t="shared" si="3"/>
        <v>0.72987381579403343</v>
      </c>
      <c r="Q9" s="340">
        <f t="shared" si="3"/>
        <v>0.58152273507301522</v>
      </c>
      <c r="R9" s="340">
        <f t="shared" si="3"/>
        <v>0.611829089782437</v>
      </c>
      <c r="S9" s="340">
        <f t="shared" si="3"/>
        <v>0.52389209322541896</v>
      </c>
    </row>
    <row r="10" spans="1:19">
      <c r="B10" s="335" t="s">
        <v>936</v>
      </c>
      <c r="C10" s="333" t="str">
        <f t="shared" si="2"/>
        <v xml:space="preserve">Pressing </v>
      </c>
      <c r="D10" s="335" t="s">
        <v>941</v>
      </c>
      <c r="E10" s="341"/>
      <c r="F10" s="341"/>
      <c r="G10" s="341"/>
      <c r="H10" s="341">
        <v>22</v>
      </c>
      <c r="I10" s="341">
        <v>22</v>
      </c>
      <c r="J10" s="341">
        <v>22</v>
      </c>
      <c r="K10" s="341">
        <v>22</v>
      </c>
      <c r="L10" s="341">
        <v>22</v>
      </c>
      <c r="M10" s="341">
        <v>22</v>
      </c>
      <c r="N10" s="341">
        <v>22</v>
      </c>
      <c r="O10" s="341">
        <v>22</v>
      </c>
      <c r="P10" s="341">
        <v>22</v>
      </c>
      <c r="Q10" s="341">
        <v>22</v>
      </c>
      <c r="R10" s="341">
        <v>22</v>
      </c>
      <c r="S10" s="341">
        <v>22</v>
      </c>
    </row>
    <row r="11" spans="1:19">
      <c r="B11" s="342" t="s">
        <v>936</v>
      </c>
      <c r="C11" s="343" t="str">
        <f t="shared" si="2"/>
        <v xml:space="preserve">Pressing </v>
      </c>
      <c r="D11" s="342" t="s">
        <v>942</v>
      </c>
      <c r="E11" s="344"/>
      <c r="F11" s="344"/>
      <c r="G11" s="344"/>
      <c r="H11" s="345">
        <f t="shared" ref="H11:R11" si="4">H6/H$4</f>
        <v>0</v>
      </c>
      <c r="I11" s="345">
        <f t="shared" si="4"/>
        <v>0</v>
      </c>
      <c r="J11" s="345">
        <f t="shared" si="4"/>
        <v>0</v>
      </c>
      <c r="K11" s="345">
        <f t="shared" si="4"/>
        <v>0</v>
      </c>
      <c r="L11" s="345">
        <f t="shared" si="4"/>
        <v>0</v>
      </c>
      <c r="M11" s="345">
        <f t="shared" si="4"/>
        <v>0</v>
      </c>
      <c r="N11" s="345">
        <f t="shared" si="4"/>
        <v>0</v>
      </c>
      <c r="O11" s="345">
        <f t="shared" si="4"/>
        <v>0</v>
      </c>
      <c r="P11" s="345">
        <f t="shared" si="4"/>
        <v>0</v>
      </c>
      <c r="Q11" s="345">
        <f t="shared" si="4"/>
        <v>0</v>
      </c>
      <c r="R11" s="345">
        <f t="shared" si="4"/>
        <v>0</v>
      </c>
      <c r="S11" s="345">
        <f>S6/S$4</f>
        <v>0</v>
      </c>
    </row>
    <row r="12" spans="1:19" ht="15.75" thickBot="1">
      <c r="A12" s="322"/>
      <c r="B12" s="346" t="s">
        <v>936</v>
      </c>
      <c r="C12" s="347" t="str">
        <f t="shared" si="2"/>
        <v xml:space="preserve">Pressing </v>
      </c>
      <c r="D12" s="346" t="s">
        <v>943</v>
      </c>
      <c r="E12" s="348"/>
      <c r="F12" s="348"/>
      <c r="G12" s="348"/>
      <c r="H12" s="348">
        <f t="shared" ref="H12:S12" si="5">H7-H10</f>
        <v>-9.600279254235387</v>
      </c>
      <c r="I12" s="348">
        <f t="shared" si="5"/>
        <v>-8.4998164430388545</v>
      </c>
      <c r="J12" s="348">
        <f t="shared" si="5"/>
        <v>-10.346607947494885</v>
      </c>
      <c r="K12" s="348">
        <f t="shared" si="5"/>
        <v>-10.082761960468167</v>
      </c>
      <c r="L12" s="348">
        <f t="shared" si="5"/>
        <v>-9.6155834876507331</v>
      </c>
      <c r="M12" s="348">
        <f t="shared" si="5"/>
        <v>-6.556700197491157</v>
      </c>
      <c r="N12" s="348">
        <f t="shared" si="5"/>
        <v>-5.4105548757606208</v>
      </c>
      <c r="O12" s="348">
        <f t="shared" si="5"/>
        <v>-5.2473146954822347</v>
      </c>
      <c r="P12" s="348">
        <f t="shared" si="5"/>
        <v>-5.942776052531265</v>
      </c>
      <c r="Q12" s="348">
        <f t="shared" si="5"/>
        <v>-9.2064998283936657</v>
      </c>
      <c r="R12" s="348">
        <f t="shared" si="5"/>
        <v>-8.5397600247863856</v>
      </c>
      <c r="S12" s="348">
        <f t="shared" si="5"/>
        <v>-10.474373949040784</v>
      </c>
    </row>
    <row r="13" spans="1:19">
      <c r="A13" s="327" t="s">
        <v>944</v>
      </c>
      <c r="B13" s="328" t="s">
        <v>936</v>
      </c>
      <c r="C13" s="329" t="s">
        <v>945</v>
      </c>
      <c r="D13" s="328" t="s">
        <v>938</v>
      </c>
      <c r="E13" s="330"/>
      <c r="F13" s="330"/>
      <c r="G13" s="330"/>
      <c r="H13" s="330">
        <v>0</v>
      </c>
      <c r="I13" s="330">
        <v>0</v>
      </c>
      <c r="J13" s="330">
        <v>0</v>
      </c>
      <c r="K13" s="330">
        <v>0</v>
      </c>
      <c r="L13" s="330">
        <v>0</v>
      </c>
      <c r="M13" s="330">
        <v>0</v>
      </c>
      <c r="N13" s="330">
        <v>0</v>
      </c>
      <c r="O13" s="330">
        <v>0</v>
      </c>
      <c r="P13" s="330">
        <v>0</v>
      </c>
      <c r="Q13" s="330">
        <v>0</v>
      </c>
      <c r="R13" s="330">
        <v>0</v>
      </c>
      <c r="S13" s="330">
        <v>0</v>
      </c>
    </row>
    <row r="14" spans="1:19">
      <c r="B14" s="332" t="s">
        <v>936</v>
      </c>
      <c r="C14" s="333" t="str">
        <f t="shared" ref="C14:C19" si="6">C13</f>
        <v>Openmill</v>
      </c>
      <c r="D14" s="332" t="s">
        <v>939</v>
      </c>
      <c r="E14" s="334"/>
      <c r="F14" s="334"/>
      <c r="G14" s="334"/>
      <c r="H14" s="334">
        <v>0.69121310884728004</v>
      </c>
      <c r="I14" s="334">
        <v>0.60459743443532987</v>
      </c>
      <c r="J14" s="334">
        <v>0.48940192900782525</v>
      </c>
      <c r="K14" s="334">
        <v>0.53154379015371533</v>
      </c>
      <c r="L14" s="334">
        <v>0.59085072755405932</v>
      </c>
      <c r="M14" s="334">
        <v>0.69292837609773228</v>
      </c>
      <c r="N14" s="334">
        <v>0.72923102777818505</v>
      </c>
      <c r="O14" s="334">
        <v>0.72968918283105966</v>
      </c>
      <c r="P14" s="334">
        <v>0.74105529514816215</v>
      </c>
      <c r="Q14" s="334">
        <v>0.50715930421798583</v>
      </c>
      <c r="R14" s="334">
        <v>0.49810673086496127</v>
      </c>
      <c r="S14" s="334">
        <v>0.54723393206681148</v>
      </c>
    </row>
    <row r="15" spans="1:19">
      <c r="A15" s="322"/>
      <c r="B15" s="335" t="s">
        <v>936</v>
      </c>
      <c r="C15" s="333" t="str">
        <f t="shared" si="6"/>
        <v>Openmill</v>
      </c>
      <c r="D15" s="335" t="s">
        <v>940</v>
      </c>
      <c r="E15" s="336"/>
      <c r="F15" s="336"/>
      <c r="G15" s="336"/>
      <c r="H15" s="336">
        <v>0.69121310884728004</v>
      </c>
      <c r="I15" s="336">
        <v>0.60459743443532987</v>
      </c>
      <c r="J15" s="336">
        <v>0.48940192900782525</v>
      </c>
      <c r="K15" s="336">
        <v>0.53154379015371533</v>
      </c>
      <c r="L15" s="336">
        <v>0.59085072755405932</v>
      </c>
      <c r="M15" s="336">
        <v>0.69292837609773228</v>
      </c>
      <c r="N15" s="336">
        <v>0.72923102777818505</v>
      </c>
      <c r="O15" s="336">
        <v>0.72968918283105966</v>
      </c>
      <c r="P15" s="336">
        <v>0.74105529514816215</v>
      </c>
      <c r="Q15" s="336">
        <v>0.50715930421798583</v>
      </c>
      <c r="R15" s="336">
        <v>0.49810673086496127</v>
      </c>
      <c r="S15" s="336">
        <v>0.54723393206681148</v>
      </c>
    </row>
    <row r="16" spans="1:19">
      <c r="B16" s="337" t="s">
        <v>936</v>
      </c>
      <c r="C16" s="338" t="str">
        <f t="shared" si="6"/>
        <v>Openmill</v>
      </c>
      <c r="D16" s="339" t="s">
        <v>918</v>
      </c>
      <c r="E16" s="349"/>
      <c r="F16" s="340"/>
      <c r="G16" s="340"/>
      <c r="H16" s="340">
        <f>H14/H17</f>
        <v>0.69121310884728004</v>
      </c>
      <c r="I16" s="340">
        <f t="shared" ref="I16:S16" si="7">I14/I17</f>
        <v>0.60459743443532987</v>
      </c>
      <c r="J16" s="340">
        <f t="shared" si="7"/>
        <v>0.48940192900782525</v>
      </c>
      <c r="K16" s="340">
        <f t="shared" si="7"/>
        <v>0.53154379015371533</v>
      </c>
      <c r="L16" s="340">
        <f t="shared" si="7"/>
        <v>0.59085072755405932</v>
      </c>
      <c r="M16" s="340">
        <f t="shared" si="7"/>
        <v>0.69292837609773228</v>
      </c>
      <c r="N16" s="340">
        <f t="shared" si="7"/>
        <v>0.72923102777818505</v>
      </c>
      <c r="O16" s="340">
        <f t="shared" si="7"/>
        <v>0.72968918283105966</v>
      </c>
      <c r="P16" s="340">
        <f t="shared" si="7"/>
        <v>0.74105529514816215</v>
      </c>
      <c r="Q16" s="340">
        <f t="shared" si="7"/>
        <v>0.50715930421798583</v>
      </c>
      <c r="R16" s="340">
        <f t="shared" si="7"/>
        <v>0.49810673086496127</v>
      </c>
      <c r="S16" s="340">
        <f t="shared" si="7"/>
        <v>0.54723393206681148</v>
      </c>
    </row>
    <row r="17" spans="1:19">
      <c r="B17" s="335" t="s">
        <v>936</v>
      </c>
      <c r="C17" s="333" t="str">
        <f t="shared" si="6"/>
        <v>Openmill</v>
      </c>
      <c r="D17" s="335" t="s">
        <v>941</v>
      </c>
      <c r="E17" s="341"/>
      <c r="F17" s="341"/>
      <c r="G17" s="341"/>
      <c r="H17" s="341">
        <v>1</v>
      </c>
      <c r="I17" s="341">
        <v>1</v>
      </c>
      <c r="J17" s="341">
        <v>1</v>
      </c>
      <c r="K17" s="341">
        <v>1</v>
      </c>
      <c r="L17" s="341">
        <v>1</v>
      </c>
      <c r="M17" s="341">
        <v>1</v>
      </c>
      <c r="N17" s="341">
        <v>1</v>
      </c>
      <c r="O17" s="341">
        <v>1</v>
      </c>
      <c r="P17" s="341">
        <v>1</v>
      </c>
      <c r="Q17" s="341">
        <v>1</v>
      </c>
      <c r="R17" s="341">
        <v>1</v>
      </c>
      <c r="S17" s="341">
        <v>1</v>
      </c>
    </row>
    <row r="18" spans="1:19">
      <c r="B18" s="342" t="s">
        <v>936</v>
      </c>
      <c r="C18" s="343" t="str">
        <f t="shared" si="6"/>
        <v>Openmill</v>
      </c>
      <c r="D18" s="342" t="s">
        <v>942</v>
      </c>
      <c r="E18" s="344"/>
      <c r="F18" s="344"/>
      <c r="G18" s="344"/>
      <c r="H18" s="345">
        <f t="shared" ref="H18:R18" si="8">H13/H$4</f>
        <v>0</v>
      </c>
      <c r="I18" s="345">
        <f t="shared" si="8"/>
        <v>0</v>
      </c>
      <c r="J18" s="345">
        <f t="shared" si="8"/>
        <v>0</v>
      </c>
      <c r="K18" s="345">
        <f t="shared" si="8"/>
        <v>0</v>
      </c>
      <c r="L18" s="345">
        <f t="shared" si="8"/>
        <v>0</v>
      </c>
      <c r="M18" s="345">
        <f t="shared" si="8"/>
        <v>0</v>
      </c>
      <c r="N18" s="345">
        <f t="shared" si="8"/>
        <v>0</v>
      </c>
      <c r="O18" s="345">
        <f t="shared" si="8"/>
        <v>0</v>
      </c>
      <c r="P18" s="345">
        <f t="shared" si="8"/>
        <v>0</v>
      </c>
      <c r="Q18" s="345">
        <f t="shared" si="8"/>
        <v>0</v>
      </c>
      <c r="R18" s="345">
        <f t="shared" si="8"/>
        <v>0</v>
      </c>
      <c r="S18" s="345">
        <f>S13/S$4</f>
        <v>0</v>
      </c>
    </row>
    <row r="19" spans="1:19" ht="15.75" thickBot="1">
      <c r="A19" s="322"/>
      <c r="B19" s="346" t="s">
        <v>936</v>
      </c>
      <c r="C19" s="347" t="str">
        <f t="shared" si="6"/>
        <v>Openmill</v>
      </c>
      <c r="D19" s="346" t="s">
        <v>943</v>
      </c>
      <c r="E19" s="348"/>
      <c r="F19" s="348"/>
      <c r="G19" s="348"/>
      <c r="H19" s="348">
        <f t="shared" ref="H19:S19" si="9">H14-H17</f>
        <v>-0.30878689115271996</v>
      </c>
      <c r="I19" s="348">
        <f t="shared" si="9"/>
        <v>-0.39540256556467013</v>
      </c>
      <c r="J19" s="348">
        <f t="shared" si="9"/>
        <v>-0.51059807099217469</v>
      </c>
      <c r="K19" s="348">
        <f t="shared" si="9"/>
        <v>-0.46845620984628467</v>
      </c>
      <c r="L19" s="348">
        <f t="shared" si="9"/>
        <v>-0.40914927244594068</v>
      </c>
      <c r="M19" s="348">
        <f t="shared" si="9"/>
        <v>-0.30707162390226772</v>
      </c>
      <c r="N19" s="348">
        <f t="shared" si="9"/>
        <v>-0.27076897222181495</v>
      </c>
      <c r="O19" s="348">
        <f t="shared" si="9"/>
        <v>-0.27031081716894034</v>
      </c>
      <c r="P19" s="348">
        <f t="shared" si="9"/>
        <v>-0.25894470485183785</v>
      </c>
      <c r="Q19" s="348">
        <f t="shared" si="9"/>
        <v>-0.49284069578201417</v>
      </c>
      <c r="R19" s="348">
        <f t="shared" si="9"/>
        <v>-0.50189326913503873</v>
      </c>
      <c r="S19" s="348">
        <f t="shared" si="9"/>
        <v>-0.45276606793318852</v>
      </c>
    </row>
    <row r="20" spans="1:19">
      <c r="A20" s="322"/>
      <c r="B20" s="328" t="s">
        <v>946</v>
      </c>
      <c r="C20" s="329" t="s">
        <v>947</v>
      </c>
      <c r="D20" s="328" t="s">
        <v>938</v>
      </c>
      <c r="E20" s="330"/>
      <c r="F20" s="330"/>
      <c r="G20" s="330"/>
      <c r="H20" s="330">
        <v>0</v>
      </c>
      <c r="I20" s="330">
        <v>0</v>
      </c>
      <c r="J20" s="330">
        <v>0</v>
      </c>
      <c r="K20" s="330">
        <v>0</v>
      </c>
      <c r="L20" s="330">
        <v>0</v>
      </c>
      <c r="M20" s="330">
        <v>0</v>
      </c>
      <c r="N20" s="330">
        <v>0</v>
      </c>
      <c r="O20" s="330">
        <v>0</v>
      </c>
      <c r="P20" s="330">
        <v>0</v>
      </c>
      <c r="Q20" s="330">
        <v>0</v>
      </c>
      <c r="R20" s="330">
        <v>0</v>
      </c>
      <c r="S20" s="330">
        <v>0</v>
      </c>
    </row>
    <row r="21" spans="1:19">
      <c r="B21" s="332" t="s">
        <v>946</v>
      </c>
      <c r="C21" s="333" t="str">
        <f t="shared" ref="C21:C26" si="10">C20</f>
        <v>UV (No.1)</v>
      </c>
      <c r="D21" s="332" t="s">
        <v>939</v>
      </c>
      <c r="E21" s="334"/>
      <c r="F21" s="334"/>
      <c r="G21" s="334"/>
      <c r="H21" s="334">
        <v>0.25137503821928692</v>
      </c>
      <c r="I21" s="334">
        <v>0.23647507423034844</v>
      </c>
      <c r="J21" s="334">
        <v>0.27891413033286444</v>
      </c>
      <c r="K21" s="334">
        <v>0.28181903422409749</v>
      </c>
      <c r="L21" s="334">
        <v>0.34833226782593862</v>
      </c>
      <c r="M21" s="334">
        <v>0.45194724719215629</v>
      </c>
      <c r="N21" s="334">
        <v>0.41203073849854249</v>
      </c>
      <c r="O21" s="334">
        <v>0.37873949054539763</v>
      </c>
      <c r="P21" s="334">
        <v>0.39671448663853726</v>
      </c>
      <c r="Q21" s="334">
        <v>0.34407370716891894</v>
      </c>
      <c r="R21" s="334">
        <v>0.45953468272895892</v>
      </c>
      <c r="S21" s="334">
        <v>0.35971342113114252</v>
      </c>
    </row>
    <row r="22" spans="1:19">
      <c r="B22" s="335" t="s">
        <v>946</v>
      </c>
      <c r="C22" s="333" t="str">
        <f t="shared" si="10"/>
        <v>UV (No.1)</v>
      </c>
      <c r="D22" s="335" t="s">
        <v>940</v>
      </c>
      <c r="E22" s="336"/>
      <c r="F22" s="336"/>
      <c r="G22" s="336"/>
      <c r="H22" s="336">
        <v>0.25137503821928692</v>
      </c>
      <c r="I22" s="336">
        <v>0.23647507423034844</v>
      </c>
      <c r="J22" s="336">
        <v>0.27891413033286444</v>
      </c>
      <c r="K22" s="336">
        <v>0.28181903422409749</v>
      </c>
      <c r="L22" s="336">
        <v>0.34833226782593862</v>
      </c>
      <c r="M22" s="336">
        <v>0.45194724719215629</v>
      </c>
      <c r="N22" s="336">
        <v>0.41203073849854249</v>
      </c>
      <c r="O22" s="336">
        <v>0.37873949054539763</v>
      </c>
      <c r="P22" s="336">
        <v>0.39671448663853726</v>
      </c>
      <c r="Q22" s="336">
        <v>0.34407370716891894</v>
      </c>
      <c r="R22" s="336">
        <v>0.45953468272895892</v>
      </c>
      <c r="S22" s="336">
        <v>0.35971342113114252</v>
      </c>
    </row>
    <row r="23" spans="1:19">
      <c r="B23" s="337" t="s">
        <v>946</v>
      </c>
      <c r="C23" s="338" t="str">
        <f t="shared" si="10"/>
        <v>UV (No.1)</v>
      </c>
      <c r="D23" s="339" t="s">
        <v>918</v>
      </c>
      <c r="E23" s="349"/>
      <c r="F23" s="340"/>
      <c r="G23" s="340"/>
      <c r="H23" s="340">
        <f>H21/H24</f>
        <v>0.25137503821928692</v>
      </c>
      <c r="I23" s="340">
        <f t="shared" ref="I23:S23" si="11">I21/I24</f>
        <v>0.23647507423034844</v>
      </c>
      <c r="J23" s="340">
        <f t="shared" si="11"/>
        <v>0.27891413033286444</v>
      </c>
      <c r="K23" s="340">
        <f t="shared" si="11"/>
        <v>0.28181903422409749</v>
      </c>
      <c r="L23" s="340">
        <f t="shared" si="11"/>
        <v>0.34833226782593862</v>
      </c>
      <c r="M23" s="340">
        <f t="shared" si="11"/>
        <v>0.45194724719215629</v>
      </c>
      <c r="N23" s="340">
        <f t="shared" si="11"/>
        <v>0.41203073849854249</v>
      </c>
      <c r="O23" s="340">
        <f t="shared" si="11"/>
        <v>0.37873949054539763</v>
      </c>
      <c r="P23" s="340">
        <f t="shared" si="11"/>
        <v>0.39671448663853726</v>
      </c>
      <c r="Q23" s="340">
        <f t="shared" si="11"/>
        <v>0.34407370716891894</v>
      </c>
      <c r="R23" s="340">
        <f t="shared" si="11"/>
        <v>0.45953468272895892</v>
      </c>
      <c r="S23" s="340">
        <f t="shared" si="11"/>
        <v>0.35971342113114252</v>
      </c>
    </row>
    <row r="24" spans="1:19">
      <c r="A24" s="350"/>
      <c r="B24" s="335" t="s">
        <v>946</v>
      </c>
      <c r="C24" s="333" t="str">
        <f t="shared" si="10"/>
        <v>UV (No.1)</v>
      </c>
      <c r="D24" s="335" t="s">
        <v>941</v>
      </c>
      <c r="E24" s="341"/>
      <c r="F24" s="341"/>
      <c r="G24" s="341"/>
      <c r="H24" s="341">
        <v>1</v>
      </c>
      <c r="I24" s="341">
        <v>1</v>
      </c>
      <c r="J24" s="341">
        <v>1</v>
      </c>
      <c r="K24" s="341">
        <v>1</v>
      </c>
      <c r="L24" s="341">
        <v>1</v>
      </c>
      <c r="M24" s="341">
        <v>1</v>
      </c>
      <c r="N24" s="341">
        <v>1</v>
      </c>
      <c r="O24" s="341">
        <v>1</v>
      </c>
      <c r="P24" s="341">
        <v>1</v>
      </c>
      <c r="Q24" s="341">
        <v>1</v>
      </c>
      <c r="R24" s="341">
        <v>1</v>
      </c>
      <c r="S24" s="341">
        <v>1</v>
      </c>
    </row>
    <row r="25" spans="1:19">
      <c r="B25" s="342" t="s">
        <v>946</v>
      </c>
      <c r="C25" s="343" t="str">
        <f t="shared" si="10"/>
        <v>UV (No.1)</v>
      </c>
      <c r="D25" s="342" t="s">
        <v>942</v>
      </c>
      <c r="E25" s="344"/>
      <c r="F25" s="344"/>
      <c r="G25" s="344"/>
      <c r="H25" s="345">
        <f t="shared" ref="H25:R25" si="12">H20/H$4</f>
        <v>0</v>
      </c>
      <c r="I25" s="345">
        <f t="shared" si="12"/>
        <v>0</v>
      </c>
      <c r="J25" s="345">
        <f t="shared" si="12"/>
        <v>0</v>
      </c>
      <c r="K25" s="345">
        <f t="shared" si="12"/>
        <v>0</v>
      </c>
      <c r="L25" s="345">
        <f t="shared" si="12"/>
        <v>0</v>
      </c>
      <c r="M25" s="345">
        <f t="shared" si="12"/>
        <v>0</v>
      </c>
      <c r="N25" s="345">
        <f t="shared" si="12"/>
        <v>0</v>
      </c>
      <c r="O25" s="345">
        <f t="shared" si="12"/>
        <v>0</v>
      </c>
      <c r="P25" s="345">
        <f t="shared" si="12"/>
        <v>0</v>
      </c>
      <c r="Q25" s="345">
        <f t="shared" si="12"/>
        <v>0</v>
      </c>
      <c r="R25" s="345">
        <f t="shared" si="12"/>
        <v>0</v>
      </c>
      <c r="S25" s="345">
        <f>S20/S$4</f>
        <v>0</v>
      </c>
    </row>
    <row r="26" spans="1:19" ht="15.75" thickBot="1">
      <c r="A26" s="322"/>
      <c r="B26" s="346" t="s">
        <v>946</v>
      </c>
      <c r="C26" s="347" t="str">
        <f t="shared" si="10"/>
        <v>UV (No.1)</v>
      </c>
      <c r="D26" s="346" t="s">
        <v>943</v>
      </c>
      <c r="E26" s="348"/>
      <c r="F26" s="348"/>
      <c r="G26" s="348"/>
      <c r="H26" s="348">
        <f t="shared" ref="H26:S26" si="13">H21-H24</f>
        <v>-0.74862496178071303</v>
      </c>
      <c r="I26" s="348">
        <f t="shared" si="13"/>
        <v>-0.76352492576965159</v>
      </c>
      <c r="J26" s="348">
        <f t="shared" si="13"/>
        <v>-0.72108586966713561</v>
      </c>
      <c r="K26" s="348">
        <f t="shared" si="13"/>
        <v>-0.71818096577590251</v>
      </c>
      <c r="L26" s="348">
        <f t="shared" si="13"/>
        <v>-0.65166773217406138</v>
      </c>
      <c r="M26" s="348">
        <f t="shared" si="13"/>
        <v>-0.54805275280784371</v>
      </c>
      <c r="N26" s="348">
        <f t="shared" si="13"/>
        <v>-0.58796926150145756</v>
      </c>
      <c r="O26" s="348">
        <f t="shared" si="13"/>
        <v>-0.62126050945460243</v>
      </c>
      <c r="P26" s="348">
        <f t="shared" si="13"/>
        <v>-0.60328551336146274</v>
      </c>
      <c r="Q26" s="348">
        <f t="shared" si="13"/>
        <v>-0.65592629283108106</v>
      </c>
      <c r="R26" s="348">
        <f t="shared" si="13"/>
        <v>-0.54046531727104108</v>
      </c>
      <c r="S26" s="348">
        <f t="shared" si="13"/>
        <v>-0.64028657886885743</v>
      </c>
    </row>
    <row r="27" spans="1:19">
      <c r="B27" s="328" t="s">
        <v>948</v>
      </c>
      <c r="C27" s="329" t="s">
        <v>949</v>
      </c>
      <c r="D27" s="328" t="s">
        <v>938</v>
      </c>
      <c r="E27" s="330"/>
      <c r="F27" s="330"/>
      <c r="G27" s="330"/>
      <c r="H27" s="330">
        <v>0</v>
      </c>
      <c r="I27" s="330">
        <v>0</v>
      </c>
      <c r="J27" s="330">
        <v>0</v>
      </c>
      <c r="K27" s="330">
        <v>0</v>
      </c>
      <c r="L27" s="330">
        <v>0</v>
      </c>
      <c r="M27" s="330">
        <v>0</v>
      </c>
      <c r="N27" s="330">
        <v>0</v>
      </c>
      <c r="O27" s="330">
        <v>0</v>
      </c>
      <c r="P27" s="330">
        <v>0</v>
      </c>
      <c r="Q27" s="330">
        <v>0</v>
      </c>
      <c r="R27" s="330">
        <v>0</v>
      </c>
      <c r="S27" s="330">
        <v>0</v>
      </c>
    </row>
    <row r="28" spans="1:19">
      <c r="B28" s="332" t="s">
        <v>948</v>
      </c>
      <c r="C28" s="333" t="str">
        <f t="shared" ref="C28:C33" si="14">C27</f>
        <v>UV (No.2)</v>
      </c>
      <c r="D28" s="332" t="s">
        <v>939</v>
      </c>
      <c r="E28" s="334"/>
      <c r="F28" s="334"/>
      <c r="G28" s="334"/>
      <c r="H28" s="334">
        <v>0.10337552742616032</v>
      </c>
      <c r="I28" s="334">
        <v>0.14467104235036726</v>
      </c>
      <c r="J28" s="334">
        <v>0.10739803094233474</v>
      </c>
      <c r="K28" s="334">
        <v>8.3182640144665462E-2</v>
      </c>
      <c r="L28" s="334">
        <v>0.14042321953714357</v>
      </c>
      <c r="M28" s="334">
        <v>9.3530239099859358E-2</v>
      </c>
      <c r="N28" s="334">
        <v>0.12447257383966245</v>
      </c>
      <c r="O28" s="334">
        <v>0.11119901547116738</v>
      </c>
      <c r="P28" s="334">
        <v>6.2386980108499093E-2</v>
      </c>
      <c r="Q28" s="334">
        <v>7.7355836849507725E-2</v>
      </c>
      <c r="R28" s="334">
        <v>0.18776371308016876</v>
      </c>
      <c r="S28" s="334">
        <v>0.16468482291267103</v>
      </c>
    </row>
    <row r="29" spans="1:19">
      <c r="A29" s="350"/>
      <c r="B29" s="335" t="s">
        <v>948</v>
      </c>
      <c r="C29" s="333" t="str">
        <f t="shared" si="14"/>
        <v>UV (No.2)</v>
      </c>
      <c r="D29" s="335" t="s">
        <v>940</v>
      </c>
      <c r="E29" s="336"/>
      <c r="F29" s="336"/>
      <c r="G29" s="336"/>
      <c r="H29" s="336">
        <v>0.10337552742616032</v>
      </c>
      <c r="I29" s="336">
        <v>0.14467104235036726</v>
      </c>
      <c r="J29" s="336">
        <v>0.10739803094233474</v>
      </c>
      <c r="K29" s="336">
        <v>8.3182640144665462E-2</v>
      </c>
      <c r="L29" s="336">
        <v>0.14042321953714357</v>
      </c>
      <c r="M29" s="336">
        <v>9.3530239099859358E-2</v>
      </c>
      <c r="N29" s="336">
        <v>0.12447257383966245</v>
      </c>
      <c r="O29" s="336">
        <v>0.11119901547116738</v>
      </c>
      <c r="P29" s="336">
        <v>6.2386980108499093E-2</v>
      </c>
      <c r="Q29" s="336">
        <v>7.7355836849507725E-2</v>
      </c>
      <c r="R29" s="336">
        <v>0.18776371308016876</v>
      </c>
      <c r="S29" s="336">
        <v>0.16468482291267103</v>
      </c>
    </row>
    <row r="30" spans="1:19">
      <c r="B30" s="337" t="s">
        <v>948</v>
      </c>
      <c r="C30" s="338" t="str">
        <f t="shared" si="14"/>
        <v>UV (No.2)</v>
      </c>
      <c r="D30" s="339" t="s">
        <v>918</v>
      </c>
      <c r="E30" s="349"/>
      <c r="F30" s="340"/>
      <c r="G30" s="340"/>
      <c r="H30" s="340">
        <f t="shared" ref="H30:S30" si="15">H28/H31</f>
        <v>0.10337552742616032</v>
      </c>
      <c r="I30" s="340">
        <f t="shared" si="15"/>
        <v>0.14467104235036726</v>
      </c>
      <c r="J30" s="340">
        <f t="shared" si="15"/>
        <v>0.10739803094233474</v>
      </c>
      <c r="K30" s="340">
        <f t="shared" si="15"/>
        <v>8.3182640144665462E-2</v>
      </c>
      <c r="L30" s="340">
        <f t="shared" si="15"/>
        <v>0.14042321953714357</v>
      </c>
      <c r="M30" s="340">
        <f t="shared" si="15"/>
        <v>9.3530239099859358E-2</v>
      </c>
      <c r="N30" s="340">
        <f t="shared" si="15"/>
        <v>0.12447257383966245</v>
      </c>
      <c r="O30" s="340">
        <f t="shared" si="15"/>
        <v>0.11119901547116738</v>
      </c>
      <c r="P30" s="340">
        <f t="shared" si="15"/>
        <v>6.2386980108499093E-2</v>
      </c>
      <c r="Q30" s="340">
        <f t="shared" si="15"/>
        <v>7.7355836849507725E-2</v>
      </c>
      <c r="R30" s="340">
        <f t="shared" si="15"/>
        <v>0.18776371308016876</v>
      </c>
      <c r="S30" s="340">
        <f t="shared" si="15"/>
        <v>0.16468482291267103</v>
      </c>
    </row>
    <row r="31" spans="1:19">
      <c r="B31" s="335" t="s">
        <v>948</v>
      </c>
      <c r="C31" s="333" t="str">
        <f t="shared" si="14"/>
        <v>UV (No.2)</v>
      </c>
      <c r="D31" s="335" t="s">
        <v>941</v>
      </c>
      <c r="E31" s="341"/>
      <c r="F31" s="341"/>
      <c r="G31" s="341"/>
      <c r="H31" s="341">
        <v>1</v>
      </c>
      <c r="I31" s="341">
        <v>1</v>
      </c>
      <c r="J31" s="341">
        <v>1</v>
      </c>
      <c r="K31" s="341">
        <v>1</v>
      </c>
      <c r="L31" s="341">
        <v>1</v>
      </c>
      <c r="M31" s="341">
        <v>1</v>
      </c>
      <c r="N31" s="341">
        <v>1</v>
      </c>
      <c r="O31" s="341">
        <v>1</v>
      </c>
      <c r="P31" s="341">
        <v>1</v>
      </c>
      <c r="Q31" s="341">
        <v>1</v>
      </c>
      <c r="R31" s="341">
        <v>1</v>
      </c>
      <c r="S31" s="341">
        <v>1</v>
      </c>
    </row>
    <row r="32" spans="1:19">
      <c r="B32" s="342" t="s">
        <v>948</v>
      </c>
      <c r="C32" s="343" t="str">
        <f t="shared" si="14"/>
        <v>UV (No.2)</v>
      </c>
      <c r="D32" s="342" t="s">
        <v>942</v>
      </c>
      <c r="E32" s="344"/>
      <c r="F32" s="344"/>
      <c r="G32" s="344"/>
      <c r="H32" s="345">
        <f t="shared" ref="H32:S32" si="16">H27/H$4</f>
        <v>0</v>
      </c>
      <c r="I32" s="345">
        <f t="shared" si="16"/>
        <v>0</v>
      </c>
      <c r="J32" s="345">
        <f t="shared" si="16"/>
        <v>0</v>
      </c>
      <c r="K32" s="345">
        <f t="shared" si="16"/>
        <v>0</v>
      </c>
      <c r="L32" s="345">
        <f t="shared" si="16"/>
        <v>0</v>
      </c>
      <c r="M32" s="345">
        <f t="shared" si="16"/>
        <v>0</v>
      </c>
      <c r="N32" s="345">
        <f t="shared" si="16"/>
        <v>0</v>
      </c>
      <c r="O32" s="345">
        <f t="shared" si="16"/>
        <v>0</v>
      </c>
      <c r="P32" s="345">
        <f t="shared" si="16"/>
        <v>0</v>
      </c>
      <c r="Q32" s="345">
        <f t="shared" si="16"/>
        <v>0</v>
      </c>
      <c r="R32" s="345">
        <f t="shared" si="16"/>
        <v>0</v>
      </c>
      <c r="S32" s="345">
        <f t="shared" si="16"/>
        <v>0</v>
      </c>
    </row>
    <row r="33" spans="1:19" ht="15.75" thickBot="1">
      <c r="A33" s="322"/>
      <c r="B33" s="346" t="s">
        <v>948</v>
      </c>
      <c r="C33" s="347" t="str">
        <f t="shared" si="14"/>
        <v>UV (No.2)</v>
      </c>
      <c r="D33" s="346" t="s">
        <v>943</v>
      </c>
      <c r="E33" s="348"/>
      <c r="F33" s="348"/>
      <c r="G33" s="348"/>
      <c r="H33" s="348">
        <f t="shared" ref="H33:S33" si="17">H28-H31</f>
        <v>-0.8966244725738397</v>
      </c>
      <c r="I33" s="348">
        <f t="shared" si="17"/>
        <v>-0.85532895764963279</v>
      </c>
      <c r="J33" s="348">
        <f t="shared" si="17"/>
        <v>-0.8926019690576652</v>
      </c>
      <c r="K33" s="348">
        <f t="shared" si="17"/>
        <v>-0.91681735985533452</v>
      </c>
      <c r="L33" s="348">
        <f t="shared" si="17"/>
        <v>-0.85957678046285646</v>
      </c>
      <c r="M33" s="348">
        <f t="shared" si="17"/>
        <v>-0.90646976090014064</v>
      </c>
      <c r="N33" s="348">
        <f t="shared" si="17"/>
        <v>-0.87552742616033752</v>
      </c>
      <c r="O33" s="348">
        <f t="shared" si="17"/>
        <v>-0.8888009845288326</v>
      </c>
      <c r="P33" s="348">
        <f t="shared" si="17"/>
        <v>-0.93761301989150092</v>
      </c>
      <c r="Q33" s="348">
        <f t="shared" si="17"/>
        <v>-0.92264416315049225</v>
      </c>
      <c r="R33" s="348">
        <f t="shared" si="17"/>
        <v>-0.81223628691983119</v>
      </c>
      <c r="S33" s="348">
        <f t="shared" si="17"/>
        <v>-0.83531517708732894</v>
      </c>
    </row>
    <row r="34" spans="1:19">
      <c r="B34" s="328" t="s">
        <v>950</v>
      </c>
      <c r="C34" s="329" t="s">
        <v>951</v>
      </c>
      <c r="D34" s="328" t="s">
        <v>938</v>
      </c>
      <c r="E34" s="330"/>
      <c r="F34" s="330"/>
      <c r="G34" s="330"/>
      <c r="H34" s="330">
        <v>0</v>
      </c>
      <c r="I34" s="330">
        <v>0</v>
      </c>
      <c r="J34" s="330">
        <v>0</v>
      </c>
      <c r="K34" s="330">
        <v>0</v>
      </c>
      <c r="L34" s="330">
        <v>0</v>
      </c>
      <c r="M34" s="330">
        <v>0</v>
      </c>
      <c r="N34" s="330">
        <v>0</v>
      </c>
      <c r="O34" s="330">
        <v>0</v>
      </c>
      <c r="P34" s="330">
        <v>0</v>
      </c>
      <c r="Q34" s="330">
        <v>0</v>
      </c>
      <c r="R34" s="330">
        <v>0</v>
      </c>
      <c r="S34" s="330">
        <v>0</v>
      </c>
    </row>
    <row r="35" spans="1:19">
      <c r="B35" s="332" t="s">
        <v>950</v>
      </c>
      <c r="C35" s="333" t="str">
        <f t="shared" ref="C35:C47" si="18">C34</f>
        <v>UV (No.3)</v>
      </c>
      <c r="D35" s="332" t="s">
        <v>939</v>
      </c>
      <c r="E35" s="334"/>
      <c r="F35" s="334"/>
      <c r="G35" s="334"/>
      <c r="H35" s="334">
        <v>0.38011530606005012</v>
      </c>
      <c r="I35" s="334">
        <v>0.37488457571495548</v>
      </c>
      <c r="J35" s="334">
        <v>0.22841104922644162</v>
      </c>
      <c r="K35" s="334">
        <v>0.34496132877905034</v>
      </c>
      <c r="L35" s="334">
        <v>0.44060411712057285</v>
      </c>
      <c r="M35" s="334">
        <v>0.43755993395707204</v>
      </c>
      <c r="N35" s="334">
        <v>0.3718488839968202</v>
      </c>
      <c r="O35" s="334">
        <v>0.35152142522269103</v>
      </c>
      <c r="P35" s="334">
        <v>0.33652143861764117</v>
      </c>
      <c r="Q35" s="334">
        <v>0.21296544976456919</v>
      </c>
      <c r="R35" s="334">
        <v>0.20315783036751667</v>
      </c>
      <c r="S35" s="334">
        <v>0.15438721391126453</v>
      </c>
    </row>
    <row r="36" spans="1:19">
      <c r="B36" s="335" t="s">
        <v>950</v>
      </c>
      <c r="C36" s="333" t="str">
        <f t="shared" si="18"/>
        <v>UV (No.3)</v>
      </c>
      <c r="D36" s="335" t="s">
        <v>940</v>
      </c>
      <c r="E36" s="336"/>
      <c r="F36" s="336"/>
      <c r="G36" s="336"/>
      <c r="H36" s="336">
        <v>0.38011530606005012</v>
      </c>
      <c r="I36" s="336">
        <v>0.37488457571495548</v>
      </c>
      <c r="J36" s="336">
        <v>0.22841104922644162</v>
      </c>
      <c r="K36" s="336">
        <v>0.34496132877905034</v>
      </c>
      <c r="L36" s="336">
        <v>0.44060411712057285</v>
      </c>
      <c r="M36" s="336">
        <v>0.43755993395707204</v>
      </c>
      <c r="N36" s="336">
        <v>0.3718488839968202</v>
      </c>
      <c r="O36" s="336">
        <v>0.35152142522269103</v>
      </c>
      <c r="P36" s="336">
        <v>0.33652143861764117</v>
      </c>
      <c r="Q36" s="336">
        <v>0.21296544976456919</v>
      </c>
      <c r="R36" s="336">
        <v>0.20315783036751667</v>
      </c>
      <c r="S36" s="336">
        <v>0.15438721391126453</v>
      </c>
    </row>
    <row r="37" spans="1:19">
      <c r="B37" s="337" t="s">
        <v>950</v>
      </c>
      <c r="C37" s="338" t="str">
        <f t="shared" si="18"/>
        <v>UV (No.3)</v>
      </c>
      <c r="D37" s="339" t="s">
        <v>918</v>
      </c>
      <c r="E37" s="349"/>
      <c r="F37" s="340"/>
      <c r="G37" s="340"/>
      <c r="H37" s="340">
        <f>H35/H38</f>
        <v>0.38011530606005012</v>
      </c>
      <c r="I37" s="340">
        <f t="shared" ref="I37:S37" si="19">I35/I38</f>
        <v>0.37488457571495548</v>
      </c>
      <c r="J37" s="340">
        <f t="shared" si="19"/>
        <v>0.22841104922644162</v>
      </c>
      <c r="K37" s="340">
        <f t="shared" si="19"/>
        <v>0.34496132877905034</v>
      </c>
      <c r="L37" s="340">
        <f t="shared" si="19"/>
        <v>0.44060411712057285</v>
      </c>
      <c r="M37" s="340">
        <f t="shared" si="19"/>
        <v>0.43755993395707204</v>
      </c>
      <c r="N37" s="340">
        <f t="shared" si="19"/>
        <v>0.3718488839968202</v>
      </c>
      <c r="O37" s="340">
        <f t="shared" si="19"/>
        <v>0.35152142522269103</v>
      </c>
      <c r="P37" s="340">
        <f t="shared" si="19"/>
        <v>0.33652143861764117</v>
      </c>
      <c r="Q37" s="340">
        <f t="shared" si="19"/>
        <v>0.21296544976456919</v>
      </c>
      <c r="R37" s="340">
        <f t="shared" si="19"/>
        <v>0.20315783036751667</v>
      </c>
      <c r="S37" s="340">
        <f t="shared" si="19"/>
        <v>0.15438721391126453</v>
      </c>
    </row>
    <row r="38" spans="1:19">
      <c r="A38" s="322"/>
      <c r="B38" s="335" t="s">
        <v>950</v>
      </c>
      <c r="C38" s="333" t="str">
        <f t="shared" si="18"/>
        <v>UV (No.3)</v>
      </c>
      <c r="D38" s="335" t="s">
        <v>941</v>
      </c>
      <c r="E38" s="341"/>
      <c r="F38" s="341"/>
      <c r="G38" s="341"/>
      <c r="H38" s="341">
        <v>1</v>
      </c>
      <c r="I38" s="341">
        <v>1</v>
      </c>
      <c r="J38" s="341">
        <v>1</v>
      </c>
      <c r="K38" s="341">
        <v>1</v>
      </c>
      <c r="L38" s="341">
        <v>1</v>
      </c>
      <c r="M38" s="341">
        <v>1</v>
      </c>
      <c r="N38" s="341">
        <v>1</v>
      </c>
      <c r="O38" s="341">
        <v>1</v>
      </c>
      <c r="P38" s="341">
        <v>1</v>
      </c>
      <c r="Q38" s="341">
        <v>1</v>
      </c>
      <c r="R38" s="341">
        <v>1</v>
      </c>
      <c r="S38" s="341">
        <v>1</v>
      </c>
    </row>
    <row r="39" spans="1:19">
      <c r="B39" s="342" t="s">
        <v>950</v>
      </c>
      <c r="C39" s="343" t="str">
        <f t="shared" si="18"/>
        <v>UV (No.3)</v>
      </c>
      <c r="D39" s="342" t="s">
        <v>942</v>
      </c>
      <c r="E39" s="344"/>
      <c r="F39" s="344"/>
      <c r="G39" s="344"/>
      <c r="H39" s="345">
        <f t="shared" ref="H39:R39" si="20">H34/H$4</f>
        <v>0</v>
      </c>
      <c r="I39" s="345">
        <f t="shared" si="20"/>
        <v>0</v>
      </c>
      <c r="J39" s="345">
        <f t="shared" si="20"/>
        <v>0</v>
      </c>
      <c r="K39" s="345">
        <f t="shared" si="20"/>
        <v>0</v>
      </c>
      <c r="L39" s="345">
        <f t="shared" si="20"/>
        <v>0</v>
      </c>
      <c r="M39" s="345">
        <f t="shared" si="20"/>
        <v>0</v>
      </c>
      <c r="N39" s="345">
        <f t="shared" si="20"/>
        <v>0</v>
      </c>
      <c r="O39" s="345">
        <f t="shared" si="20"/>
        <v>0</v>
      </c>
      <c r="P39" s="345">
        <f t="shared" si="20"/>
        <v>0</v>
      </c>
      <c r="Q39" s="345">
        <f t="shared" si="20"/>
        <v>0</v>
      </c>
      <c r="R39" s="345">
        <f t="shared" si="20"/>
        <v>0</v>
      </c>
      <c r="S39" s="345">
        <f>S34/S$4</f>
        <v>0</v>
      </c>
    </row>
    <row r="40" spans="1:19" ht="15.75" thickBot="1">
      <c r="A40" s="322"/>
      <c r="B40" s="346" t="s">
        <v>950</v>
      </c>
      <c r="C40" s="347" t="str">
        <f t="shared" si="18"/>
        <v>UV (No.3)</v>
      </c>
      <c r="D40" s="346" t="s">
        <v>943</v>
      </c>
      <c r="E40" s="348"/>
      <c r="F40" s="348"/>
      <c r="G40" s="348"/>
      <c r="H40" s="348">
        <f t="shared" ref="H40:S40" si="21">H35-H38</f>
        <v>-0.61988469393994983</v>
      </c>
      <c r="I40" s="348">
        <f t="shared" si="21"/>
        <v>-0.62511542428504452</v>
      </c>
      <c r="J40" s="348">
        <f t="shared" si="21"/>
        <v>-0.77158895077355838</v>
      </c>
      <c r="K40" s="348">
        <f t="shared" si="21"/>
        <v>-0.65503867122094972</v>
      </c>
      <c r="L40" s="348">
        <f t="shared" si="21"/>
        <v>-0.55939588287942721</v>
      </c>
      <c r="M40" s="348">
        <f t="shared" si="21"/>
        <v>-0.56244006604292796</v>
      </c>
      <c r="N40" s="348">
        <f t="shared" si="21"/>
        <v>-0.62815111600317985</v>
      </c>
      <c r="O40" s="348">
        <f t="shared" si="21"/>
        <v>-0.64847857477730897</v>
      </c>
      <c r="P40" s="348">
        <f t="shared" si="21"/>
        <v>-0.66347856138235883</v>
      </c>
      <c r="Q40" s="348">
        <f t="shared" si="21"/>
        <v>-0.78703455023543079</v>
      </c>
      <c r="R40" s="348">
        <f t="shared" si="21"/>
        <v>-0.79684216963248333</v>
      </c>
      <c r="S40" s="348">
        <f t="shared" si="21"/>
        <v>-0.84561278608873547</v>
      </c>
    </row>
    <row r="41" spans="1:19">
      <c r="A41" s="322"/>
      <c r="B41" s="328" t="s">
        <v>952</v>
      </c>
      <c r="C41" s="329" t="s">
        <v>953</v>
      </c>
      <c r="D41" s="328" t="s">
        <v>938</v>
      </c>
      <c r="E41" s="330"/>
      <c r="F41" s="330"/>
      <c r="G41" s="330"/>
      <c r="H41" s="330">
        <v>0</v>
      </c>
      <c r="I41" s="330">
        <v>0</v>
      </c>
      <c r="J41" s="330">
        <v>0</v>
      </c>
      <c r="K41" s="330">
        <v>0</v>
      </c>
      <c r="L41" s="330">
        <v>0</v>
      </c>
      <c r="M41" s="330">
        <v>0</v>
      </c>
      <c r="N41" s="330">
        <v>0</v>
      </c>
      <c r="O41" s="330">
        <v>0</v>
      </c>
      <c r="P41" s="330">
        <v>0</v>
      </c>
      <c r="Q41" s="330">
        <v>0</v>
      </c>
      <c r="R41" s="330">
        <v>0</v>
      </c>
      <c r="S41" s="330">
        <v>0</v>
      </c>
    </row>
    <row r="42" spans="1:19">
      <c r="A42" s="322"/>
      <c r="B42" s="332" t="s">
        <v>952</v>
      </c>
      <c r="C42" s="333" t="str">
        <f t="shared" si="18"/>
        <v>UV (No.4)</v>
      </c>
      <c r="D42" s="332" t="s">
        <v>939</v>
      </c>
      <c r="E42" s="334"/>
      <c r="F42" s="334"/>
      <c r="G42" s="334"/>
      <c r="H42" s="334">
        <v>0</v>
      </c>
      <c r="I42" s="334">
        <v>0</v>
      </c>
      <c r="J42" s="334">
        <v>0</v>
      </c>
      <c r="K42" s="334">
        <v>0</v>
      </c>
      <c r="L42" s="334">
        <v>0</v>
      </c>
      <c r="M42" s="334">
        <v>0</v>
      </c>
      <c r="N42" s="334">
        <v>0</v>
      </c>
      <c r="O42" s="334">
        <v>0</v>
      </c>
      <c r="P42" s="334">
        <v>0</v>
      </c>
      <c r="Q42" s="334">
        <v>0</v>
      </c>
      <c r="R42" s="334">
        <v>0</v>
      </c>
      <c r="S42" s="334">
        <v>0</v>
      </c>
    </row>
    <row r="43" spans="1:19">
      <c r="A43" s="322"/>
      <c r="B43" s="335" t="s">
        <v>952</v>
      </c>
      <c r="C43" s="333" t="str">
        <f t="shared" si="18"/>
        <v>UV (No.4)</v>
      </c>
      <c r="D43" s="335" t="s">
        <v>940</v>
      </c>
      <c r="E43" s="336"/>
      <c r="F43" s="336"/>
      <c r="G43" s="336"/>
      <c r="H43" s="336">
        <v>0</v>
      </c>
      <c r="I43" s="336">
        <v>0</v>
      </c>
      <c r="J43" s="336">
        <v>0</v>
      </c>
      <c r="K43" s="336">
        <v>0</v>
      </c>
      <c r="L43" s="336">
        <v>0</v>
      </c>
      <c r="M43" s="336">
        <v>0</v>
      </c>
      <c r="N43" s="336">
        <v>0</v>
      </c>
      <c r="O43" s="336">
        <v>0</v>
      </c>
      <c r="P43" s="336">
        <v>0</v>
      </c>
      <c r="Q43" s="336">
        <v>0</v>
      </c>
      <c r="R43" s="336">
        <v>0</v>
      </c>
      <c r="S43" s="336">
        <v>0</v>
      </c>
    </row>
    <row r="44" spans="1:19">
      <c r="A44" s="322"/>
      <c r="B44" s="337" t="s">
        <v>952</v>
      </c>
      <c r="C44" s="338" t="str">
        <f t="shared" si="18"/>
        <v>UV (No.4)</v>
      </c>
      <c r="D44" s="339" t="s">
        <v>918</v>
      </c>
      <c r="E44" s="349"/>
      <c r="F44" s="340"/>
      <c r="G44" s="340"/>
      <c r="H44" s="340">
        <f>H42/H45</f>
        <v>0</v>
      </c>
      <c r="I44" s="340">
        <f t="shared" ref="I44:S44" si="22">I42/I45</f>
        <v>0</v>
      </c>
      <c r="J44" s="340">
        <f t="shared" si="22"/>
        <v>0</v>
      </c>
      <c r="K44" s="340">
        <f t="shared" si="22"/>
        <v>0</v>
      </c>
      <c r="L44" s="340">
        <f t="shared" si="22"/>
        <v>0</v>
      </c>
      <c r="M44" s="340">
        <f t="shared" si="22"/>
        <v>0</v>
      </c>
      <c r="N44" s="340">
        <f t="shared" si="22"/>
        <v>0</v>
      </c>
      <c r="O44" s="340">
        <f t="shared" si="22"/>
        <v>0</v>
      </c>
      <c r="P44" s="340">
        <f t="shared" si="22"/>
        <v>0</v>
      </c>
      <c r="Q44" s="340">
        <f t="shared" si="22"/>
        <v>0</v>
      </c>
      <c r="R44" s="340">
        <f t="shared" si="22"/>
        <v>0</v>
      </c>
      <c r="S44" s="340">
        <f t="shared" si="22"/>
        <v>0</v>
      </c>
    </row>
    <row r="45" spans="1:19">
      <c r="A45" s="322"/>
      <c r="B45" s="335" t="s">
        <v>952</v>
      </c>
      <c r="C45" s="333" t="str">
        <f t="shared" si="18"/>
        <v>UV (No.4)</v>
      </c>
      <c r="D45" s="335" t="s">
        <v>941</v>
      </c>
      <c r="E45" s="341"/>
      <c r="F45" s="341"/>
      <c r="G45" s="341"/>
      <c r="H45" s="341">
        <v>1</v>
      </c>
      <c r="I45" s="341">
        <v>1</v>
      </c>
      <c r="J45" s="341">
        <v>1</v>
      </c>
      <c r="K45" s="341">
        <v>1</v>
      </c>
      <c r="L45" s="341">
        <v>1</v>
      </c>
      <c r="M45" s="341">
        <v>1</v>
      </c>
      <c r="N45" s="341">
        <v>1</v>
      </c>
      <c r="O45" s="341">
        <v>1</v>
      </c>
      <c r="P45" s="341">
        <v>1</v>
      </c>
      <c r="Q45" s="341">
        <v>1</v>
      </c>
      <c r="R45" s="341">
        <v>1</v>
      </c>
      <c r="S45" s="341">
        <v>1</v>
      </c>
    </row>
    <row r="46" spans="1:19">
      <c r="A46" s="322"/>
      <c r="B46" s="342" t="s">
        <v>952</v>
      </c>
      <c r="C46" s="343" t="str">
        <f t="shared" si="18"/>
        <v>UV (No.4)</v>
      </c>
      <c r="D46" s="342" t="s">
        <v>942</v>
      </c>
      <c r="E46" s="344"/>
      <c r="F46" s="344"/>
      <c r="G46" s="344"/>
      <c r="H46" s="345">
        <f t="shared" ref="H46:R46" si="23">H41/H$4</f>
        <v>0</v>
      </c>
      <c r="I46" s="345">
        <f t="shared" si="23"/>
        <v>0</v>
      </c>
      <c r="J46" s="345">
        <f t="shared" si="23"/>
        <v>0</v>
      </c>
      <c r="K46" s="345">
        <f t="shared" si="23"/>
        <v>0</v>
      </c>
      <c r="L46" s="345">
        <f t="shared" si="23"/>
        <v>0</v>
      </c>
      <c r="M46" s="345">
        <f t="shared" si="23"/>
        <v>0</v>
      </c>
      <c r="N46" s="345">
        <f t="shared" si="23"/>
        <v>0</v>
      </c>
      <c r="O46" s="345">
        <f t="shared" si="23"/>
        <v>0</v>
      </c>
      <c r="P46" s="345">
        <f t="shared" si="23"/>
        <v>0</v>
      </c>
      <c r="Q46" s="345">
        <f t="shared" si="23"/>
        <v>0</v>
      </c>
      <c r="R46" s="345">
        <f t="shared" si="23"/>
        <v>0</v>
      </c>
      <c r="S46" s="345">
        <f>S41/S$4</f>
        <v>0</v>
      </c>
    </row>
    <row r="47" spans="1:19" ht="15.75" thickBot="1">
      <c r="A47" s="322"/>
      <c r="B47" s="346" t="s">
        <v>952</v>
      </c>
      <c r="C47" s="347" t="str">
        <f t="shared" si="18"/>
        <v>UV (No.4)</v>
      </c>
      <c r="D47" s="346" t="s">
        <v>943</v>
      </c>
      <c r="E47" s="348"/>
      <c r="F47" s="348"/>
      <c r="G47" s="348"/>
      <c r="H47" s="348">
        <f t="shared" ref="H47:S47" si="24">H42-H45</f>
        <v>-1</v>
      </c>
      <c r="I47" s="348">
        <f t="shared" si="24"/>
        <v>-1</v>
      </c>
      <c r="J47" s="348">
        <f t="shared" si="24"/>
        <v>-1</v>
      </c>
      <c r="K47" s="348">
        <f t="shared" si="24"/>
        <v>-1</v>
      </c>
      <c r="L47" s="348">
        <f t="shared" si="24"/>
        <v>-1</v>
      </c>
      <c r="M47" s="348">
        <f t="shared" si="24"/>
        <v>-1</v>
      </c>
      <c r="N47" s="348">
        <f t="shared" si="24"/>
        <v>-1</v>
      </c>
      <c r="O47" s="348">
        <f t="shared" si="24"/>
        <v>-1</v>
      </c>
      <c r="P47" s="348">
        <f t="shared" si="24"/>
        <v>-1</v>
      </c>
      <c r="Q47" s="348">
        <f t="shared" si="24"/>
        <v>-1</v>
      </c>
      <c r="R47" s="348">
        <f t="shared" si="24"/>
        <v>-1</v>
      </c>
      <c r="S47" s="348">
        <f t="shared" si="24"/>
        <v>-1</v>
      </c>
    </row>
    <row r="48" spans="1:19">
      <c r="A48" s="322"/>
      <c r="B48" s="328" t="s">
        <v>936</v>
      </c>
      <c r="C48" s="329" t="s">
        <v>954</v>
      </c>
      <c r="D48" s="328" t="s">
        <v>938</v>
      </c>
      <c r="E48" s="330"/>
      <c r="F48" s="330"/>
      <c r="G48" s="330"/>
      <c r="H48" s="330">
        <v>0</v>
      </c>
      <c r="I48" s="330">
        <v>0</v>
      </c>
      <c r="J48" s="330">
        <v>0</v>
      </c>
      <c r="K48" s="330">
        <v>0</v>
      </c>
      <c r="L48" s="330">
        <v>0</v>
      </c>
      <c r="M48" s="330">
        <v>0</v>
      </c>
      <c r="N48" s="330">
        <v>0</v>
      </c>
      <c r="O48" s="330">
        <v>0</v>
      </c>
      <c r="P48" s="330">
        <v>0</v>
      </c>
      <c r="Q48" s="330">
        <v>0</v>
      </c>
      <c r="R48" s="330">
        <v>0</v>
      </c>
      <c r="S48" s="330">
        <v>0</v>
      </c>
    </row>
    <row r="49" spans="1:19">
      <c r="B49" s="332" t="s">
        <v>936</v>
      </c>
      <c r="C49" s="333" t="str">
        <f t="shared" ref="C49:C68" si="25">C48</f>
        <v>Finisher</v>
      </c>
      <c r="D49" s="332" t="s">
        <v>939</v>
      </c>
      <c r="E49" s="334"/>
      <c r="F49" s="334"/>
      <c r="G49" s="334"/>
      <c r="H49" s="334">
        <v>10.884412034489086</v>
      </c>
      <c r="I49" s="334">
        <v>10.205879824972651</v>
      </c>
      <c r="J49" s="334">
        <v>7.7935960618846689</v>
      </c>
      <c r="K49" s="334">
        <v>6.8364289063023245</v>
      </c>
      <c r="L49" s="334">
        <v>11.262096279248176</v>
      </c>
      <c r="M49" s="334">
        <v>12.85299333455635</v>
      </c>
      <c r="N49" s="334">
        <v>12.60239038708494</v>
      </c>
      <c r="O49" s="334">
        <v>10.688191514299108</v>
      </c>
      <c r="P49" s="334">
        <v>9.1159413301185435</v>
      </c>
      <c r="Q49" s="334">
        <v>8.1308065798324449</v>
      </c>
      <c r="R49" s="334">
        <v>8.3099688130618219</v>
      </c>
      <c r="S49" s="334">
        <v>7.2247444349579908</v>
      </c>
    </row>
    <row r="50" spans="1:19">
      <c r="B50" s="335" t="s">
        <v>936</v>
      </c>
      <c r="C50" s="333" t="str">
        <f t="shared" si="25"/>
        <v>Finisher</v>
      </c>
      <c r="D50" s="335" t="s">
        <v>940</v>
      </c>
      <c r="E50" s="336"/>
      <c r="F50" s="336"/>
      <c r="G50" s="336"/>
      <c r="H50" s="336">
        <v>10.884412034489086</v>
      </c>
      <c r="I50" s="336">
        <v>10.205879824972651</v>
      </c>
      <c r="J50" s="336">
        <v>7.7935960618846689</v>
      </c>
      <c r="K50" s="336">
        <v>6.8364289063023245</v>
      </c>
      <c r="L50" s="336">
        <v>11.262096279248176</v>
      </c>
      <c r="M50" s="336">
        <v>12.85299333455635</v>
      </c>
      <c r="N50" s="336">
        <v>12.60239038708494</v>
      </c>
      <c r="O50" s="336">
        <v>10.688191514299108</v>
      </c>
      <c r="P50" s="336">
        <v>9.1159413301185435</v>
      </c>
      <c r="Q50" s="336">
        <v>8.1308065798324449</v>
      </c>
      <c r="R50" s="336">
        <v>8.3099688130618219</v>
      </c>
      <c r="S50" s="336">
        <v>7.2247444349579908</v>
      </c>
    </row>
    <row r="51" spans="1:19">
      <c r="B51" s="351" t="s">
        <v>936</v>
      </c>
      <c r="C51" s="352" t="str">
        <f t="shared" si="25"/>
        <v>Finisher</v>
      </c>
      <c r="D51" s="353" t="s">
        <v>918</v>
      </c>
      <c r="E51" s="349"/>
      <c r="F51" s="340"/>
      <c r="G51" s="340"/>
      <c r="H51" s="354">
        <f>H49/H52</f>
        <v>0.47323530584735157</v>
      </c>
      <c r="I51" s="354">
        <f t="shared" ref="I51:S51" si="26">I49/I52</f>
        <v>0.44373390543359353</v>
      </c>
      <c r="J51" s="354">
        <f t="shared" si="26"/>
        <v>0.33885200269063775</v>
      </c>
      <c r="K51" s="354">
        <f t="shared" si="26"/>
        <v>0.29723603940444887</v>
      </c>
      <c r="L51" s="354">
        <f t="shared" si="26"/>
        <v>0.59274190943411453</v>
      </c>
      <c r="M51" s="354">
        <f t="shared" si="26"/>
        <v>0.67647333339770266</v>
      </c>
      <c r="N51" s="354">
        <f t="shared" si="26"/>
        <v>0.6632837045834179</v>
      </c>
      <c r="O51" s="354">
        <f t="shared" si="26"/>
        <v>0.56253639548942669</v>
      </c>
      <c r="P51" s="354">
        <f t="shared" si="26"/>
        <v>0.47978638579571281</v>
      </c>
      <c r="Q51" s="354">
        <f t="shared" si="26"/>
        <v>0.42793718841223394</v>
      </c>
      <c r="R51" s="354">
        <f t="shared" si="26"/>
        <v>0.43736677963483273</v>
      </c>
      <c r="S51" s="354">
        <f t="shared" si="26"/>
        <v>0.38024970710305217</v>
      </c>
    </row>
    <row r="52" spans="1:19">
      <c r="A52" s="322"/>
      <c r="B52" s="335" t="s">
        <v>936</v>
      </c>
      <c r="C52" s="333" t="str">
        <f t="shared" si="25"/>
        <v>Finisher</v>
      </c>
      <c r="D52" s="335" t="s">
        <v>941</v>
      </c>
      <c r="E52" s="341"/>
      <c r="F52" s="341"/>
      <c r="G52" s="341"/>
      <c r="H52" s="341">
        <v>23</v>
      </c>
      <c r="I52" s="341">
        <v>23</v>
      </c>
      <c r="J52" s="341">
        <v>23</v>
      </c>
      <c r="K52" s="341">
        <v>23</v>
      </c>
      <c r="L52" s="341">
        <v>19</v>
      </c>
      <c r="M52" s="341">
        <v>19</v>
      </c>
      <c r="N52" s="341">
        <v>19</v>
      </c>
      <c r="O52" s="341">
        <v>19</v>
      </c>
      <c r="P52" s="341">
        <v>19</v>
      </c>
      <c r="Q52" s="341">
        <v>19</v>
      </c>
      <c r="R52" s="341">
        <v>19</v>
      </c>
      <c r="S52" s="341">
        <v>19</v>
      </c>
    </row>
    <row r="53" spans="1:19">
      <c r="B53" s="355" t="s">
        <v>936</v>
      </c>
      <c r="C53" s="356" t="str">
        <f t="shared" si="25"/>
        <v>Finisher</v>
      </c>
      <c r="D53" s="355" t="s">
        <v>942</v>
      </c>
      <c r="E53" s="344"/>
      <c r="F53" s="344"/>
      <c r="G53" s="344"/>
      <c r="H53" s="345">
        <f t="shared" ref="H53:R53" si="27">H48/H$4</f>
        <v>0</v>
      </c>
      <c r="I53" s="345">
        <f t="shared" si="27"/>
        <v>0</v>
      </c>
      <c r="J53" s="345">
        <f t="shared" si="27"/>
        <v>0</v>
      </c>
      <c r="K53" s="345">
        <f t="shared" si="27"/>
        <v>0</v>
      </c>
      <c r="L53" s="345">
        <f t="shared" si="27"/>
        <v>0</v>
      </c>
      <c r="M53" s="345">
        <f t="shared" si="27"/>
        <v>0</v>
      </c>
      <c r="N53" s="345">
        <f t="shared" si="27"/>
        <v>0</v>
      </c>
      <c r="O53" s="345">
        <f t="shared" si="27"/>
        <v>0</v>
      </c>
      <c r="P53" s="345">
        <f t="shared" si="27"/>
        <v>0</v>
      </c>
      <c r="Q53" s="345">
        <f t="shared" si="27"/>
        <v>0</v>
      </c>
      <c r="R53" s="345">
        <f t="shared" si="27"/>
        <v>0</v>
      </c>
      <c r="S53" s="345">
        <f>S48/S$4</f>
        <v>0</v>
      </c>
    </row>
    <row r="54" spans="1:19" ht="15.75" thickBot="1">
      <c r="A54" s="322"/>
      <c r="B54" s="346" t="s">
        <v>936</v>
      </c>
      <c r="C54" s="347" t="str">
        <f t="shared" si="25"/>
        <v>Finisher</v>
      </c>
      <c r="D54" s="346" t="s">
        <v>943</v>
      </c>
      <c r="E54" s="348"/>
      <c r="F54" s="348"/>
      <c r="G54" s="348"/>
      <c r="H54" s="348">
        <f t="shared" ref="H54:S54" si="28">H49-H52</f>
        <v>-12.115587965510914</v>
      </c>
      <c r="I54" s="348">
        <f t="shared" si="28"/>
        <v>-12.794120175027349</v>
      </c>
      <c r="J54" s="348">
        <f t="shared" si="28"/>
        <v>-15.206403938115331</v>
      </c>
      <c r="K54" s="348">
        <f t="shared" si="28"/>
        <v>-16.163571093697676</v>
      </c>
      <c r="L54" s="348">
        <f t="shared" si="28"/>
        <v>-7.7379037207518238</v>
      </c>
      <c r="M54" s="348">
        <f t="shared" si="28"/>
        <v>-6.1470066654436497</v>
      </c>
      <c r="N54" s="348">
        <f t="shared" si="28"/>
        <v>-6.3976096129150601</v>
      </c>
      <c r="O54" s="348">
        <f t="shared" si="28"/>
        <v>-8.311808485700892</v>
      </c>
      <c r="P54" s="348">
        <f t="shared" si="28"/>
        <v>-9.8840586698814565</v>
      </c>
      <c r="Q54" s="348">
        <f t="shared" si="28"/>
        <v>-10.869193420167555</v>
      </c>
      <c r="R54" s="348">
        <f t="shared" si="28"/>
        <v>-10.690031186938178</v>
      </c>
      <c r="S54" s="348">
        <f t="shared" si="28"/>
        <v>-11.775255565042009</v>
      </c>
    </row>
    <row r="55" spans="1:19">
      <c r="A55" s="322"/>
      <c r="B55" s="328" t="s">
        <v>683</v>
      </c>
      <c r="C55" s="329" t="s">
        <v>954</v>
      </c>
      <c r="D55" s="328" t="s">
        <v>938</v>
      </c>
      <c r="E55" s="330"/>
      <c r="F55" s="330"/>
      <c r="G55" s="330"/>
      <c r="H55" s="330">
        <v>0</v>
      </c>
      <c r="I55" s="330">
        <v>0</v>
      </c>
      <c r="J55" s="330">
        <v>0</v>
      </c>
      <c r="K55" s="330">
        <v>0</v>
      </c>
      <c r="L55" s="330">
        <v>0</v>
      </c>
      <c r="M55" s="330">
        <v>0</v>
      </c>
      <c r="N55" s="330">
        <v>0</v>
      </c>
      <c r="O55" s="330">
        <v>0</v>
      </c>
      <c r="P55" s="330">
        <v>0</v>
      </c>
      <c r="Q55" s="330">
        <v>0</v>
      </c>
      <c r="R55" s="330">
        <v>0</v>
      </c>
      <c r="S55" s="330">
        <v>0</v>
      </c>
    </row>
    <row r="56" spans="1:19">
      <c r="A56" s="322"/>
      <c r="B56" s="332" t="s">
        <v>683</v>
      </c>
      <c r="C56" s="333" t="str">
        <f t="shared" si="25"/>
        <v>Finisher</v>
      </c>
      <c r="D56" s="332" t="s">
        <v>939</v>
      </c>
      <c r="E56" s="334"/>
      <c r="F56" s="334"/>
      <c r="G56" s="334"/>
      <c r="H56" s="334">
        <v>9.7213428728673641</v>
      </c>
      <c r="I56" s="334">
        <v>8.5047163619315516</v>
      </c>
      <c r="J56" s="334">
        <v>6.8798919831223628</v>
      </c>
      <c r="K56" s="334">
        <v>5.7419650391802293</v>
      </c>
      <c r="L56" s="334">
        <v>9.8152052167242054</v>
      </c>
      <c r="M56" s="334">
        <v>11.714606494221243</v>
      </c>
      <c r="N56" s="334">
        <v>11.41559346908824</v>
      </c>
      <c r="O56" s="334">
        <v>9.5122925457102667</v>
      </c>
      <c r="P56" s="334">
        <v>8.7557002210166761</v>
      </c>
      <c r="Q56" s="334">
        <v>7.1756962025316451</v>
      </c>
      <c r="R56" s="334">
        <v>6.419930288020546</v>
      </c>
      <c r="S56" s="334">
        <v>5.516821658809409</v>
      </c>
    </row>
    <row r="57" spans="1:19">
      <c r="A57" s="322"/>
      <c r="B57" s="335" t="s">
        <v>683</v>
      </c>
      <c r="C57" s="333" t="str">
        <f t="shared" si="25"/>
        <v>Finisher</v>
      </c>
      <c r="D57" s="335" t="s">
        <v>940</v>
      </c>
      <c r="E57" s="336"/>
      <c r="F57" s="336"/>
      <c r="G57" s="336"/>
      <c r="H57" s="336">
        <v>9.7213428728673641</v>
      </c>
      <c r="I57" s="336">
        <v>8.5047163619315516</v>
      </c>
      <c r="J57" s="336">
        <v>6.8798919831223628</v>
      </c>
      <c r="K57" s="336">
        <v>5.7419650391802293</v>
      </c>
      <c r="L57" s="336">
        <v>9.8152052167242054</v>
      </c>
      <c r="M57" s="336">
        <v>11.714606494221243</v>
      </c>
      <c r="N57" s="336">
        <v>11.41559346908824</v>
      </c>
      <c r="O57" s="336">
        <v>9.5122925457102667</v>
      </c>
      <c r="P57" s="336">
        <v>8.7557002210166761</v>
      </c>
      <c r="Q57" s="336">
        <v>7.1756962025316451</v>
      </c>
      <c r="R57" s="336">
        <v>6.419930288020546</v>
      </c>
      <c r="S57" s="336">
        <v>5.516821658809409</v>
      </c>
    </row>
    <row r="58" spans="1:19">
      <c r="A58" s="322"/>
      <c r="B58" s="337" t="s">
        <v>683</v>
      </c>
      <c r="C58" s="338" t="str">
        <f t="shared" si="25"/>
        <v>Finisher</v>
      </c>
      <c r="D58" s="339" t="s">
        <v>918</v>
      </c>
      <c r="E58" s="349"/>
      <c r="F58" s="340"/>
      <c r="G58" s="340"/>
      <c r="H58" s="340">
        <f>H56/H59</f>
        <v>0.46292108918416019</v>
      </c>
      <c r="I58" s="340">
        <f t="shared" ref="I58:S58" si="29">I56/I59</f>
        <v>0.40498649342531196</v>
      </c>
      <c r="J58" s="340">
        <f t="shared" si="29"/>
        <v>0.32761390395820777</v>
      </c>
      <c r="K58" s="340">
        <f t="shared" si="29"/>
        <v>0.27342690662762997</v>
      </c>
      <c r="L58" s="340">
        <f t="shared" si="29"/>
        <v>0.57736501274848262</v>
      </c>
      <c r="M58" s="340">
        <f t="shared" si="29"/>
        <v>0.68909449966007319</v>
      </c>
      <c r="N58" s="340">
        <f t="shared" si="29"/>
        <v>0.67150549818166116</v>
      </c>
      <c r="O58" s="340">
        <f t="shared" si="29"/>
        <v>0.55954662033589808</v>
      </c>
      <c r="P58" s="340">
        <f t="shared" si="29"/>
        <v>0.51504118947156918</v>
      </c>
      <c r="Q58" s="340">
        <f t="shared" si="29"/>
        <v>0.42209977661950854</v>
      </c>
      <c r="R58" s="340">
        <f t="shared" si="29"/>
        <v>0.37764295811885562</v>
      </c>
      <c r="S58" s="340">
        <f t="shared" si="29"/>
        <v>0.32451892110643582</v>
      </c>
    </row>
    <row r="59" spans="1:19">
      <c r="A59" s="322"/>
      <c r="B59" s="335" t="s">
        <v>683</v>
      </c>
      <c r="C59" s="333" t="str">
        <f t="shared" si="25"/>
        <v>Finisher</v>
      </c>
      <c r="D59" s="335" t="s">
        <v>941</v>
      </c>
      <c r="E59" s="341"/>
      <c r="F59" s="341"/>
      <c r="G59" s="341"/>
      <c r="H59" s="341">
        <v>21</v>
      </c>
      <c r="I59" s="341">
        <v>21</v>
      </c>
      <c r="J59" s="341">
        <v>21</v>
      </c>
      <c r="K59" s="341">
        <v>21</v>
      </c>
      <c r="L59" s="341">
        <v>17</v>
      </c>
      <c r="M59" s="341">
        <v>17</v>
      </c>
      <c r="N59" s="341">
        <v>17</v>
      </c>
      <c r="O59" s="341">
        <v>17</v>
      </c>
      <c r="P59" s="341">
        <v>17</v>
      </c>
      <c r="Q59" s="341">
        <v>17</v>
      </c>
      <c r="R59" s="341">
        <v>17</v>
      </c>
      <c r="S59" s="341">
        <v>17</v>
      </c>
    </row>
    <row r="60" spans="1:19">
      <c r="A60" s="322"/>
      <c r="B60" s="342" t="s">
        <v>683</v>
      </c>
      <c r="C60" s="343" t="str">
        <f t="shared" si="25"/>
        <v>Finisher</v>
      </c>
      <c r="D60" s="342" t="s">
        <v>942</v>
      </c>
      <c r="E60" s="344"/>
      <c r="F60" s="344"/>
      <c r="G60" s="344"/>
      <c r="H60" s="345">
        <f t="shared" ref="H60:R60" si="30">H55/H$4</f>
        <v>0</v>
      </c>
      <c r="I60" s="345">
        <f t="shared" si="30"/>
        <v>0</v>
      </c>
      <c r="J60" s="345">
        <f t="shared" si="30"/>
        <v>0</v>
      </c>
      <c r="K60" s="345">
        <f t="shared" si="30"/>
        <v>0</v>
      </c>
      <c r="L60" s="345">
        <f t="shared" si="30"/>
        <v>0</v>
      </c>
      <c r="M60" s="345">
        <f t="shared" si="30"/>
        <v>0</v>
      </c>
      <c r="N60" s="345">
        <f t="shared" si="30"/>
        <v>0</v>
      </c>
      <c r="O60" s="345">
        <f t="shared" si="30"/>
        <v>0</v>
      </c>
      <c r="P60" s="345">
        <f t="shared" si="30"/>
        <v>0</v>
      </c>
      <c r="Q60" s="345">
        <f t="shared" si="30"/>
        <v>0</v>
      </c>
      <c r="R60" s="345">
        <f t="shared" si="30"/>
        <v>0</v>
      </c>
      <c r="S60" s="345">
        <f>S55/S$4</f>
        <v>0</v>
      </c>
    </row>
    <row r="61" spans="1:19" ht="15.75" thickBot="1">
      <c r="A61" s="322"/>
      <c r="B61" s="346" t="s">
        <v>683</v>
      </c>
      <c r="C61" s="347" t="str">
        <f t="shared" si="25"/>
        <v>Finisher</v>
      </c>
      <c r="D61" s="346" t="s">
        <v>943</v>
      </c>
      <c r="E61" s="348"/>
      <c r="F61" s="348"/>
      <c r="G61" s="348"/>
      <c r="H61" s="348">
        <f t="shared" ref="H61:S61" si="31">H56-H59</f>
        <v>-11.278657127132636</v>
      </c>
      <c r="I61" s="348">
        <f t="shared" si="31"/>
        <v>-12.495283638068448</v>
      </c>
      <c r="J61" s="348">
        <f t="shared" si="31"/>
        <v>-14.120108016877637</v>
      </c>
      <c r="K61" s="348">
        <f t="shared" si="31"/>
        <v>-15.258034960819771</v>
      </c>
      <c r="L61" s="348">
        <f t="shared" si="31"/>
        <v>-7.1847947832757946</v>
      </c>
      <c r="M61" s="348">
        <f t="shared" si="31"/>
        <v>-5.2853935057787567</v>
      </c>
      <c r="N61" s="348">
        <f t="shared" si="31"/>
        <v>-5.5844065309117603</v>
      </c>
      <c r="O61" s="348">
        <f t="shared" si="31"/>
        <v>-7.4877074542897333</v>
      </c>
      <c r="P61" s="348">
        <f t="shared" si="31"/>
        <v>-8.2442997789833239</v>
      </c>
      <c r="Q61" s="348">
        <f t="shared" si="31"/>
        <v>-9.8243037974683549</v>
      </c>
      <c r="R61" s="348">
        <f t="shared" si="31"/>
        <v>-10.580069711979455</v>
      </c>
      <c r="S61" s="348">
        <f t="shared" si="31"/>
        <v>-11.483178341190591</v>
      </c>
    </row>
    <row r="62" spans="1:19">
      <c r="A62" s="322"/>
      <c r="B62" s="328" t="s">
        <v>679</v>
      </c>
      <c r="C62" s="329" t="s">
        <v>954</v>
      </c>
      <c r="D62" s="328" t="s">
        <v>938</v>
      </c>
      <c r="E62" s="330"/>
      <c r="F62" s="330"/>
      <c r="G62" s="330"/>
      <c r="H62" s="330">
        <v>0</v>
      </c>
      <c r="I62" s="330">
        <v>0</v>
      </c>
      <c r="J62" s="330">
        <v>0</v>
      </c>
      <c r="K62" s="330">
        <v>0</v>
      </c>
      <c r="L62" s="330">
        <v>0</v>
      </c>
      <c r="M62" s="330">
        <v>0</v>
      </c>
      <c r="N62" s="330">
        <v>0</v>
      </c>
      <c r="O62" s="330">
        <v>0</v>
      </c>
      <c r="P62" s="330">
        <v>0</v>
      </c>
      <c r="Q62" s="330">
        <v>0</v>
      </c>
      <c r="R62" s="330">
        <v>0</v>
      </c>
      <c r="S62" s="330">
        <v>0</v>
      </c>
    </row>
    <row r="63" spans="1:19">
      <c r="A63" s="322"/>
      <c r="B63" s="332" t="s">
        <v>679</v>
      </c>
      <c r="C63" s="333" t="str">
        <f t="shared" si="25"/>
        <v>Finisher</v>
      </c>
      <c r="D63" s="332" t="s">
        <v>939</v>
      </c>
      <c r="E63" s="334"/>
      <c r="F63" s="334"/>
      <c r="G63" s="334"/>
      <c r="H63" s="334">
        <v>1.1630691616217208</v>
      </c>
      <c r="I63" s="334">
        <v>1.7011634630411001</v>
      </c>
      <c r="J63" s="334">
        <v>0.91370407876230653</v>
      </c>
      <c r="K63" s="334">
        <v>1.094463867122095</v>
      </c>
      <c r="L63" s="334">
        <v>1.4468910625239739</v>
      </c>
      <c r="M63" s="334">
        <v>1.1383868403351065</v>
      </c>
      <c r="N63" s="334">
        <v>1.1867969179966977</v>
      </c>
      <c r="O63" s="334">
        <v>1.1758989685888419</v>
      </c>
      <c r="P63" s="334">
        <v>0.36024110910186857</v>
      </c>
      <c r="Q63" s="334">
        <v>0.95511037730080106</v>
      </c>
      <c r="R63" s="334">
        <v>1.8900385250412768</v>
      </c>
      <c r="S63" s="334">
        <v>1.7079227761485825</v>
      </c>
    </row>
    <row r="64" spans="1:19">
      <c r="A64" s="322"/>
      <c r="B64" s="335" t="s">
        <v>679</v>
      </c>
      <c r="C64" s="333" t="str">
        <f t="shared" si="25"/>
        <v>Finisher</v>
      </c>
      <c r="D64" s="335" t="s">
        <v>940</v>
      </c>
      <c r="E64" s="336"/>
      <c r="F64" s="336"/>
      <c r="G64" s="336"/>
      <c r="H64" s="336">
        <v>1.1630691616217208</v>
      </c>
      <c r="I64" s="336">
        <v>1.7011634630411001</v>
      </c>
      <c r="J64" s="336">
        <v>0.91370407876230653</v>
      </c>
      <c r="K64" s="336">
        <v>1.094463867122095</v>
      </c>
      <c r="L64" s="336">
        <v>1.4468910625239739</v>
      </c>
      <c r="M64" s="336">
        <v>1.1383868403351065</v>
      </c>
      <c r="N64" s="336">
        <v>1.1867969179966977</v>
      </c>
      <c r="O64" s="336">
        <v>1.1758989685888419</v>
      </c>
      <c r="P64" s="336">
        <v>0.36024110910186857</v>
      </c>
      <c r="Q64" s="336">
        <v>0.95511037730080106</v>
      </c>
      <c r="R64" s="336">
        <v>1.8900385250412768</v>
      </c>
      <c r="S64" s="336">
        <v>1.7079227761485825</v>
      </c>
    </row>
    <row r="65" spans="1:19">
      <c r="A65" s="322"/>
      <c r="B65" s="337" t="s">
        <v>679</v>
      </c>
      <c r="C65" s="338" t="str">
        <f t="shared" si="25"/>
        <v>Finisher</v>
      </c>
      <c r="D65" s="339" t="s">
        <v>918</v>
      </c>
      <c r="E65" s="349"/>
      <c r="F65" s="340"/>
      <c r="G65" s="340"/>
      <c r="H65" s="340">
        <f>H63/H66</f>
        <v>0.5815345808108604</v>
      </c>
      <c r="I65" s="340">
        <f t="shared" ref="I65:S65" si="32">I63/I66</f>
        <v>0.85058173152055006</v>
      </c>
      <c r="J65" s="340">
        <f t="shared" si="32"/>
        <v>0.45685203938115326</v>
      </c>
      <c r="K65" s="340">
        <f t="shared" si="32"/>
        <v>0.54723193356104749</v>
      </c>
      <c r="L65" s="340">
        <f t="shared" si="32"/>
        <v>0.72344553126198696</v>
      </c>
      <c r="M65" s="340">
        <f t="shared" si="32"/>
        <v>0.56919342016755325</v>
      </c>
      <c r="N65" s="340">
        <f t="shared" si="32"/>
        <v>0.59339845899834887</v>
      </c>
      <c r="O65" s="340">
        <f t="shared" si="32"/>
        <v>0.58794948429442095</v>
      </c>
      <c r="P65" s="340">
        <f t="shared" si="32"/>
        <v>0.18012055455093429</v>
      </c>
      <c r="Q65" s="340">
        <f t="shared" si="32"/>
        <v>0.47755518865040053</v>
      </c>
      <c r="R65" s="340">
        <f t="shared" si="32"/>
        <v>0.94501926252063839</v>
      </c>
      <c r="S65" s="340">
        <f t="shared" si="32"/>
        <v>0.85396138807429123</v>
      </c>
    </row>
    <row r="66" spans="1:19">
      <c r="A66" s="322"/>
      <c r="B66" s="335" t="s">
        <v>679</v>
      </c>
      <c r="C66" s="333" t="str">
        <f t="shared" si="25"/>
        <v>Finisher</v>
      </c>
      <c r="D66" s="335" t="s">
        <v>941</v>
      </c>
      <c r="E66" s="341"/>
      <c r="F66" s="341"/>
      <c r="G66" s="341"/>
      <c r="H66" s="341">
        <v>2</v>
      </c>
      <c r="I66" s="341">
        <v>2</v>
      </c>
      <c r="J66" s="341">
        <v>2</v>
      </c>
      <c r="K66" s="341">
        <v>2</v>
      </c>
      <c r="L66" s="341">
        <v>2</v>
      </c>
      <c r="M66" s="341">
        <v>2</v>
      </c>
      <c r="N66" s="341">
        <v>2</v>
      </c>
      <c r="O66" s="341">
        <v>2</v>
      </c>
      <c r="P66" s="341">
        <v>2</v>
      </c>
      <c r="Q66" s="341">
        <v>2</v>
      </c>
      <c r="R66" s="341">
        <v>2</v>
      </c>
      <c r="S66" s="341">
        <v>2</v>
      </c>
    </row>
    <row r="67" spans="1:19">
      <c r="A67" s="322"/>
      <c r="B67" s="342" t="s">
        <v>679</v>
      </c>
      <c r="C67" s="343" t="str">
        <f t="shared" si="25"/>
        <v>Finisher</v>
      </c>
      <c r="D67" s="342" t="s">
        <v>942</v>
      </c>
      <c r="E67" s="344"/>
      <c r="F67" s="344"/>
      <c r="G67" s="344"/>
      <c r="H67" s="345">
        <f t="shared" ref="H67:R67" si="33">H62/H$4</f>
        <v>0</v>
      </c>
      <c r="I67" s="345">
        <f t="shared" si="33"/>
        <v>0</v>
      </c>
      <c r="J67" s="345">
        <f t="shared" si="33"/>
        <v>0</v>
      </c>
      <c r="K67" s="345">
        <f t="shared" si="33"/>
        <v>0</v>
      </c>
      <c r="L67" s="345">
        <f t="shared" si="33"/>
        <v>0</v>
      </c>
      <c r="M67" s="345">
        <f t="shared" si="33"/>
        <v>0</v>
      </c>
      <c r="N67" s="345">
        <f t="shared" si="33"/>
        <v>0</v>
      </c>
      <c r="O67" s="345">
        <f t="shared" si="33"/>
        <v>0</v>
      </c>
      <c r="P67" s="345">
        <f t="shared" si="33"/>
        <v>0</v>
      </c>
      <c r="Q67" s="345">
        <f t="shared" si="33"/>
        <v>0</v>
      </c>
      <c r="R67" s="345">
        <f t="shared" si="33"/>
        <v>0</v>
      </c>
      <c r="S67" s="345">
        <f>S62/S$4</f>
        <v>0</v>
      </c>
    </row>
    <row r="68" spans="1:19" ht="15.75" thickBot="1">
      <c r="A68" s="322"/>
      <c r="B68" s="346" t="s">
        <v>679</v>
      </c>
      <c r="C68" s="347" t="str">
        <f t="shared" si="25"/>
        <v>Finisher</v>
      </c>
      <c r="D68" s="346" t="s">
        <v>943</v>
      </c>
      <c r="E68" s="348"/>
      <c r="F68" s="348"/>
      <c r="G68" s="348"/>
      <c r="H68" s="348">
        <f t="shared" ref="H68:S68" si="34">H63-H66</f>
        <v>-0.8369308383782792</v>
      </c>
      <c r="I68" s="348">
        <f t="shared" si="34"/>
        <v>-0.29883653695889989</v>
      </c>
      <c r="J68" s="348">
        <f t="shared" si="34"/>
        <v>-1.0862959212376935</v>
      </c>
      <c r="K68" s="348">
        <f t="shared" si="34"/>
        <v>-0.90553613287790502</v>
      </c>
      <c r="L68" s="348">
        <f t="shared" si="34"/>
        <v>-0.55310893747602607</v>
      </c>
      <c r="M68" s="348">
        <f t="shared" si="34"/>
        <v>-0.86161315966489349</v>
      </c>
      <c r="N68" s="348">
        <f t="shared" si="34"/>
        <v>-0.81320308200330227</v>
      </c>
      <c r="O68" s="348">
        <f t="shared" si="34"/>
        <v>-0.82410103141115809</v>
      </c>
      <c r="P68" s="348">
        <f t="shared" si="34"/>
        <v>-1.6397588908981313</v>
      </c>
      <c r="Q68" s="348">
        <f t="shared" si="34"/>
        <v>-1.0448896226991988</v>
      </c>
      <c r="R68" s="348">
        <f t="shared" si="34"/>
        <v>-0.10996147495872322</v>
      </c>
      <c r="S68" s="348">
        <f t="shared" si="34"/>
        <v>-0.29207722385141754</v>
      </c>
    </row>
    <row r="69" spans="1:19">
      <c r="B69" s="328" t="s">
        <v>936</v>
      </c>
      <c r="C69" s="329" t="s">
        <v>955</v>
      </c>
      <c r="D69" s="328" t="s">
        <v>938</v>
      </c>
      <c r="E69" s="330"/>
      <c r="F69" s="330"/>
      <c r="G69" s="330"/>
      <c r="H69" s="330">
        <v>0</v>
      </c>
      <c r="I69" s="330">
        <v>0</v>
      </c>
      <c r="J69" s="330">
        <v>0</v>
      </c>
      <c r="K69" s="330">
        <v>0</v>
      </c>
      <c r="L69" s="330">
        <v>0</v>
      </c>
      <c r="M69" s="330">
        <v>0</v>
      </c>
      <c r="N69" s="330">
        <v>0</v>
      </c>
      <c r="O69" s="330">
        <v>0</v>
      </c>
      <c r="P69" s="330">
        <v>0</v>
      </c>
      <c r="Q69" s="330">
        <v>0</v>
      </c>
      <c r="R69" s="330">
        <v>0</v>
      </c>
      <c r="S69" s="330">
        <v>0</v>
      </c>
    </row>
    <row r="70" spans="1:19">
      <c r="B70" s="332" t="s">
        <v>936</v>
      </c>
      <c r="C70" s="333" t="str">
        <f t="shared" ref="C70:C75" si="35">C69</f>
        <v>Plunge</v>
      </c>
      <c r="D70" s="332" t="s">
        <v>939</v>
      </c>
      <c r="E70" s="334"/>
      <c r="F70" s="334"/>
      <c r="G70" s="334"/>
      <c r="H70" s="334">
        <v>30.536633266304904</v>
      </c>
      <c r="I70" s="334">
        <v>24.137418210878156</v>
      </c>
      <c r="J70" s="334">
        <v>22.615748532537765</v>
      </c>
      <c r="K70" s="334">
        <v>19.858612014707344</v>
      </c>
      <c r="L70" s="334">
        <v>25.256415828211217</v>
      </c>
      <c r="M70" s="334">
        <v>30.66378419537736</v>
      </c>
      <c r="N70" s="334">
        <v>32.646644155776933</v>
      </c>
      <c r="O70" s="334">
        <v>32.029481857667996</v>
      </c>
      <c r="P70" s="334">
        <v>26.639806333432354</v>
      </c>
      <c r="Q70" s="334">
        <v>17.753023719619691</v>
      </c>
      <c r="R70" s="334">
        <v>18.750140602362752</v>
      </c>
      <c r="S70" s="334">
        <v>19.971832450949371</v>
      </c>
    </row>
    <row r="71" spans="1:19">
      <c r="A71" s="322"/>
      <c r="B71" s="335" t="s">
        <v>936</v>
      </c>
      <c r="C71" s="333" t="str">
        <f t="shared" si="35"/>
        <v>Plunge</v>
      </c>
      <c r="D71" s="335" t="s">
        <v>940</v>
      </c>
      <c r="E71" s="336"/>
      <c r="F71" s="336"/>
      <c r="G71" s="336"/>
      <c r="H71" s="336">
        <v>30.536633266304904</v>
      </c>
      <c r="I71" s="336">
        <v>24.137418210878156</v>
      </c>
      <c r="J71" s="336">
        <v>22.615748532537765</v>
      </c>
      <c r="K71" s="336">
        <v>19.858612014707344</v>
      </c>
      <c r="L71" s="336">
        <v>25.256415828211217</v>
      </c>
      <c r="M71" s="336">
        <v>30.66378419537736</v>
      </c>
      <c r="N71" s="336">
        <v>32.646644155776933</v>
      </c>
      <c r="O71" s="336">
        <v>32.029481857667996</v>
      </c>
      <c r="P71" s="336">
        <v>26.639806333432354</v>
      </c>
      <c r="Q71" s="336">
        <v>17.753023719619691</v>
      </c>
      <c r="R71" s="336">
        <v>18.750140602362752</v>
      </c>
      <c r="S71" s="336">
        <v>19.971832450949371</v>
      </c>
    </row>
    <row r="72" spans="1:19">
      <c r="A72" s="322"/>
      <c r="B72" s="351" t="s">
        <v>936</v>
      </c>
      <c r="C72" s="352" t="str">
        <f t="shared" si="35"/>
        <v>Plunge</v>
      </c>
      <c r="D72" s="353" t="s">
        <v>918</v>
      </c>
      <c r="E72" s="349"/>
      <c r="F72" s="340"/>
      <c r="G72" s="340"/>
      <c r="H72" s="354">
        <f>H70/H73</f>
        <v>0.74479593332450988</v>
      </c>
      <c r="I72" s="354">
        <f t="shared" ref="I72:S72" si="36">I70/I73</f>
        <v>0.58871751733849165</v>
      </c>
      <c r="J72" s="354">
        <f t="shared" si="36"/>
        <v>0.55160362274482355</v>
      </c>
      <c r="K72" s="354">
        <f t="shared" si="36"/>
        <v>0.48435639060261815</v>
      </c>
      <c r="L72" s="354">
        <f t="shared" si="36"/>
        <v>0.61601014215149308</v>
      </c>
      <c r="M72" s="354">
        <f t="shared" si="36"/>
        <v>0.74789717549700874</v>
      </c>
      <c r="N72" s="354">
        <f t="shared" si="36"/>
        <v>0.79625961355553498</v>
      </c>
      <c r="O72" s="354">
        <f t="shared" si="36"/>
        <v>0.78120687457726823</v>
      </c>
      <c r="P72" s="354">
        <f t="shared" si="36"/>
        <v>0.64975137398615501</v>
      </c>
      <c r="Q72" s="354">
        <f t="shared" si="36"/>
        <v>0.43300057852730955</v>
      </c>
      <c r="R72" s="354">
        <f t="shared" si="36"/>
        <v>0.45732050249665246</v>
      </c>
      <c r="S72" s="354">
        <f t="shared" si="36"/>
        <v>0.48711786465730172</v>
      </c>
    </row>
    <row r="73" spans="1:19">
      <c r="B73" s="335" t="s">
        <v>936</v>
      </c>
      <c r="C73" s="333" t="str">
        <f t="shared" si="35"/>
        <v>Plunge</v>
      </c>
      <c r="D73" s="335" t="s">
        <v>941</v>
      </c>
      <c r="E73" s="341"/>
      <c r="F73" s="341"/>
      <c r="G73" s="341"/>
      <c r="H73" s="341">
        <v>41</v>
      </c>
      <c r="I73" s="341">
        <v>41</v>
      </c>
      <c r="J73" s="341">
        <v>41</v>
      </c>
      <c r="K73" s="341">
        <v>41</v>
      </c>
      <c r="L73" s="341">
        <v>41</v>
      </c>
      <c r="M73" s="341">
        <v>41</v>
      </c>
      <c r="N73" s="341">
        <v>41</v>
      </c>
      <c r="O73" s="341">
        <v>41</v>
      </c>
      <c r="P73" s="341">
        <v>41</v>
      </c>
      <c r="Q73" s="341">
        <v>41</v>
      </c>
      <c r="R73" s="341">
        <v>41</v>
      </c>
      <c r="S73" s="341">
        <v>41</v>
      </c>
    </row>
    <row r="74" spans="1:19">
      <c r="B74" s="355" t="s">
        <v>936</v>
      </c>
      <c r="C74" s="356" t="str">
        <f t="shared" si="35"/>
        <v>Plunge</v>
      </c>
      <c r="D74" s="355" t="s">
        <v>942</v>
      </c>
      <c r="E74" s="344"/>
      <c r="F74" s="344"/>
      <c r="G74" s="344"/>
      <c r="H74" s="345">
        <f t="shared" ref="H74:R74" si="37">H69/H$4</f>
        <v>0</v>
      </c>
      <c r="I74" s="345">
        <f t="shared" si="37"/>
        <v>0</v>
      </c>
      <c r="J74" s="345">
        <f t="shared" si="37"/>
        <v>0</v>
      </c>
      <c r="K74" s="345">
        <f t="shared" si="37"/>
        <v>0</v>
      </c>
      <c r="L74" s="345">
        <f t="shared" si="37"/>
        <v>0</v>
      </c>
      <c r="M74" s="345">
        <f t="shared" si="37"/>
        <v>0</v>
      </c>
      <c r="N74" s="345">
        <f t="shared" si="37"/>
        <v>0</v>
      </c>
      <c r="O74" s="345">
        <f t="shared" si="37"/>
        <v>0</v>
      </c>
      <c r="P74" s="345">
        <f t="shared" si="37"/>
        <v>0</v>
      </c>
      <c r="Q74" s="345">
        <f t="shared" si="37"/>
        <v>0</v>
      </c>
      <c r="R74" s="345">
        <f t="shared" si="37"/>
        <v>0</v>
      </c>
      <c r="S74" s="345">
        <f>S69/S$4</f>
        <v>0</v>
      </c>
    </row>
    <row r="75" spans="1:19" ht="15.75" thickBot="1">
      <c r="A75" s="322"/>
      <c r="B75" s="346" t="s">
        <v>936</v>
      </c>
      <c r="C75" s="347" t="str">
        <f t="shared" si="35"/>
        <v>Plunge</v>
      </c>
      <c r="D75" s="346" t="s">
        <v>943</v>
      </c>
      <c r="E75" s="348"/>
      <c r="F75" s="348"/>
      <c r="G75" s="348"/>
      <c r="H75" s="348">
        <f t="shared" ref="H75:S75" si="38">H70-H73</f>
        <v>-10.463366733695096</v>
      </c>
      <c r="I75" s="348">
        <f t="shared" si="38"/>
        <v>-16.862581789121844</v>
      </c>
      <c r="J75" s="348">
        <f t="shared" si="38"/>
        <v>-18.384251467462235</v>
      </c>
      <c r="K75" s="348">
        <f t="shared" si="38"/>
        <v>-21.141387985292656</v>
      </c>
      <c r="L75" s="348">
        <f t="shared" si="38"/>
        <v>-15.743584171788783</v>
      </c>
      <c r="M75" s="348">
        <f t="shared" si="38"/>
        <v>-10.33621580462264</v>
      </c>
      <c r="N75" s="348">
        <f t="shared" si="38"/>
        <v>-8.3533558442230671</v>
      </c>
      <c r="O75" s="348">
        <f t="shared" si="38"/>
        <v>-8.9705181423320042</v>
      </c>
      <c r="P75" s="348">
        <f t="shared" si="38"/>
        <v>-14.360193666567646</v>
      </c>
      <c r="Q75" s="348">
        <f t="shared" si="38"/>
        <v>-23.246976280380309</v>
      </c>
      <c r="R75" s="348">
        <f t="shared" si="38"/>
        <v>-22.249859397637248</v>
      </c>
      <c r="S75" s="348">
        <f t="shared" si="38"/>
        <v>-21.028167549050629</v>
      </c>
    </row>
    <row r="76" spans="1:19">
      <c r="B76" s="328" t="s">
        <v>683</v>
      </c>
      <c r="C76" s="329" t="s">
        <v>955</v>
      </c>
      <c r="D76" s="328" t="s">
        <v>938</v>
      </c>
      <c r="E76" s="330"/>
      <c r="F76" s="330"/>
      <c r="G76" s="330"/>
      <c r="H76" s="330">
        <v>0</v>
      </c>
      <c r="I76" s="330">
        <v>0</v>
      </c>
      <c r="J76" s="330">
        <v>0</v>
      </c>
      <c r="K76" s="330">
        <v>0</v>
      </c>
      <c r="L76" s="330">
        <v>0</v>
      </c>
      <c r="M76" s="330">
        <v>0</v>
      </c>
      <c r="N76" s="330">
        <v>0</v>
      </c>
      <c r="O76" s="330">
        <v>0</v>
      </c>
      <c r="P76" s="330">
        <v>0</v>
      </c>
      <c r="Q76" s="330">
        <v>0</v>
      </c>
      <c r="R76" s="330">
        <v>0</v>
      </c>
      <c r="S76" s="330">
        <v>0</v>
      </c>
    </row>
    <row r="77" spans="1:19">
      <c r="A77" s="322"/>
      <c r="B77" s="332" t="s">
        <v>683</v>
      </c>
      <c r="C77" s="333" t="str">
        <f t="shared" ref="C77:C82" si="39">C76</f>
        <v>Plunge</v>
      </c>
      <c r="D77" s="332" t="s">
        <v>939</v>
      </c>
      <c r="E77" s="334"/>
      <c r="F77" s="334"/>
      <c r="G77" s="334"/>
      <c r="H77" s="334">
        <v>11.141671739703725</v>
      </c>
      <c r="I77" s="334">
        <v>9.9677195303953763</v>
      </c>
      <c r="J77" s="334">
        <v>7.3014627603727149</v>
      </c>
      <c r="K77" s="334">
        <v>6.3347879378474321</v>
      </c>
      <c r="L77" s="334">
        <v>10.894449521920153</v>
      </c>
      <c r="M77" s="334">
        <v>13.030983936433682</v>
      </c>
      <c r="N77" s="334">
        <v>12.897072001888034</v>
      </c>
      <c r="O77" s="334">
        <v>10.207093781499061</v>
      </c>
      <c r="P77" s="334">
        <v>9.6560286128691981</v>
      </c>
      <c r="Q77" s="334">
        <v>7.4085613117623677</v>
      </c>
      <c r="R77" s="334">
        <v>6.7053067921405862</v>
      </c>
      <c r="S77" s="334">
        <v>5.314789795053251</v>
      </c>
    </row>
    <row r="78" spans="1:19">
      <c r="B78" s="335" t="s">
        <v>683</v>
      </c>
      <c r="C78" s="333" t="str">
        <f t="shared" si="39"/>
        <v>Plunge</v>
      </c>
      <c r="D78" s="335" t="s">
        <v>940</v>
      </c>
      <c r="E78" s="336"/>
      <c r="F78" s="336"/>
      <c r="G78" s="336"/>
      <c r="H78" s="336">
        <v>11.141671739703725</v>
      </c>
      <c r="I78" s="336">
        <v>9.9677195303953763</v>
      </c>
      <c r="J78" s="336">
        <v>7.3014627603727149</v>
      </c>
      <c r="K78" s="336">
        <v>6.3347879378474321</v>
      </c>
      <c r="L78" s="336">
        <v>10.894449521920153</v>
      </c>
      <c r="M78" s="336">
        <v>13.030983936433682</v>
      </c>
      <c r="N78" s="336">
        <v>12.897072001888034</v>
      </c>
      <c r="O78" s="336">
        <v>10.207093781499061</v>
      </c>
      <c r="P78" s="336">
        <v>9.6560286128691981</v>
      </c>
      <c r="Q78" s="336">
        <v>7.4085613117623677</v>
      </c>
      <c r="R78" s="336">
        <v>6.7053067921405862</v>
      </c>
      <c r="S78" s="336">
        <v>5.314789795053251</v>
      </c>
    </row>
    <row r="79" spans="1:19">
      <c r="B79" s="337" t="s">
        <v>683</v>
      </c>
      <c r="C79" s="338" t="str">
        <f t="shared" si="39"/>
        <v>Plunge</v>
      </c>
      <c r="D79" s="339" t="s">
        <v>918</v>
      </c>
      <c r="E79" s="349"/>
      <c r="F79" s="340"/>
      <c r="G79" s="340"/>
      <c r="H79" s="340">
        <f>H77/H80</f>
        <v>0.6189817633168736</v>
      </c>
      <c r="I79" s="340">
        <f t="shared" ref="I79:S79" si="40">I77/I80</f>
        <v>0.52461681738923038</v>
      </c>
      <c r="J79" s="340">
        <f t="shared" si="40"/>
        <v>0.38428751370382708</v>
      </c>
      <c r="K79" s="340">
        <f t="shared" si="40"/>
        <v>0.33340989146565431</v>
      </c>
      <c r="L79" s="340">
        <f t="shared" si="40"/>
        <v>0.57339208010106069</v>
      </c>
      <c r="M79" s="340">
        <f t="shared" si="40"/>
        <v>0.68584125981229904</v>
      </c>
      <c r="N79" s="340">
        <f t="shared" si="40"/>
        <v>0.67879326325726497</v>
      </c>
      <c r="O79" s="340">
        <f t="shared" si="40"/>
        <v>0.53721546218416116</v>
      </c>
      <c r="P79" s="340">
        <f t="shared" si="40"/>
        <v>0.50821203225627354</v>
      </c>
      <c r="Q79" s="340">
        <f t="shared" si="40"/>
        <v>0.38992427956644038</v>
      </c>
      <c r="R79" s="340">
        <f t="shared" si="40"/>
        <v>0.35291088379687297</v>
      </c>
      <c r="S79" s="340">
        <f t="shared" si="40"/>
        <v>0.2797257786870132</v>
      </c>
    </row>
    <row r="80" spans="1:19">
      <c r="B80" s="335" t="s">
        <v>683</v>
      </c>
      <c r="C80" s="333" t="str">
        <f t="shared" si="39"/>
        <v>Plunge</v>
      </c>
      <c r="D80" s="335" t="s">
        <v>941</v>
      </c>
      <c r="E80" s="341"/>
      <c r="F80" s="341"/>
      <c r="G80" s="341"/>
      <c r="H80" s="341">
        <v>18</v>
      </c>
      <c r="I80" s="341">
        <v>19</v>
      </c>
      <c r="J80" s="341">
        <v>19</v>
      </c>
      <c r="K80" s="341">
        <v>19</v>
      </c>
      <c r="L80" s="341">
        <v>19</v>
      </c>
      <c r="M80" s="341">
        <v>19</v>
      </c>
      <c r="N80" s="341">
        <v>19</v>
      </c>
      <c r="O80" s="341">
        <v>19</v>
      </c>
      <c r="P80" s="341">
        <v>19</v>
      </c>
      <c r="Q80" s="341">
        <v>19</v>
      </c>
      <c r="R80" s="341">
        <v>19</v>
      </c>
      <c r="S80" s="341">
        <v>19</v>
      </c>
    </row>
    <row r="81" spans="1:19">
      <c r="A81" s="322"/>
      <c r="B81" s="342" t="s">
        <v>683</v>
      </c>
      <c r="C81" s="343" t="str">
        <f t="shared" si="39"/>
        <v>Plunge</v>
      </c>
      <c r="D81" s="342" t="s">
        <v>942</v>
      </c>
      <c r="E81" s="344"/>
      <c r="F81" s="344"/>
      <c r="G81" s="344"/>
      <c r="H81" s="345">
        <f t="shared" ref="H81:R81" si="41">H76/H$4</f>
        <v>0</v>
      </c>
      <c r="I81" s="345">
        <f t="shared" si="41"/>
        <v>0</v>
      </c>
      <c r="J81" s="345">
        <f t="shared" si="41"/>
        <v>0</v>
      </c>
      <c r="K81" s="345">
        <f t="shared" si="41"/>
        <v>0</v>
      </c>
      <c r="L81" s="345">
        <f t="shared" si="41"/>
        <v>0</v>
      </c>
      <c r="M81" s="345">
        <f t="shared" si="41"/>
        <v>0</v>
      </c>
      <c r="N81" s="345">
        <f t="shared" si="41"/>
        <v>0</v>
      </c>
      <c r="O81" s="345">
        <f t="shared" si="41"/>
        <v>0</v>
      </c>
      <c r="P81" s="345">
        <f t="shared" si="41"/>
        <v>0</v>
      </c>
      <c r="Q81" s="345">
        <f t="shared" si="41"/>
        <v>0</v>
      </c>
      <c r="R81" s="345">
        <f t="shared" si="41"/>
        <v>0</v>
      </c>
      <c r="S81" s="345">
        <f>S76/S$4</f>
        <v>0</v>
      </c>
    </row>
    <row r="82" spans="1:19" ht="15.75" thickBot="1">
      <c r="A82" s="322"/>
      <c r="B82" s="346" t="s">
        <v>683</v>
      </c>
      <c r="C82" s="347" t="str">
        <f t="shared" si="39"/>
        <v>Plunge</v>
      </c>
      <c r="D82" s="346" t="s">
        <v>943</v>
      </c>
      <c r="E82" s="348"/>
      <c r="F82" s="348"/>
      <c r="G82" s="348"/>
      <c r="H82" s="348">
        <f t="shared" ref="H82:S82" si="42">H77-H80</f>
        <v>-6.8583282602962754</v>
      </c>
      <c r="I82" s="348">
        <f t="shared" si="42"/>
        <v>-9.0322804696046237</v>
      </c>
      <c r="J82" s="348">
        <f t="shared" si="42"/>
        <v>-11.698537239627285</v>
      </c>
      <c r="K82" s="348">
        <f t="shared" si="42"/>
        <v>-12.665212062152568</v>
      </c>
      <c r="L82" s="348">
        <f t="shared" si="42"/>
        <v>-8.1055504780798469</v>
      </c>
      <c r="M82" s="348">
        <f t="shared" si="42"/>
        <v>-5.9690160635663183</v>
      </c>
      <c r="N82" s="348">
        <f t="shared" si="42"/>
        <v>-6.1029279981119657</v>
      </c>
      <c r="O82" s="348">
        <f t="shared" si="42"/>
        <v>-8.7929062185009386</v>
      </c>
      <c r="P82" s="348">
        <f t="shared" si="42"/>
        <v>-9.3439713871308019</v>
      </c>
      <c r="Q82" s="348">
        <f t="shared" si="42"/>
        <v>-11.591438688237632</v>
      </c>
      <c r="R82" s="348">
        <f t="shared" si="42"/>
        <v>-12.294693207859414</v>
      </c>
      <c r="S82" s="348">
        <f t="shared" si="42"/>
        <v>-13.685210204946749</v>
      </c>
    </row>
    <row r="83" spans="1:19">
      <c r="B83" s="328" t="s">
        <v>539</v>
      </c>
      <c r="C83" s="329" t="s">
        <v>955</v>
      </c>
      <c r="D83" s="328" t="s">
        <v>938</v>
      </c>
      <c r="E83" s="330"/>
      <c r="F83" s="330"/>
      <c r="G83" s="330"/>
      <c r="H83" s="330">
        <v>0</v>
      </c>
      <c r="I83" s="330">
        <v>0</v>
      </c>
      <c r="J83" s="330">
        <v>0</v>
      </c>
      <c r="K83" s="330">
        <v>0</v>
      </c>
      <c r="L83" s="330">
        <v>0</v>
      </c>
      <c r="M83" s="330">
        <v>0</v>
      </c>
      <c r="N83" s="330">
        <v>0</v>
      </c>
      <c r="O83" s="330">
        <v>2.0586127909416687</v>
      </c>
      <c r="P83" s="330">
        <v>0</v>
      </c>
      <c r="Q83" s="330">
        <v>0</v>
      </c>
      <c r="R83" s="330">
        <v>0</v>
      </c>
      <c r="S83" s="330">
        <v>0</v>
      </c>
    </row>
    <row r="84" spans="1:19">
      <c r="B84" s="332" t="s">
        <v>539</v>
      </c>
      <c r="C84" s="333" t="str">
        <f t="shared" ref="C84:C110" si="43">C83</f>
        <v>Plunge</v>
      </c>
      <c r="D84" s="332" t="s">
        <v>939</v>
      </c>
      <c r="E84" s="334"/>
      <c r="F84" s="334"/>
      <c r="G84" s="334"/>
      <c r="H84" s="334">
        <v>16.033501632750891</v>
      </c>
      <c r="I84" s="334">
        <v>10.614098424935678</v>
      </c>
      <c r="J84" s="334">
        <v>13.377417125745881</v>
      </c>
      <c r="K84" s="334">
        <v>10.525804310772962</v>
      </c>
      <c r="L84" s="334">
        <v>11.529744420095902</v>
      </c>
      <c r="M84" s="334">
        <v>15.1140646188817</v>
      </c>
      <c r="N84" s="334">
        <v>16.810691872654687</v>
      </c>
      <c r="O84" s="334">
        <v>18.45818406025035</v>
      </c>
      <c r="P84" s="334">
        <v>13.791026620089134</v>
      </c>
      <c r="Q84" s="334">
        <v>8.1101610332067526</v>
      </c>
      <c r="R84" s="334">
        <v>9.6683338092144364</v>
      </c>
      <c r="S84" s="334">
        <v>11.884304031889256</v>
      </c>
    </row>
    <row r="85" spans="1:19">
      <c r="B85" s="335" t="s">
        <v>539</v>
      </c>
      <c r="C85" s="333" t="str">
        <f t="shared" si="43"/>
        <v>Plunge</v>
      </c>
      <c r="D85" s="335" t="s">
        <v>940</v>
      </c>
      <c r="E85" s="336"/>
      <c r="F85" s="336"/>
      <c r="G85" s="336"/>
      <c r="H85" s="336">
        <v>16.033501632750891</v>
      </c>
      <c r="I85" s="336">
        <v>10.614098424935678</v>
      </c>
      <c r="J85" s="336">
        <v>13.377417125745881</v>
      </c>
      <c r="K85" s="336">
        <v>10.525804310772962</v>
      </c>
      <c r="L85" s="336">
        <v>11.529744420095902</v>
      </c>
      <c r="M85" s="336">
        <v>15.1140646188817</v>
      </c>
      <c r="N85" s="336">
        <v>16.810691872654687</v>
      </c>
      <c r="O85" s="336">
        <v>16.999999999999996</v>
      </c>
      <c r="P85" s="336">
        <v>13.791026620089134</v>
      </c>
      <c r="Q85" s="336">
        <v>8.1101610332067526</v>
      </c>
      <c r="R85" s="336">
        <v>9.6683338092144364</v>
      </c>
      <c r="S85" s="336">
        <v>11.884304031889256</v>
      </c>
    </row>
    <row r="86" spans="1:19">
      <c r="B86" s="337" t="s">
        <v>539</v>
      </c>
      <c r="C86" s="338" t="str">
        <f t="shared" si="43"/>
        <v>Plunge</v>
      </c>
      <c r="D86" s="339" t="s">
        <v>918</v>
      </c>
      <c r="E86" s="349"/>
      <c r="F86" s="340"/>
      <c r="G86" s="340"/>
      <c r="H86" s="340">
        <f>H84/H87</f>
        <v>0.89075009070838285</v>
      </c>
      <c r="I86" s="340">
        <f t="shared" ref="I86:S86" si="44">I84/I87</f>
        <v>0.6243587308785693</v>
      </c>
      <c r="J86" s="340">
        <f t="shared" si="44"/>
        <v>0.78690688974975764</v>
      </c>
      <c r="K86" s="340">
        <f t="shared" si="44"/>
        <v>0.61916495945723304</v>
      </c>
      <c r="L86" s="340">
        <f t="shared" si="44"/>
        <v>0.67822026000564128</v>
      </c>
      <c r="M86" s="340">
        <f t="shared" si="44"/>
        <v>0.8890626246401</v>
      </c>
      <c r="N86" s="340">
        <f t="shared" si="44"/>
        <v>0.98886422780321681</v>
      </c>
      <c r="O86" s="340">
        <f t="shared" si="44"/>
        <v>1.0857755329559029</v>
      </c>
      <c r="P86" s="340">
        <f t="shared" si="44"/>
        <v>0.8112368600052432</v>
      </c>
      <c r="Q86" s="340">
        <f t="shared" si="44"/>
        <v>0.50688506457542204</v>
      </c>
      <c r="R86" s="340">
        <f t="shared" si="44"/>
        <v>0.60427086307590228</v>
      </c>
      <c r="S86" s="340">
        <f t="shared" si="44"/>
        <v>0.74276900199307849</v>
      </c>
    </row>
    <row r="87" spans="1:19">
      <c r="B87" s="335" t="s">
        <v>539</v>
      </c>
      <c r="C87" s="333" t="str">
        <f t="shared" si="43"/>
        <v>Plunge</v>
      </c>
      <c r="D87" s="335" t="s">
        <v>941</v>
      </c>
      <c r="E87" s="341"/>
      <c r="F87" s="341"/>
      <c r="G87" s="341"/>
      <c r="H87" s="341">
        <v>18</v>
      </c>
      <c r="I87" s="341">
        <v>17</v>
      </c>
      <c r="J87" s="341">
        <v>17</v>
      </c>
      <c r="K87" s="341">
        <v>17</v>
      </c>
      <c r="L87" s="341">
        <v>17</v>
      </c>
      <c r="M87" s="341">
        <v>17</v>
      </c>
      <c r="N87" s="341">
        <v>17</v>
      </c>
      <c r="O87" s="341">
        <v>17</v>
      </c>
      <c r="P87" s="341">
        <v>17</v>
      </c>
      <c r="Q87" s="341">
        <v>16</v>
      </c>
      <c r="R87" s="341">
        <v>16</v>
      </c>
      <c r="S87" s="341">
        <v>16</v>
      </c>
    </row>
    <row r="88" spans="1:19">
      <c r="A88" s="331"/>
      <c r="B88" s="342" t="s">
        <v>539</v>
      </c>
      <c r="C88" s="343" t="str">
        <f t="shared" si="43"/>
        <v>Plunge</v>
      </c>
      <c r="D88" s="342" t="s">
        <v>942</v>
      </c>
      <c r="E88" s="344"/>
      <c r="F88" s="344"/>
      <c r="G88" s="344"/>
      <c r="H88" s="345">
        <f t="shared" ref="H88:R88" si="45">H83/H$4</f>
        <v>0</v>
      </c>
      <c r="I88" s="345">
        <f t="shared" si="45"/>
        <v>0</v>
      </c>
      <c r="J88" s="345">
        <f t="shared" si="45"/>
        <v>0</v>
      </c>
      <c r="K88" s="345">
        <f t="shared" si="45"/>
        <v>0</v>
      </c>
      <c r="L88" s="345">
        <f t="shared" si="45"/>
        <v>0</v>
      </c>
      <c r="M88" s="345">
        <f t="shared" si="45"/>
        <v>0</v>
      </c>
      <c r="N88" s="345">
        <f t="shared" si="45"/>
        <v>0</v>
      </c>
      <c r="O88" s="345">
        <f t="shared" si="45"/>
        <v>8.5775532955902858E-2</v>
      </c>
      <c r="P88" s="345">
        <f t="shared" si="45"/>
        <v>0</v>
      </c>
      <c r="Q88" s="345">
        <f t="shared" si="45"/>
        <v>0</v>
      </c>
      <c r="R88" s="345">
        <f t="shared" si="45"/>
        <v>0</v>
      </c>
      <c r="S88" s="345">
        <f>S83/S$4</f>
        <v>0</v>
      </c>
    </row>
    <row r="89" spans="1:19" ht="15.75" thickBot="1">
      <c r="A89" s="322"/>
      <c r="B89" s="346" t="s">
        <v>539</v>
      </c>
      <c r="C89" s="347" t="str">
        <f t="shared" si="43"/>
        <v>Plunge</v>
      </c>
      <c r="D89" s="346" t="s">
        <v>943</v>
      </c>
      <c r="E89" s="348"/>
      <c r="F89" s="348"/>
      <c r="G89" s="348"/>
      <c r="H89" s="348">
        <f t="shared" ref="H89:S89" si="46">H84-H87</f>
        <v>-1.966498367249109</v>
      </c>
      <c r="I89" s="348">
        <f t="shared" si="46"/>
        <v>-6.385901575064322</v>
      </c>
      <c r="J89" s="348">
        <f t="shared" si="46"/>
        <v>-3.6225828742541193</v>
      </c>
      <c r="K89" s="348">
        <f t="shared" si="46"/>
        <v>-6.474195689227038</v>
      </c>
      <c r="L89" s="348">
        <f t="shared" si="46"/>
        <v>-5.4702555799040979</v>
      </c>
      <c r="M89" s="348">
        <f t="shared" si="46"/>
        <v>-1.8859353811182995</v>
      </c>
      <c r="N89" s="348">
        <f t="shared" si="46"/>
        <v>-0.18930812734531344</v>
      </c>
      <c r="O89" s="348">
        <f t="shared" si="46"/>
        <v>1.4581840602503497</v>
      </c>
      <c r="P89" s="348">
        <f t="shared" si="46"/>
        <v>-3.2089733799108657</v>
      </c>
      <c r="Q89" s="348">
        <f t="shared" si="46"/>
        <v>-7.8898389667932474</v>
      </c>
      <c r="R89" s="348">
        <f t="shared" si="46"/>
        <v>-6.3316661907855636</v>
      </c>
      <c r="S89" s="348">
        <f t="shared" si="46"/>
        <v>-4.1156959681107441</v>
      </c>
    </row>
    <row r="90" spans="1:19">
      <c r="A90" s="322"/>
      <c r="B90" s="328" t="s">
        <v>446</v>
      </c>
      <c r="C90" s="329" t="s">
        <v>955</v>
      </c>
      <c r="D90" s="328" t="s">
        <v>938</v>
      </c>
      <c r="E90" s="330"/>
      <c r="F90" s="330"/>
      <c r="G90" s="330"/>
      <c r="H90" s="330">
        <v>0</v>
      </c>
      <c r="I90" s="330">
        <v>0</v>
      </c>
      <c r="J90" s="330">
        <v>0</v>
      </c>
      <c r="K90" s="330">
        <v>0</v>
      </c>
      <c r="L90" s="330">
        <v>0</v>
      </c>
      <c r="M90" s="330">
        <v>0</v>
      </c>
      <c r="N90" s="330">
        <v>0</v>
      </c>
      <c r="O90" s="330">
        <v>0</v>
      </c>
      <c r="P90" s="330">
        <v>0</v>
      </c>
      <c r="Q90" s="330">
        <v>0</v>
      </c>
      <c r="R90" s="330">
        <v>0</v>
      </c>
      <c r="S90" s="330">
        <v>0</v>
      </c>
    </row>
    <row r="91" spans="1:19">
      <c r="A91" s="322"/>
      <c r="B91" s="332" t="s">
        <v>446</v>
      </c>
      <c r="C91" s="333" t="str">
        <f t="shared" si="43"/>
        <v>Plunge</v>
      </c>
      <c r="D91" s="332" t="s">
        <v>939</v>
      </c>
      <c r="E91" s="334"/>
      <c r="F91" s="334"/>
      <c r="G91" s="334"/>
      <c r="H91" s="334">
        <v>2.7828239485530686</v>
      </c>
      <c r="I91" s="334">
        <v>2.7458755217717341</v>
      </c>
      <c r="J91" s="334">
        <v>1.5510747947012711</v>
      </c>
      <c r="K91" s="334">
        <v>2.4851462622550331</v>
      </c>
      <c r="L91" s="334">
        <v>2.1634729136487203</v>
      </c>
      <c r="M91" s="334">
        <v>1.9837250260199912</v>
      </c>
      <c r="N91" s="334">
        <v>2.3248956450021798</v>
      </c>
      <c r="O91" s="334">
        <v>2.4617610134011212</v>
      </c>
      <c r="P91" s="334">
        <v>2.6219830464169553</v>
      </c>
      <c r="Q91" s="334">
        <v>1.605232311692423</v>
      </c>
      <c r="R91" s="334">
        <v>0.98134037414101993</v>
      </c>
      <c r="S91" s="334">
        <v>2.004029038229588</v>
      </c>
    </row>
    <row r="92" spans="1:19">
      <c r="A92" s="322"/>
      <c r="B92" s="335" t="s">
        <v>446</v>
      </c>
      <c r="C92" s="333" t="str">
        <f t="shared" si="43"/>
        <v>Plunge</v>
      </c>
      <c r="D92" s="335" t="s">
        <v>940</v>
      </c>
      <c r="E92" s="336"/>
      <c r="F92" s="336"/>
      <c r="G92" s="336"/>
      <c r="H92" s="336">
        <v>2.7828239485530686</v>
      </c>
      <c r="I92" s="336">
        <v>2.7458755217717341</v>
      </c>
      <c r="J92" s="336">
        <v>1.5510747947012711</v>
      </c>
      <c r="K92" s="336">
        <v>2.4851462622550331</v>
      </c>
      <c r="L92" s="336">
        <v>2.1634729136487203</v>
      </c>
      <c r="M92" s="336">
        <v>1.9837250260199912</v>
      </c>
      <c r="N92" s="336">
        <v>2.3248956450021798</v>
      </c>
      <c r="O92" s="336">
        <v>2.4617610134011212</v>
      </c>
      <c r="P92" s="336">
        <v>2.6219830464169553</v>
      </c>
      <c r="Q92" s="336">
        <v>1.605232311692423</v>
      </c>
      <c r="R92" s="336">
        <v>0.98134037414101993</v>
      </c>
      <c r="S92" s="336">
        <v>2.004029038229588</v>
      </c>
    </row>
    <row r="93" spans="1:19">
      <c r="A93" s="322"/>
      <c r="B93" s="337" t="s">
        <v>446</v>
      </c>
      <c r="C93" s="338" t="str">
        <f t="shared" si="43"/>
        <v>Plunge</v>
      </c>
      <c r="D93" s="339" t="s">
        <v>918</v>
      </c>
      <c r="E93" s="349"/>
      <c r="F93" s="340"/>
      <c r="G93" s="340"/>
      <c r="H93" s="340">
        <f>H91/H94</f>
        <v>0.69570598713826715</v>
      </c>
      <c r="I93" s="340">
        <f t="shared" ref="I93:S93" si="47">I91/I94</f>
        <v>0.68646888044293353</v>
      </c>
      <c r="J93" s="340">
        <f t="shared" si="47"/>
        <v>0.38776869867531777</v>
      </c>
      <c r="K93" s="340">
        <f t="shared" si="47"/>
        <v>0.62128656556375828</v>
      </c>
      <c r="L93" s="340">
        <f t="shared" si="47"/>
        <v>0.54086822841218007</v>
      </c>
      <c r="M93" s="340">
        <f t="shared" si="47"/>
        <v>0.49593125650499781</v>
      </c>
      <c r="N93" s="340">
        <f t="shared" si="47"/>
        <v>0.58122391125054496</v>
      </c>
      <c r="O93" s="340">
        <f t="shared" si="47"/>
        <v>0.6154402533502803</v>
      </c>
      <c r="P93" s="340">
        <f t="shared" si="47"/>
        <v>0.65549576160423884</v>
      </c>
      <c r="Q93" s="340">
        <f t="shared" si="47"/>
        <v>0.40130807792310574</v>
      </c>
      <c r="R93" s="340">
        <f t="shared" si="47"/>
        <v>0.24533509353525498</v>
      </c>
      <c r="S93" s="340">
        <f t="shared" si="47"/>
        <v>0.501007259557397</v>
      </c>
    </row>
    <row r="94" spans="1:19">
      <c r="A94" s="322"/>
      <c r="B94" s="335" t="s">
        <v>446</v>
      </c>
      <c r="C94" s="333" t="str">
        <f t="shared" si="43"/>
        <v>Plunge</v>
      </c>
      <c r="D94" s="335" t="s">
        <v>941</v>
      </c>
      <c r="E94" s="341"/>
      <c r="F94" s="341"/>
      <c r="G94" s="341"/>
      <c r="H94" s="341">
        <v>4</v>
      </c>
      <c r="I94" s="341">
        <v>4</v>
      </c>
      <c r="J94" s="341">
        <v>4</v>
      </c>
      <c r="K94" s="341">
        <v>4</v>
      </c>
      <c r="L94" s="341">
        <v>4</v>
      </c>
      <c r="M94" s="341">
        <v>4</v>
      </c>
      <c r="N94" s="341">
        <v>4</v>
      </c>
      <c r="O94" s="341">
        <v>4</v>
      </c>
      <c r="P94" s="341">
        <v>4</v>
      </c>
      <c r="Q94" s="341">
        <v>4</v>
      </c>
      <c r="R94" s="341">
        <v>4</v>
      </c>
      <c r="S94" s="341">
        <v>4</v>
      </c>
    </row>
    <row r="95" spans="1:19">
      <c r="A95" s="322"/>
      <c r="B95" s="342" t="s">
        <v>446</v>
      </c>
      <c r="C95" s="343" t="str">
        <f t="shared" si="43"/>
        <v>Plunge</v>
      </c>
      <c r="D95" s="342" t="s">
        <v>942</v>
      </c>
      <c r="E95" s="344"/>
      <c r="F95" s="344"/>
      <c r="G95" s="344"/>
      <c r="H95" s="345">
        <f t="shared" ref="H95:R95" si="48">H90/H$4</f>
        <v>0</v>
      </c>
      <c r="I95" s="345">
        <f t="shared" si="48"/>
        <v>0</v>
      </c>
      <c r="J95" s="345">
        <f t="shared" si="48"/>
        <v>0</v>
      </c>
      <c r="K95" s="345">
        <f t="shared" si="48"/>
        <v>0</v>
      </c>
      <c r="L95" s="345">
        <f t="shared" si="48"/>
        <v>0</v>
      </c>
      <c r="M95" s="345">
        <f t="shared" si="48"/>
        <v>0</v>
      </c>
      <c r="N95" s="345">
        <f t="shared" si="48"/>
        <v>0</v>
      </c>
      <c r="O95" s="345">
        <f t="shared" si="48"/>
        <v>0</v>
      </c>
      <c r="P95" s="345">
        <f t="shared" si="48"/>
        <v>0</v>
      </c>
      <c r="Q95" s="345">
        <f t="shared" si="48"/>
        <v>0</v>
      </c>
      <c r="R95" s="345">
        <f t="shared" si="48"/>
        <v>0</v>
      </c>
      <c r="S95" s="345">
        <f>S90/S$4</f>
        <v>0</v>
      </c>
    </row>
    <row r="96" spans="1:19" ht="15.75" thickBot="1">
      <c r="A96" s="322"/>
      <c r="B96" s="346" t="s">
        <v>446</v>
      </c>
      <c r="C96" s="347" t="str">
        <f t="shared" si="43"/>
        <v>Plunge</v>
      </c>
      <c r="D96" s="346" t="s">
        <v>943</v>
      </c>
      <c r="E96" s="348"/>
      <c r="F96" s="348"/>
      <c r="G96" s="348"/>
      <c r="H96" s="348">
        <f t="shared" ref="H96:S96" si="49">H91-H94</f>
        <v>-1.2171760514469314</v>
      </c>
      <c r="I96" s="348">
        <f t="shared" si="49"/>
        <v>-1.2541244782282659</v>
      </c>
      <c r="J96" s="348">
        <f t="shared" si="49"/>
        <v>-2.4489252052987291</v>
      </c>
      <c r="K96" s="348">
        <f t="shared" si="49"/>
        <v>-1.5148537377449669</v>
      </c>
      <c r="L96" s="348">
        <f t="shared" si="49"/>
        <v>-1.8365270863512797</v>
      </c>
      <c r="M96" s="348">
        <f t="shared" si="49"/>
        <v>-2.0162749739800088</v>
      </c>
      <c r="N96" s="348">
        <f t="shared" si="49"/>
        <v>-1.6751043549978202</v>
      </c>
      <c r="O96" s="348">
        <f t="shared" si="49"/>
        <v>-1.5382389865988788</v>
      </c>
      <c r="P96" s="348">
        <f t="shared" si="49"/>
        <v>-1.3780169535830447</v>
      </c>
      <c r="Q96" s="348">
        <f t="shared" si="49"/>
        <v>-2.394767688307577</v>
      </c>
      <c r="R96" s="348">
        <f t="shared" si="49"/>
        <v>-3.0186596258589802</v>
      </c>
      <c r="S96" s="348">
        <f t="shared" si="49"/>
        <v>-1.995970961770412</v>
      </c>
    </row>
    <row r="97" spans="1:19">
      <c r="A97" s="322"/>
      <c r="B97" s="328" t="s">
        <v>690</v>
      </c>
      <c r="C97" s="329" t="s">
        <v>955</v>
      </c>
      <c r="D97" s="328" t="s">
        <v>938</v>
      </c>
      <c r="E97" s="330"/>
      <c r="F97" s="330"/>
      <c r="G97" s="330"/>
      <c r="H97" s="330" t="e">
        <v>#DIV/0!</v>
      </c>
      <c r="I97" s="330" t="e">
        <v>#DIV/0!</v>
      </c>
      <c r="J97" s="330" t="e">
        <v>#DIV/0!</v>
      </c>
      <c r="K97" s="330" t="e">
        <v>#DIV/0!</v>
      </c>
      <c r="L97" s="330" t="e">
        <v>#DIV/0!</v>
      </c>
      <c r="M97" s="330" t="e">
        <v>#DIV/0!</v>
      </c>
      <c r="N97" s="330" t="e">
        <v>#DIV/0!</v>
      </c>
      <c r="O97" s="330" t="e">
        <v>#DIV/0!</v>
      </c>
      <c r="P97" s="330" t="e">
        <v>#DIV/0!</v>
      </c>
      <c r="Q97" s="330">
        <v>0</v>
      </c>
      <c r="R97" s="330">
        <v>0</v>
      </c>
      <c r="S97" s="330">
        <v>0</v>
      </c>
    </row>
    <row r="98" spans="1:19">
      <c r="A98" s="322"/>
      <c r="B98" s="332" t="s">
        <v>690</v>
      </c>
      <c r="C98" s="333" t="str">
        <f t="shared" si="43"/>
        <v>Plunge</v>
      </c>
      <c r="D98" s="332" t="s">
        <v>939</v>
      </c>
      <c r="E98" s="334"/>
      <c r="F98" s="334"/>
      <c r="G98" s="334"/>
      <c r="H98" s="334">
        <v>2.771213053190456E-2</v>
      </c>
      <c r="I98" s="334">
        <v>0</v>
      </c>
      <c r="J98" s="334">
        <v>0</v>
      </c>
      <c r="K98" s="334">
        <v>0</v>
      </c>
      <c r="L98" s="334">
        <v>0</v>
      </c>
      <c r="M98" s="334">
        <v>0</v>
      </c>
      <c r="N98" s="334">
        <v>7.9225614296351443E-2</v>
      </c>
      <c r="O98" s="334">
        <v>0.35892280963018119</v>
      </c>
      <c r="P98" s="334">
        <v>0.40509165691593091</v>
      </c>
      <c r="Q98" s="334">
        <v>0.17173751173556931</v>
      </c>
      <c r="R98" s="334">
        <v>0.51049888309754288</v>
      </c>
      <c r="S98" s="334">
        <v>1.4052663643132741E-2</v>
      </c>
    </row>
    <row r="99" spans="1:19">
      <c r="A99" s="322"/>
      <c r="B99" s="335" t="s">
        <v>690</v>
      </c>
      <c r="C99" s="333" t="str">
        <f t="shared" si="43"/>
        <v>Plunge</v>
      </c>
      <c r="D99" s="335" t="s">
        <v>940</v>
      </c>
      <c r="E99" s="336"/>
      <c r="F99" s="336"/>
      <c r="G99" s="336"/>
      <c r="H99" s="336" t="e">
        <v>#DIV/0!</v>
      </c>
      <c r="I99" s="336" t="e">
        <v>#DIV/0!</v>
      </c>
      <c r="J99" s="336" t="e">
        <v>#DIV/0!</v>
      </c>
      <c r="K99" s="336" t="e">
        <v>#DIV/0!</v>
      </c>
      <c r="L99" s="336" t="e">
        <v>#DIV/0!</v>
      </c>
      <c r="M99" s="336" t="e">
        <v>#DIV/0!</v>
      </c>
      <c r="N99" s="336" t="e">
        <v>#DIV/0!</v>
      </c>
      <c r="O99" s="336" t="e">
        <v>#DIV/0!</v>
      </c>
      <c r="P99" s="336" t="e">
        <v>#DIV/0!</v>
      </c>
      <c r="Q99" s="336">
        <v>0.17173751173556931</v>
      </c>
      <c r="R99" s="336">
        <v>0.51049888309754288</v>
      </c>
      <c r="S99" s="336">
        <v>1.4052663643132741E-2</v>
      </c>
    </row>
    <row r="100" spans="1:19">
      <c r="A100" s="322"/>
      <c r="B100" s="337" t="s">
        <v>690</v>
      </c>
      <c r="C100" s="338" t="str">
        <f t="shared" si="43"/>
        <v>Plunge</v>
      </c>
      <c r="D100" s="339" t="s">
        <v>918</v>
      </c>
      <c r="E100" s="349"/>
      <c r="F100" s="340"/>
      <c r="G100" s="340"/>
      <c r="H100" s="340" t="e">
        <f>H98/H101</f>
        <v>#DIV/0!</v>
      </c>
      <c r="I100" s="340" t="e">
        <f t="shared" ref="I100:S100" si="50">I98/I101</f>
        <v>#DIV/0!</v>
      </c>
      <c r="J100" s="340" t="e">
        <f t="shared" si="50"/>
        <v>#DIV/0!</v>
      </c>
      <c r="K100" s="340" t="e">
        <f t="shared" si="50"/>
        <v>#DIV/0!</v>
      </c>
      <c r="L100" s="340" t="e">
        <f t="shared" si="50"/>
        <v>#DIV/0!</v>
      </c>
      <c r="M100" s="340" t="e">
        <f t="shared" si="50"/>
        <v>#DIV/0!</v>
      </c>
      <c r="N100" s="340" t="e">
        <f t="shared" si="50"/>
        <v>#DIV/0!</v>
      </c>
      <c r="O100" s="340" t="e">
        <f t="shared" si="50"/>
        <v>#DIV/0!</v>
      </c>
      <c r="P100" s="340" t="e">
        <f t="shared" si="50"/>
        <v>#DIV/0!</v>
      </c>
      <c r="Q100" s="340">
        <f t="shared" si="50"/>
        <v>0.17173751173556931</v>
      </c>
      <c r="R100" s="340">
        <f t="shared" si="50"/>
        <v>0.51049888309754288</v>
      </c>
      <c r="S100" s="340">
        <f t="shared" si="50"/>
        <v>1.4052663643132741E-2</v>
      </c>
    </row>
    <row r="101" spans="1:19">
      <c r="A101" s="322"/>
      <c r="B101" s="335" t="s">
        <v>690</v>
      </c>
      <c r="C101" s="333" t="str">
        <f t="shared" si="43"/>
        <v>Plunge</v>
      </c>
      <c r="D101" s="335" t="s">
        <v>941</v>
      </c>
      <c r="E101" s="341"/>
      <c r="F101" s="341"/>
      <c r="G101" s="341"/>
      <c r="H101" s="341">
        <v>0</v>
      </c>
      <c r="I101" s="341">
        <v>0</v>
      </c>
      <c r="J101" s="341">
        <v>0</v>
      </c>
      <c r="K101" s="341">
        <v>0</v>
      </c>
      <c r="L101" s="341">
        <v>0</v>
      </c>
      <c r="M101" s="341">
        <v>0</v>
      </c>
      <c r="N101" s="341">
        <v>0</v>
      </c>
      <c r="O101" s="341">
        <v>0</v>
      </c>
      <c r="P101" s="341">
        <v>0</v>
      </c>
      <c r="Q101" s="341">
        <v>1</v>
      </c>
      <c r="R101" s="341">
        <v>1</v>
      </c>
      <c r="S101" s="341">
        <v>1</v>
      </c>
    </row>
    <row r="102" spans="1:19">
      <c r="A102" s="322"/>
      <c r="B102" s="342" t="s">
        <v>690</v>
      </c>
      <c r="C102" s="343" t="str">
        <f t="shared" si="43"/>
        <v>Plunge</v>
      </c>
      <c r="D102" s="342" t="s">
        <v>942</v>
      </c>
      <c r="E102" s="344"/>
      <c r="F102" s="344"/>
      <c r="G102" s="344"/>
      <c r="H102" s="345" t="e">
        <f t="shared" ref="H102:R102" si="51">H97/H$4</f>
        <v>#DIV/0!</v>
      </c>
      <c r="I102" s="345" t="e">
        <f t="shared" si="51"/>
        <v>#DIV/0!</v>
      </c>
      <c r="J102" s="345" t="e">
        <f t="shared" si="51"/>
        <v>#DIV/0!</v>
      </c>
      <c r="K102" s="345" t="e">
        <f t="shared" si="51"/>
        <v>#DIV/0!</v>
      </c>
      <c r="L102" s="345" t="e">
        <f t="shared" si="51"/>
        <v>#DIV/0!</v>
      </c>
      <c r="M102" s="345" t="e">
        <f t="shared" si="51"/>
        <v>#DIV/0!</v>
      </c>
      <c r="N102" s="345" t="e">
        <f t="shared" si="51"/>
        <v>#DIV/0!</v>
      </c>
      <c r="O102" s="345" t="e">
        <f t="shared" si="51"/>
        <v>#DIV/0!</v>
      </c>
      <c r="P102" s="345" t="e">
        <f t="shared" si="51"/>
        <v>#DIV/0!</v>
      </c>
      <c r="Q102" s="345">
        <f t="shared" si="51"/>
        <v>0</v>
      </c>
      <c r="R102" s="345">
        <f t="shared" si="51"/>
        <v>0</v>
      </c>
      <c r="S102" s="345">
        <f>S97/S$4</f>
        <v>0</v>
      </c>
    </row>
    <row r="103" spans="1:19" ht="15.75" thickBot="1">
      <c r="A103" s="322"/>
      <c r="B103" s="346" t="s">
        <v>690</v>
      </c>
      <c r="C103" s="347" t="str">
        <f t="shared" si="43"/>
        <v>Plunge</v>
      </c>
      <c r="D103" s="346" t="s">
        <v>943</v>
      </c>
      <c r="E103" s="348"/>
      <c r="F103" s="348"/>
      <c r="G103" s="348"/>
      <c r="H103" s="348">
        <f t="shared" ref="H103:S103" si="52">H98-H101</f>
        <v>2.771213053190456E-2</v>
      </c>
      <c r="I103" s="348">
        <f t="shared" si="52"/>
        <v>0</v>
      </c>
      <c r="J103" s="348">
        <f t="shared" si="52"/>
        <v>0</v>
      </c>
      <c r="K103" s="348">
        <f t="shared" si="52"/>
        <v>0</v>
      </c>
      <c r="L103" s="348">
        <f t="shared" si="52"/>
        <v>0</v>
      </c>
      <c r="M103" s="348">
        <f t="shared" si="52"/>
        <v>0</v>
      </c>
      <c r="N103" s="348">
        <f t="shared" si="52"/>
        <v>7.9225614296351443E-2</v>
      </c>
      <c r="O103" s="348">
        <f t="shared" si="52"/>
        <v>0.35892280963018119</v>
      </c>
      <c r="P103" s="348">
        <f t="shared" si="52"/>
        <v>0.40509165691593091</v>
      </c>
      <c r="Q103" s="348">
        <f t="shared" si="52"/>
        <v>-0.82826248826443072</v>
      </c>
      <c r="R103" s="348">
        <f t="shared" si="52"/>
        <v>-0.48950111690245712</v>
      </c>
      <c r="S103" s="348">
        <f t="shared" si="52"/>
        <v>-0.98594733635686727</v>
      </c>
    </row>
    <row r="104" spans="1:19">
      <c r="A104" s="322"/>
      <c r="B104" s="328" t="s">
        <v>679</v>
      </c>
      <c r="C104" s="329" t="s">
        <v>955</v>
      </c>
      <c r="D104" s="328" t="s">
        <v>938</v>
      </c>
      <c r="E104" s="330"/>
      <c r="F104" s="330"/>
      <c r="G104" s="330"/>
      <c r="H104" s="330">
        <v>0</v>
      </c>
      <c r="I104" s="330">
        <v>0</v>
      </c>
      <c r="J104" s="330">
        <v>0</v>
      </c>
      <c r="K104" s="330">
        <v>0</v>
      </c>
      <c r="L104" s="330">
        <v>0</v>
      </c>
      <c r="M104" s="330">
        <v>0</v>
      </c>
      <c r="N104" s="330">
        <v>0</v>
      </c>
      <c r="O104" s="330">
        <v>0</v>
      </c>
      <c r="P104" s="330">
        <v>0</v>
      </c>
      <c r="Q104" s="330">
        <v>0</v>
      </c>
      <c r="R104" s="330">
        <v>0</v>
      </c>
      <c r="S104" s="330">
        <v>0</v>
      </c>
    </row>
    <row r="105" spans="1:19">
      <c r="A105" s="322"/>
      <c r="B105" s="332" t="s">
        <v>679</v>
      </c>
      <c r="C105" s="333" t="str">
        <f t="shared" si="43"/>
        <v>Plunge</v>
      </c>
      <c r="D105" s="332" t="s">
        <v>939</v>
      </c>
      <c r="E105" s="334"/>
      <c r="F105" s="334"/>
      <c r="G105" s="334"/>
      <c r="H105" s="334">
        <v>0.70395820775567619</v>
      </c>
      <c r="I105" s="334">
        <v>0.58300180831826398</v>
      </c>
      <c r="J105" s="334">
        <v>0.45927839490226474</v>
      </c>
      <c r="K105" s="334">
        <v>0.48956107183955289</v>
      </c>
      <c r="L105" s="334">
        <v>0.63967293026181304</v>
      </c>
      <c r="M105" s="334">
        <v>0.53501061404198447</v>
      </c>
      <c r="N105" s="334">
        <v>0.51247739602169984</v>
      </c>
      <c r="O105" s="334">
        <v>0.62116593472832171</v>
      </c>
      <c r="P105" s="334">
        <v>0.15126975391147102</v>
      </c>
      <c r="Q105" s="334">
        <v>0.45733155122258035</v>
      </c>
      <c r="R105" s="334">
        <v>0.92487259575867165</v>
      </c>
      <c r="S105" s="334">
        <v>0.72184575160657316</v>
      </c>
    </row>
    <row r="106" spans="1:19">
      <c r="A106" s="322"/>
      <c r="B106" s="335" t="s">
        <v>679</v>
      </c>
      <c r="C106" s="333" t="str">
        <f t="shared" si="43"/>
        <v>Plunge</v>
      </c>
      <c r="D106" s="335" t="s">
        <v>940</v>
      </c>
      <c r="E106" s="336"/>
      <c r="F106" s="336"/>
      <c r="G106" s="336"/>
      <c r="H106" s="336">
        <v>0.70395820775567619</v>
      </c>
      <c r="I106" s="336">
        <v>0.58300180831826398</v>
      </c>
      <c r="J106" s="336">
        <v>0.45927839490226474</v>
      </c>
      <c r="K106" s="336">
        <v>0.48956107183955289</v>
      </c>
      <c r="L106" s="336">
        <v>0.63967293026181304</v>
      </c>
      <c r="M106" s="336">
        <v>0.53501061404198447</v>
      </c>
      <c r="N106" s="336">
        <v>0.51247739602169984</v>
      </c>
      <c r="O106" s="336">
        <v>0.62116593472832171</v>
      </c>
      <c r="P106" s="336">
        <v>0.15126975391147102</v>
      </c>
      <c r="Q106" s="336">
        <v>0.45733155122258035</v>
      </c>
      <c r="R106" s="336">
        <v>0.92487259575867165</v>
      </c>
      <c r="S106" s="336">
        <v>0.72184575160657316</v>
      </c>
    </row>
    <row r="107" spans="1:19">
      <c r="A107" s="322"/>
      <c r="B107" s="337" t="s">
        <v>679</v>
      </c>
      <c r="C107" s="338" t="str">
        <f t="shared" si="43"/>
        <v>Plunge</v>
      </c>
      <c r="D107" s="339" t="s">
        <v>918</v>
      </c>
      <c r="E107" s="349"/>
      <c r="F107" s="340"/>
      <c r="G107" s="340"/>
      <c r="H107" s="340">
        <f>H105/H108</f>
        <v>0.70395820775567619</v>
      </c>
      <c r="I107" s="340">
        <f t="shared" ref="I107:S107" si="53">I105/I108</f>
        <v>0.58300180831826398</v>
      </c>
      <c r="J107" s="340">
        <f t="shared" si="53"/>
        <v>0.45927839490226474</v>
      </c>
      <c r="K107" s="340">
        <f t="shared" si="53"/>
        <v>0.48956107183955289</v>
      </c>
      <c r="L107" s="340">
        <f t="shared" si="53"/>
        <v>0.63967293026181304</v>
      </c>
      <c r="M107" s="340">
        <f t="shared" si="53"/>
        <v>0.53501061404198447</v>
      </c>
      <c r="N107" s="340">
        <f t="shared" si="53"/>
        <v>0.51247739602169984</v>
      </c>
      <c r="O107" s="340">
        <f t="shared" si="53"/>
        <v>0.62116593472832171</v>
      </c>
      <c r="P107" s="340">
        <f t="shared" si="53"/>
        <v>0.15126975391147102</v>
      </c>
      <c r="Q107" s="340">
        <f t="shared" si="53"/>
        <v>0.45733155122258035</v>
      </c>
      <c r="R107" s="340">
        <f t="shared" si="53"/>
        <v>0.92487259575867165</v>
      </c>
      <c r="S107" s="340">
        <f t="shared" si="53"/>
        <v>0.72184575160657316</v>
      </c>
    </row>
    <row r="108" spans="1:19">
      <c r="A108" s="322"/>
      <c r="B108" s="335" t="s">
        <v>679</v>
      </c>
      <c r="C108" s="333" t="str">
        <f t="shared" si="43"/>
        <v>Plunge</v>
      </c>
      <c r="D108" s="335" t="s">
        <v>941</v>
      </c>
      <c r="E108" s="341"/>
      <c r="F108" s="341"/>
      <c r="G108" s="341"/>
      <c r="H108" s="341">
        <v>1</v>
      </c>
      <c r="I108" s="341">
        <v>1</v>
      </c>
      <c r="J108" s="341">
        <v>1</v>
      </c>
      <c r="K108" s="341">
        <v>1</v>
      </c>
      <c r="L108" s="341">
        <v>1</v>
      </c>
      <c r="M108" s="341">
        <v>1</v>
      </c>
      <c r="N108" s="341">
        <v>1</v>
      </c>
      <c r="O108" s="341">
        <v>1</v>
      </c>
      <c r="P108" s="341">
        <v>1</v>
      </c>
      <c r="Q108" s="341">
        <v>1</v>
      </c>
      <c r="R108" s="341">
        <v>1</v>
      </c>
      <c r="S108" s="341">
        <v>1</v>
      </c>
    </row>
    <row r="109" spans="1:19">
      <c r="A109" s="322"/>
      <c r="B109" s="342" t="s">
        <v>679</v>
      </c>
      <c r="C109" s="343" t="str">
        <f t="shared" si="43"/>
        <v>Plunge</v>
      </c>
      <c r="D109" s="342" t="s">
        <v>942</v>
      </c>
      <c r="E109" s="344"/>
      <c r="F109" s="344"/>
      <c r="G109" s="344"/>
      <c r="H109" s="345">
        <f t="shared" ref="H109:R109" si="54">H104/H$4</f>
        <v>0</v>
      </c>
      <c r="I109" s="345">
        <f t="shared" si="54"/>
        <v>0</v>
      </c>
      <c r="J109" s="345">
        <f t="shared" si="54"/>
        <v>0</v>
      </c>
      <c r="K109" s="345">
        <f t="shared" si="54"/>
        <v>0</v>
      </c>
      <c r="L109" s="345">
        <f t="shared" si="54"/>
        <v>0</v>
      </c>
      <c r="M109" s="345">
        <f t="shared" si="54"/>
        <v>0</v>
      </c>
      <c r="N109" s="345">
        <f t="shared" si="54"/>
        <v>0</v>
      </c>
      <c r="O109" s="345">
        <f t="shared" si="54"/>
        <v>0</v>
      </c>
      <c r="P109" s="345">
        <f t="shared" si="54"/>
        <v>0</v>
      </c>
      <c r="Q109" s="345">
        <f t="shared" si="54"/>
        <v>0</v>
      </c>
      <c r="R109" s="345">
        <f t="shared" si="54"/>
        <v>0</v>
      </c>
      <c r="S109" s="345">
        <f>S104/S$4</f>
        <v>0</v>
      </c>
    </row>
    <row r="110" spans="1:19" ht="15.75" thickBot="1">
      <c r="A110" s="322"/>
      <c r="B110" s="346" t="s">
        <v>679</v>
      </c>
      <c r="C110" s="347" t="str">
        <f t="shared" si="43"/>
        <v>Plunge</v>
      </c>
      <c r="D110" s="346" t="s">
        <v>943</v>
      </c>
      <c r="E110" s="348"/>
      <c r="F110" s="348"/>
      <c r="G110" s="348"/>
      <c r="H110" s="348">
        <f t="shared" ref="H110:S110" si="55">H105-H108</f>
        <v>-0.29604179224432381</v>
      </c>
      <c r="I110" s="348">
        <f t="shared" si="55"/>
        <v>-0.41699819168173602</v>
      </c>
      <c r="J110" s="348">
        <f t="shared" si="55"/>
        <v>-0.54072160509773526</v>
      </c>
      <c r="K110" s="348">
        <f t="shared" si="55"/>
        <v>-0.51043892816044711</v>
      </c>
      <c r="L110" s="348">
        <f t="shared" si="55"/>
        <v>-0.36032706973818696</v>
      </c>
      <c r="M110" s="348">
        <f t="shared" si="55"/>
        <v>-0.46498938595801553</v>
      </c>
      <c r="N110" s="348">
        <f t="shared" si="55"/>
        <v>-0.48752260397830016</v>
      </c>
      <c r="O110" s="348">
        <f t="shared" si="55"/>
        <v>-0.37883406527167829</v>
      </c>
      <c r="P110" s="348">
        <f t="shared" si="55"/>
        <v>-0.84873024608852898</v>
      </c>
      <c r="Q110" s="348">
        <f t="shared" si="55"/>
        <v>-0.5426684487774196</v>
      </c>
      <c r="R110" s="348">
        <f t="shared" si="55"/>
        <v>-7.5127404241328355E-2</v>
      </c>
      <c r="S110" s="348">
        <f t="shared" si="55"/>
        <v>-0.27815424839342684</v>
      </c>
    </row>
    <row r="111" spans="1:19">
      <c r="B111" s="328" t="s">
        <v>936</v>
      </c>
      <c r="C111" s="329" t="s">
        <v>956</v>
      </c>
      <c r="D111" s="328" t="s">
        <v>938</v>
      </c>
      <c r="E111" s="330"/>
      <c r="F111" s="330"/>
      <c r="G111" s="330"/>
      <c r="H111" s="330">
        <v>0</v>
      </c>
      <c r="I111" s="330">
        <v>0</v>
      </c>
      <c r="J111" s="330">
        <v>0</v>
      </c>
      <c r="K111" s="330">
        <v>0</v>
      </c>
      <c r="L111" s="330">
        <v>0</v>
      </c>
      <c r="M111" s="330">
        <v>0</v>
      </c>
      <c r="N111" s="330">
        <v>0</v>
      </c>
      <c r="O111" s="330">
        <v>0</v>
      </c>
      <c r="P111" s="330">
        <v>0</v>
      </c>
      <c r="Q111" s="330">
        <v>0</v>
      </c>
      <c r="R111" s="330">
        <v>0</v>
      </c>
      <c r="S111" s="330">
        <v>0</v>
      </c>
    </row>
    <row r="112" spans="1:19">
      <c r="B112" s="332" t="s">
        <v>936</v>
      </c>
      <c r="C112" s="333" t="str">
        <f t="shared" ref="C112:C117" si="56">C111</f>
        <v>Traverse</v>
      </c>
      <c r="D112" s="332" t="s">
        <v>939</v>
      </c>
      <c r="E112" s="334"/>
      <c r="F112" s="334"/>
      <c r="G112" s="334"/>
      <c r="H112" s="334">
        <v>44.260074227059313</v>
      </c>
      <c r="I112" s="334">
        <v>45.378728302089485</v>
      </c>
      <c r="J112" s="334">
        <v>53.686946933478353</v>
      </c>
      <c r="K112" s="334">
        <v>66.497507820106662</v>
      </c>
      <c r="L112" s="334">
        <v>54.403873628056274</v>
      </c>
      <c r="M112" s="334">
        <v>52.009208641992551</v>
      </c>
      <c r="N112" s="334">
        <v>53.641686818586706</v>
      </c>
      <c r="O112" s="334">
        <v>54.505360086433832</v>
      </c>
      <c r="P112" s="334">
        <v>65.988959816263261</v>
      </c>
      <c r="Q112" s="334">
        <v>61.496682227027634</v>
      </c>
      <c r="R112" s="334">
        <v>61.149399424462118</v>
      </c>
      <c r="S112" s="334">
        <v>47.278220758441073</v>
      </c>
    </row>
    <row r="113" spans="1:19">
      <c r="B113" s="335" t="s">
        <v>936</v>
      </c>
      <c r="C113" s="333" t="str">
        <f t="shared" si="56"/>
        <v>Traverse</v>
      </c>
      <c r="D113" s="335" t="s">
        <v>940</v>
      </c>
      <c r="E113" s="336"/>
      <c r="F113" s="336"/>
      <c r="G113" s="336"/>
      <c r="H113" s="336">
        <v>44.260074227059313</v>
      </c>
      <c r="I113" s="336">
        <v>45.378728302089485</v>
      </c>
      <c r="J113" s="336">
        <v>53.686946933478353</v>
      </c>
      <c r="K113" s="336">
        <v>66.497507820106662</v>
      </c>
      <c r="L113" s="336">
        <v>54.403873628056274</v>
      </c>
      <c r="M113" s="336">
        <v>52.009208641992551</v>
      </c>
      <c r="N113" s="336">
        <v>53.641686818586706</v>
      </c>
      <c r="O113" s="336">
        <v>54.505360086433832</v>
      </c>
      <c r="P113" s="336">
        <v>65.988959816263261</v>
      </c>
      <c r="Q113" s="336">
        <v>61.496682227027634</v>
      </c>
      <c r="R113" s="336">
        <v>61.149399424462118</v>
      </c>
      <c r="S113" s="336">
        <v>47.278220758441073</v>
      </c>
    </row>
    <row r="114" spans="1:19">
      <c r="B114" s="351" t="s">
        <v>936</v>
      </c>
      <c r="C114" s="352" t="str">
        <f t="shared" si="56"/>
        <v>Traverse</v>
      </c>
      <c r="D114" s="353" t="s">
        <v>918</v>
      </c>
      <c r="E114" s="349"/>
      <c r="F114" s="340"/>
      <c r="G114" s="340"/>
      <c r="H114" s="354">
        <f>H112/H115</f>
        <v>0.61472325315360155</v>
      </c>
      <c r="I114" s="354">
        <f t="shared" ref="I114:S114" si="57">I112/I115</f>
        <v>0.63026011530679837</v>
      </c>
      <c r="J114" s="354">
        <f t="shared" si="57"/>
        <v>0.74565204074275493</v>
      </c>
      <c r="K114" s="354">
        <f t="shared" si="57"/>
        <v>0.92357649750148141</v>
      </c>
      <c r="L114" s="354">
        <f t="shared" si="57"/>
        <v>0.71584044247442469</v>
      </c>
      <c r="M114" s="354">
        <f t="shared" si="57"/>
        <v>0.6843316926577967</v>
      </c>
      <c r="N114" s="354">
        <f t="shared" si="57"/>
        <v>0.70581166866561451</v>
      </c>
      <c r="O114" s="354">
        <f t="shared" si="57"/>
        <v>0.71717579061097148</v>
      </c>
      <c r="P114" s="354">
        <f t="shared" si="57"/>
        <v>0.86827578705609554</v>
      </c>
      <c r="Q114" s="354">
        <f t="shared" si="57"/>
        <v>0.80916687140825838</v>
      </c>
      <c r="R114" s="354">
        <f t="shared" si="57"/>
        <v>0.80459736084818578</v>
      </c>
      <c r="S114" s="354">
        <f t="shared" si="57"/>
        <v>0.62208185208475097</v>
      </c>
    </row>
    <row r="115" spans="1:19">
      <c r="B115" s="335" t="s">
        <v>936</v>
      </c>
      <c r="C115" s="333" t="str">
        <f t="shared" si="56"/>
        <v>Traverse</v>
      </c>
      <c r="D115" s="335" t="s">
        <v>941</v>
      </c>
      <c r="E115" s="341"/>
      <c r="F115" s="341"/>
      <c r="G115" s="341"/>
      <c r="H115" s="341">
        <v>72</v>
      </c>
      <c r="I115" s="341">
        <v>72</v>
      </c>
      <c r="J115" s="341">
        <v>72</v>
      </c>
      <c r="K115" s="341">
        <v>72</v>
      </c>
      <c r="L115" s="341">
        <v>76</v>
      </c>
      <c r="M115" s="341">
        <v>76</v>
      </c>
      <c r="N115" s="341">
        <v>76</v>
      </c>
      <c r="O115" s="341">
        <v>76</v>
      </c>
      <c r="P115" s="341">
        <v>76</v>
      </c>
      <c r="Q115" s="341">
        <v>76</v>
      </c>
      <c r="R115" s="341">
        <v>76</v>
      </c>
      <c r="S115" s="341">
        <v>76</v>
      </c>
    </row>
    <row r="116" spans="1:19">
      <c r="A116" s="322"/>
      <c r="B116" s="355" t="s">
        <v>936</v>
      </c>
      <c r="C116" s="356" t="str">
        <f t="shared" si="56"/>
        <v>Traverse</v>
      </c>
      <c r="D116" s="355" t="s">
        <v>942</v>
      </c>
      <c r="E116" s="344"/>
      <c r="F116" s="344"/>
      <c r="G116" s="344"/>
      <c r="H116" s="345">
        <f t="shared" ref="H116:R116" si="58">H111/H$4</f>
        <v>0</v>
      </c>
      <c r="I116" s="345">
        <f t="shared" si="58"/>
        <v>0</v>
      </c>
      <c r="J116" s="345">
        <f t="shared" si="58"/>
        <v>0</v>
      </c>
      <c r="K116" s="345">
        <f t="shared" si="58"/>
        <v>0</v>
      </c>
      <c r="L116" s="345">
        <f t="shared" si="58"/>
        <v>0</v>
      </c>
      <c r="M116" s="345">
        <f t="shared" si="58"/>
        <v>0</v>
      </c>
      <c r="N116" s="345">
        <f t="shared" si="58"/>
        <v>0</v>
      </c>
      <c r="O116" s="345">
        <f t="shared" si="58"/>
        <v>0</v>
      </c>
      <c r="P116" s="345">
        <f t="shared" si="58"/>
        <v>0</v>
      </c>
      <c r="Q116" s="345">
        <f t="shared" si="58"/>
        <v>0</v>
      </c>
      <c r="R116" s="345">
        <f t="shared" si="58"/>
        <v>0</v>
      </c>
      <c r="S116" s="345">
        <f>S111/S$4</f>
        <v>0</v>
      </c>
    </row>
    <row r="117" spans="1:19" ht="15.75" thickBot="1">
      <c r="A117" s="322"/>
      <c r="B117" s="346" t="s">
        <v>936</v>
      </c>
      <c r="C117" s="347" t="str">
        <f t="shared" si="56"/>
        <v>Traverse</v>
      </c>
      <c r="D117" s="346" t="s">
        <v>943</v>
      </c>
      <c r="E117" s="348"/>
      <c r="F117" s="348"/>
      <c r="G117" s="348"/>
      <c r="H117" s="348">
        <f t="shared" ref="H117:S117" si="59">H112-H115</f>
        <v>-27.739925772940687</v>
      </c>
      <c r="I117" s="348">
        <f t="shared" si="59"/>
        <v>-26.621271697910515</v>
      </c>
      <c r="J117" s="348">
        <f t="shared" si="59"/>
        <v>-18.313053066521647</v>
      </c>
      <c r="K117" s="348">
        <f t="shared" si="59"/>
        <v>-5.5024921798933377</v>
      </c>
      <c r="L117" s="348">
        <f t="shared" si="59"/>
        <v>-21.596126371943726</v>
      </c>
      <c r="M117" s="348">
        <f t="shared" si="59"/>
        <v>-23.990791358007449</v>
      </c>
      <c r="N117" s="348">
        <f t="shared" si="59"/>
        <v>-22.358313181413294</v>
      </c>
      <c r="O117" s="348">
        <f t="shared" si="59"/>
        <v>-21.494639913566168</v>
      </c>
      <c r="P117" s="348">
        <f t="shared" si="59"/>
        <v>-10.011040183736739</v>
      </c>
      <c r="Q117" s="348">
        <f t="shared" si="59"/>
        <v>-14.503317772972366</v>
      </c>
      <c r="R117" s="348">
        <f t="shared" si="59"/>
        <v>-14.850600575537882</v>
      </c>
      <c r="S117" s="348">
        <f t="shared" si="59"/>
        <v>-28.721779241558927</v>
      </c>
    </row>
    <row r="118" spans="1:19">
      <c r="B118" s="328" t="s">
        <v>695</v>
      </c>
      <c r="C118" s="329" t="s">
        <v>956</v>
      </c>
      <c r="D118" s="328" t="s">
        <v>938</v>
      </c>
      <c r="E118" s="330"/>
      <c r="F118" s="330"/>
      <c r="G118" s="330"/>
      <c r="H118" s="330">
        <v>0</v>
      </c>
      <c r="I118" s="330">
        <v>0</v>
      </c>
      <c r="J118" s="330">
        <v>0</v>
      </c>
      <c r="K118" s="330">
        <v>0</v>
      </c>
      <c r="L118" s="330">
        <v>0</v>
      </c>
      <c r="M118" s="330">
        <v>0</v>
      </c>
      <c r="N118" s="330">
        <v>0</v>
      </c>
      <c r="O118" s="330">
        <v>0</v>
      </c>
      <c r="P118" s="330">
        <v>1.326115460565199</v>
      </c>
      <c r="Q118" s="330">
        <v>0</v>
      </c>
      <c r="R118" s="330">
        <v>0</v>
      </c>
      <c r="S118" s="330">
        <v>0</v>
      </c>
    </row>
    <row r="119" spans="1:19">
      <c r="B119" s="332" t="s">
        <v>695</v>
      </c>
      <c r="C119" s="333" t="str">
        <f t="shared" ref="C119:C124" si="60">C118</f>
        <v>Traverse</v>
      </c>
      <c r="D119" s="332" t="s">
        <v>939</v>
      </c>
      <c r="E119" s="334"/>
      <c r="F119" s="334"/>
      <c r="G119" s="334"/>
      <c r="H119" s="334">
        <v>24.621945325472826</v>
      </c>
      <c r="I119" s="334">
        <v>19.624401953254829</v>
      </c>
      <c r="J119" s="334">
        <v>23.50290636685996</v>
      </c>
      <c r="K119" s="334">
        <v>29.447921284178658</v>
      </c>
      <c r="L119" s="334">
        <v>27.919577506636632</v>
      </c>
      <c r="M119" s="334">
        <v>32.641397831669572</v>
      </c>
      <c r="N119" s="334">
        <v>32.277709217164912</v>
      </c>
      <c r="O119" s="334">
        <v>32.502863803955634</v>
      </c>
      <c r="P119" s="334">
        <v>36.147044079010321</v>
      </c>
      <c r="Q119" s="334">
        <v>32.030918897086117</v>
      </c>
      <c r="R119" s="334">
        <v>29.924295319440031</v>
      </c>
      <c r="S119" s="334">
        <v>24.027745557318521</v>
      </c>
    </row>
    <row r="120" spans="1:19">
      <c r="B120" s="335" t="s">
        <v>695</v>
      </c>
      <c r="C120" s="333" t="str">
        <f t="shared" si="60"/>
        <v>Traverse</v>
      </c>
      <c r="D120" s="335" t="s">
        <v>940</v>
      </c>
      <c r="E120" s="336"/>
      <c r="F120" s="336"/>
      <c r="G120" s="336"/>
      <c r="H120" s="336">
        <v>24.621945325472826</v>
      </c>
      <c r="I120" s="336">
        <v>19.624401953254829</v>
      </c>
      <c r="J120" s="336">
        <v>23.50290636685996</v>
      </c>
      <c r="K120" s="336">
        <v>29.447921284178658</v>
      </c>
      <c r="L120" s="336">
        <v>27.919577506636632</v>
      </c>
      <c r="M120" s="336">
        <v>32.641397831669572</v>
      </c>
      <c r="N120" s="336">
        <v>32.277709217164912</v>
      </c>
      <c r="O120" s="336">
        <v>32.502863803955634</v>
      </c>
      <c r="P120" s="336">
        <v>34</v>
      </c>
      <c r="Q120" s="336">
        <v>32.030918897086117</v>
      </c>
      <c r="R120" s="336">
        <v>29.924295319440031</v>
      </c>
      <c r="S120" s="336">
        <v>24.027745557318521</v>
      </c>
    </row>
    <row r="121" spans="1:19">
      <c r="A121" s="350"/>
      <c r="B121" s="337" t="s">
        <v>695</v>
      </c>
      <c r="C121" s="338" t="str">
        <f t="shared" si="60"/>
        <v>Traverse</v>
      </c>
      <c r="D121" s="339" t="s">
        <v>918</v>
      </c>
      <c r="E121" s="349"/>
      <c r="F121" s="340"/>
      <c r="G121" s="340"/>
      <c r="H121" s="340">
        <f>H119/H122</f>
        <v>0.76943579142102581</v>
      </c>
      <c r="I121" s="340">
        <f t="shared" ref="I121:S121" si="61">I119/I122</f>
        <v>0.61326256103921339</v>
      </c>
      <c r="J121" s="340">
        <f t="shared" si="61"/>
        <v>0.73446582396437377</v>
      </c>
      <c r="K121" s="340">
        <f t="shared" si="61"/>
        <v>0.86611533188760759</v>
      </c>
      <c r="L121" s="340">
        <f t="shared" si="61"/>
        <v>0.82116404431284207</v>
      </c>
      <c r="M121" s="340">
        <f t="shared" si="61"/>
        <v>0.96004111269616388</v>
      </c>
      <c r="N121" s="340">
        <f t="shared" si="61"/>
        <v>0.94934438874014448</v>
      </c>
      <c r="O121" s="340">
        <f t="shared" si="61"/>
        <v>0.95596658246928334</v>
      </c>
      <c r="P121" s="340">
        <f t="shared" si="61"/>
        <v>1.0631483552650094</v>
      </c>
      <c r="Q121" s="340">
        <f t="shared" si="61"/>
        <v>0.94208584991429756</v>
      </c>
      <c r="R121" s="340">
        <f t="shared" si="61"/>
        <v>0.88012633292470677</v>
      </c>
      <c r="S121" s="340">
        <f t="shared" si="61"/>
        <v>0.70669839874466245</v>
      </c>
    </row>
    <row r="122" spans="1:19">
      <c r="B122" s="335" t="s">
        <v>695</v>
      </c>
      <c r="C122" s="333" t="str">
        <f t="shared" si="60"/>
        <v>Traverse</v>
      </c>
      <c r="D122" s="335" t="s">
        <v>941</v>
      </c>
      <c r="E122" s="341"/>
      <c r="F122" s="341"/>
      <c r="G122" s="341"/>
      <c r="H122" s="341">
        <v>32</v>
      </c>
      <c r="I122" s="341">
        <v>32</v>
      </c>
      <c r="J122" s="341">
        <v>32</v>
      </c>
      <c r="K122" s="341">
        <v>34</v>
      </c>
      <c r="L122" s="341">
        <v>34</v>
      </c>
      <c r="M122" s="341">
        <v>34</v>
      </c>
      <c r="N122" s="341">
        <v>34</v>
      </c>
      <c r="O122" s="341">
        <v>34</v>
      </c>
      <c r="P122" s="341">
        <v>34</v>
      </c>
      <c r="Q122" s="341">
        <v>34</v>
      </c>
      <c r="R122" s="341">
        <v>34</v>
      </c>
      <c r="S122" s="341">
        <v>34</v>
      </c>
    </row>
    <row r="123" spans="1:19">
      <c r="B123" s="342" t="s">
        <v>695</v>
      </c>
      <c r="C123" s="343" t="str">
        <f t="shared" si="60"/>
        <v>Traverse</v>
      </c>
      <c r="D123" s="342" t="s">
        <v>942</v>
      </c>
      <c r="E123" s="344"/>
      <c r="F123" s="344"/>
      <c r="G123" s="344"/>
      <c r="H123" s="345">
        <f t="shared" ref="H123:R123" si="62">H118/H$4</f>
        <v>0</v>
      </c>
      <c r="I123" s="345">
        <f t="shared" si="62"/>
        <v>0</v>
      </c>
      <c r="J123" s="345">
        <f t="shared" si="62"/>
        <v>0</v>
      </c>
      <c r="K123" s="345">
        <f t="shared" si="62"/>
        <v>0</v>
      </c>
      <c r="L123" s="345">
        <f t="shared" si="62"/>
        <v>0</v>
      </c>
      <c r="M123" s="345">
        <f t="shared" si="62"/>
        <v>0</v>
      </c>
      <c r="N123" s="345">
        <f t="shared" si="62"/>
        <v>0</v>
      </c>
      <c r="O123" s="345">
        <f t="shared" si="62"/>
        <v>0</v>
      </c>
      <c r="P123" s="345">
        <f t="shared" si="62"/>
        <v>6.3148355265009476E-2</v>
      </c>
      <c r="Q123" s="345">
        <f t="shared" si="62"/>
        <v>0</v>
      </c>
      <c r="R123" s="345">
        <f t="shared" si="62"/>
        <v>0</v>
      </c>
      <c r="S123" s="345">
        <f>S118/S$4</f>
        <v>0</v>
      </c>
    </row>
    <row r="124" spans="1:19" ht="15.75" thickBot="1">
      <c r="A124" s="322"/>
      <c r="B124" s="346" t="s">
        <v>695</v>
      </c>
      <c r="C124" s="347" t="str">
        <f t="shared" si="60"/>
        <v>Traverse</v>
      </c>
      <c r="D124" s="346" t="s">
        <v>943</v>
      </c>
      <c r="E124" s="348"/>
      <c r="F124" s="348"/>
      <c r="G124" s="348"/>
      <c r="H124" s="348">
        <f t="shared" ref="H124:S124" si="63">H119-H122</f>
        <v>-7.3780546745271742</v>
      </c>
      <c r="I124" s="348">
        <f t="shared" si="63"/>
        <v>-12.375598046745171</v>
      </c>
      <c r="J124" s="348">
        <f t="shared" si="63"/>
        <v>-8.4970936331400395</v>
      </c>
      <c r="K124" s="348">
        <f t="shared" si="63"/>
        <v>-4.5520787158213416</v>
      </c>
      <c r="L124" s="348">
        <f t="shared" si="63"/>
        <v>-6.0804224933633684</v>
      </c>
      <c r="M124" s="348">
        <f t="shared" si="63"/>
        <v>-1.3586021683304281</v>
      </c>
      <c r="N124" s="348">
        <f t="shared" si="63"/>
        <v>-1.7222907828350884</v>
      </c>
      <c r="O124" s="348">
        <f t="shared" si="63"/>
        <v>-1.4971361960443659</v>
      </c>
      <c r="P124" s="348">
        <f t="shared" si="63"/>
        <v>2.1470440790103211</v>
      </c>
      <c r="Q124" s="348">
        <f t="shared" si="63"/>
        <v>-1.9690811029138828</v>
      </c>
      <c r="R124" s="348">
        <f t="shared" si="63"/>
        <v>-4.0757046805599693</v>
      </c>
      <c r="S124" s="348">
        <f t="shared" si="63"/>
        <v>-9.9722544426814785</v>
      </c>
    </row>
    <row r="125" spans="1:19">
      <c r="B125" s="328" t="s">
        <v>539</v>
      </c>
      <c r="C125" s="329" t="s">
        <v>956</v>
      </c>
      <c r="D125" s="328" t="s">
        <v>938</v>
      </c>
      <c r="E125" s="330"/>
      <c r="F125" s="330"/>
      <c r="G125" s="330"/>
      <c r="H125" s="330">
        <v>0</v>
      </c>
      <c r="I125" s="330">
        <v>0</v>
      </c>
      <c r="J125" s="330">
        <v>0</v>
      </c>
      <c r="K125" s="330">
        <v>0.51568522351985635</v>
      </c>
      <c r="L125" s="330">
        <v>0</v>
      </c>
      <c r="M125" s="330">
        <v>0</v>
      </c>
      <c r="N125" s="330">
        <v>0</v>
      </c>
      <c r="O125" s="330">
        <v>0</v>
      </c>
      <c r="P125" s="330">
        <v>0</v>
      </c>
      <c r="Q125" s="330">
        <v>0</v>
      </c>
      <c r="R125" s="330">
        <v>0</v>
      </c>
      <c r="S125" s="330">
        <v>0</v>
      </c>
    </row>
    <row r="126" spans="1:19">
      <c r="B126" s="332" t="s">
        <v>539</v>
      </c>
      <c r="C126" s="333" t="str">
        <f t="shared" ref="C126:C138" si="64">C125</f>
        <v>Traverse</v>
      </c>
      <c r="D126" s="332" t="s">
        <v>939</v>
      </c>
      <c r="E126" s="334"/>
      <c r="F126" s="334"/>
      <c r="G126" s="334"/>
      <c r="H126" s="334">
        <v>15.32926257304633</v>
      </c>
      <c r="I126" s="334">
        <v>21.07568516266042</v>
      </c>
      <c r="J126" s="334">
        <v>24.2435533487965</v>
      </c>
      <c r="K126" s="334">
        <v>30.736693176456939</v>
      </c>
      <c r="L126" s="334">
        <v>22.240727741551812</v>
      </c>
      <c r="M126" s="334">
        <v>16.718318973978253</v>
      </c>
      <c r="N126" s="334">
        <v>17.128293740681539</v>
      </c>
      <c r="O126" s="334">
        <v>17.303881203905654</v>
      </c>
      <c r="P126" s="334">
        <v>24.927520843933749</v>
      </c>
      <c r="Q126" s="334">
        <v>25.310203104357477</v>
      </c>
      <c r="R126" s="334">
        <v>27.567290565026795</v>
      </c>
      <c r="S126" s="334">
        <v>20.079128781776053</v>
      </c>
    </row>
    <row r="127" spans="1:19">
      <c r="B127" s="335" t="s">
        <v>539</v>
      </c>
      <c r="C127" s="333" t="str">
        <f t="shared" si="64"/>
        <v>Traverse</v>
      </c>
      <c r="D127" s="335" t="s">
        <v>940</v>
      </c>
      <c r="E127" s="336"/>
      <c r="F127" s="336"/>
      <c r="G127" s="336"/>
      <c r="H127" s="336">
        <v>15.32926257304633</v>
      </c>
      <c r="I127" s="336">
        <v>21.07568516266042</v>
      </c>
      <c r="J127" s="336">
        <v>24.2435533487965</v>
      </c>
      <c r="K127" s="336">
        <v>30</v>
      </c>
      <c r="L127" s="336">
        <v>22.240727741551812</v>
      </c>
      <c r="M127" s="336">
        <v>16.718318973978253</v>
      </c>
      <c r="N127" s="336">
        <v>17.128293740681539</v>
      </c>
      <c r="O127" s="336">
        <v>17.303881203905654</v>
      </c>
      <c r="P127" s="336">
        <v>24.927520843933749</v>
      </c>
      <c r="Q127" s="336">
        <v>25.310203104357477</v>
      </c>
      <c r="R127" s="336">
        <v>27.567290565026795</v>
      </c>
      <c r="S127" s="336">
        <v>20.079128781776053</v>
      </c>
    </row>
    <row r="128" spans="1:19">
      <c r="A128" s="350"/>
      <c r="B128" s="337" t="s">
        <v>539</v>
      </c>
      <c r="C128" s="338" t="str">
        <f t="shared" si="64"/>
        <v>Traverse</v>
      </c>
      <c r="D128" s="339" t="s">
        <v>918</v>
      </c>
      <c r="E128" s="349"/>
      <c r="F128" s="340"/>
      <c r="G128" s="340"/>
      <c r="H128" s="340">
        <f>H126/H129</f>
        <v>0.47903945540769782</v>
      </c>
      <c r="I128" s="340">
        <f t="shared" ref="I128:S128" si="65">I126/I129</f>
        <v>0.65861516133313813</v>
      </c>
      <c r="J128" s="340">
        <f t="shared" si="65"/>
        <v>0.75761104214989061</v>
      </c>
      <c r="K128" s="340">
        <f t="shared" si="65"/>
        <v>1.0245564392152313</v>
      </c>
      <c r="L128" s="340">
        <f t="shared" si="65"/>
        <v>0.65413905122211213</v>
      </c>
      <c r="M128" s="340">
        <f t="shared" si="65"/>
        <v>0.49171526394053683</v>
      </c>
      <c r="N128" s="340">
        <f t="shared" si="65"/>
        <v>0.50377334531416285</v>
      </c>
      <c r="O128" s="340">
        <f t="shared" si="65"/>
        <v>0.50893768246781335</v>
      </c>
      <c r="P128" s="340">
        <f t="shared" si="65"/>
        <v>0.73316237776275728</v>
      </c>
      <c r="Q128" s="340">
        <f t="shared" si="65"/>
        <v>0.74441773836345515</v>
      </c>
      <c r="R128" s="340">
        <f t="shared" si="65"/>
        <v>0.81080266367725873</v>
      </c>
      <c r="S128" s="340">
        <f t="shared" si="65"/>
        <v>0.59056261122870746</v>
      </c>
    </row>
    <row r="129" spans="1:19">
      <c r="B129" s="335" t="s">
        <v>539</v>
      </c>
      <c r="C129" s="333" t="str">
        <f t="shared" si="64"/>
        <v>Traverse</v>
      </c>
      <c r="D129" s="335" t="s">
        <v>941</v>
      </c>
      <c r="E129" s="341"/>
      <c r="F129" s="341"/>
      <c r="G129" s="341"/>
      <c r="H129" s="341">
        <v>32</v>
      </c>
      <c r="I129" s="341">
        <v>32</v>
      </c>
      <c r="J129" s="341">
        <v>32</v>
      </c>
      <c r="K129" s="341">
        <v>30</v>
      </c>
      <c r="L129" s="341">
        <v>34</v>
      </c>
      <c r="M129" s="341">
        <v>34</v>
      </c>
      <c r="N129" s="341">
        <v>34</v>
      </c>
      <c r="O129" s="341">
        <v>34</v>
      </c>
      <c r="P129" s="341">
        <v>34</v>
      </c>
      <c r="Q129" s="341">
        <v>34</v>
      </c>
      <c r="R129" s="341">
        <v>34</v>
      </c>
      <c r="S129" s="341">
        <v>34</v>
      </c>
    </row>
    <row r="130" spans="1:19">
      <c r="B130" s="342" t="s">
        <v>539</v>
      </c>
      <c r="C130" s="343" t="str">
        <f t="shared" si="64"/>
        <v>Traverse</v>
      </c>
      <c r="D130" s="342" t="s">
        <v>942</v>
      </c>
      <c r="E130" s="344"/>
      <c r="F130" s="344"/>
      <c r="G130" s="344"/>
      <c r="H130" s="345">
        <f t="shared" ref="H130:R130" si="66">H125/H$4</f>
        <v>0</v>
      </c>
      <c r="I130" s="345">
        <f t="shared" si="66"/>
        <v>0</v>
      </c>
      <c r="J130" s="345">
        <f t="shared" si="66"/>
        <v>0</v>
      </c>
      <c r="K130" s="345">
        <f t="shared" si="66"/>
        <v>2.4556439215231256E-2</v>
      </c>
      <c r="L130" s="345">
        <f t="shared" si="66"/>
        <v>0</v>
      </c>
      <c r="M130" s="345">
        <f t="shared" si="66"/>
        <v>0</v>
      </c>
      <c r="N130" s="345">
        <f t="shared" si="66"/>
        <v>0</v>
      </c>
      <c r="O130" s="345">
        <f t="shared" si="66"/>
        <v>0</v>
      </c>
      <c r="P130" s="345">
        <f t="shared" si="66"/>
        <v>0</v>
      </c>
      <c r="Q130" s="345">
        <f t="shared" si="66"/>
        <v>0</v>
      </c>
      <c r="R130" s="345">
        <f t="shared" si="66"/>
        <v>0</v>
      </c>
      <c r="S130" s="345">
        <f>S125/S$4</f>
        <v>0</v>
      </c>
    </row>
    <row r="131" spans="1:19" ht="15.75" thickBot="1">
      <c r="A131" s="322"/>
      <c r="B131" s="346" t="s">
        <v>539</v>
      </c>
      <c r="C131" s="347" t="str">
        <f t="shared" si="64"/>
        <v>Traverse</v>
      </c>
      <c r="D131" s="346" t="s">
        <v>943</v>
      </c>
      <c r="E131" s="348"/>
      <c r="F131" s="348"/>
      <c r="G131" s="348"/>
      <c r="H131" s="348">
        <f t="shared" ref="H131:S131" si="67">H126-H129</f>
        <v>-16.670737426953671</v>
      </c>
      <c r="I131" s="348">
        <f t="shared" si="67"/>
        <v>-10.92431483733958</v>
      </c>
      <c r="J131" s="348">
        <f t="shared" si="67"/>
        <v>-7.7564466512035004</v>
      </c>
      <c r="K131" s="348">
        <f t="shared" si="67"/>
        <v>0.73669317645693866</v>
      </c>
      <c r="L131" s="348">
        <f t="shared" si="67"/>
        <v>-11.759272258448188</v>
      </c>
      <c r="M131" s="348">
        <f t="shared" si="67"/>
        <v>-17.281681026021747</v>
      </c>
      <c r="N131" s="348">
        <f t="shared" si="67"/>
        <v>-16.871706259318461</v>
      </c>
      <c r="O131" s="348">
        <f t="shared" si="67"/>
        <v>-16.696118796094346</v>
      </c>
      <c r="P131" s="348">
        <f t="shared" si="67"/>
        <v>-9.072479156066251</v>
      </c>
      <c r="Q131" s="348">
        <f t="shared" si="67"/>
        <v>-8.6897968956425231</v>
      </c>
      <c r="R131" s="348">
        <f t="shared" si="67"/>
        <v>-6.432709434973205</v>
      </c>
      <c r="S131" s="348">
        <f t="shared" si="67"/>
        <v>-13.920871218223947</v>
      </c>
    </row>
    <row r="132" spans="1:19">
      <c r="A132" s="322"/>
      <c r="B132" s="328" t="s">
        <v>957</v>
      </c>
      <c r="C132" s="329" t="s">
        <v>956</v>
      </c>
      <c r="D132" s="328" t="s">
        <v>938</v>
      </c>
      <c r="E132" s="330"/>
      <c r="F132" s="330"/>
      <c r="G132" s="330"/>
      <c r="H132" s="330">
        <v>0</v>
      </c>
      <c r="I132" s="330">
        <v>0</v>
      </c>
      <c r="J132" s="330">
        <v>0</v>
      </c>
      <c r="K132" s="330">
        <v>0</v>
      </c>
      <c r="L132" s="330">
        <v>0</v>
      </c>
      <c r="M132" s="330">
        <v>0</v>
      </c>
      <c r="N132" s="330">
        <v>0</v>
      </c>
      <c r="O132" s="330">
        <v>0</v>
      </c>
      <c r="P132" s="330">
        <v>0</v>
      </c>
      <c r="Q132" s="330">
        <v>0</v>
      </c>
      <c r="R132" s="330">
        <v>0</v>
      </c>
      <c r="S132" s="330">
        <v>0</v>
      </c>
    </row>
    <row r="133" spans="1:19">
      <c r="A133" s="322"/>
      <c r="B133" s="332" t="s">
        <v>957</v>
      </c>
      <c r="C133" s="333" t="str">
        <f t="shared" si="64"/>
        <v>Traverse</v>
      </c>
      <c r="D133" s="332" t="s">
        <v>939</v>
      </c>
      <c r="E133" s="334"/>
      <c r="F133" s="334"/>
      <c r="G133" s="334"/>
      <c r="H133" s="334">
        <v>4.308866328540164</v>
      </c>
      <c r="I133" s="334">
        <v>4.678641186174227</v>
      </c>
      <c r="J133" s="334">
        <v>5.9404872178218922</v>
      </c>
      <c r="K133" s="334">
        <v>6.3128933594710777</v>
      </c>
      <c r="L133" s="334">
        <v>4.2435683798678276</v>
      </c>
      <c r="M133" s="334">
        <v>2.6494918363447342</v>
      </c>
      <c r="N133" s="334">
        <v>4.2356838607402558</v>
      </c>
      <c r="O133" s="334">
        <v>4.6986150785725478</v>
      </c>
      <c r="P133" s="334">
        <v>4.9143948933191872</v>
      </c>
      <c r="Q133" s="334">
        <v>4.1555602255840585</v>
      </c>
      <c r="R133" s="334">
        <v>3.657813539995312</v>
      </c>
      <c r="S133" s="334">
        <v>3.1713464193465026</v>
      </c>
    </row>
    <row r="134" spans="1:19">
      <c r="A134" s="322"/>
      <c r="B134" s="335" t="s">
        <v>957</v>
      </c>
      <c r="C134" s="333" t="str">
        <f t="shared" si="64"/>
        <v>Traverse</v>
      </c>
      <c r="D134" s="335" t="s">
        <v>940</v>
      </c>
      <c r="E134" s="336"/>
      <c r="F134" s="336"/>
      <c r="G134" s="336"/>
      <c r="H134" s="336">
        <v>4.308866328540164</v>
      </c>
      <c r="I134" s="336">
        <v>4.678641186174227</v>
      </c>
      <c r="J134" s="336">
        <v>5.9404872178218922</v>
      </c>
      <c r="K134" s="336">
        <v>6.3128933594710777</v>
      </c>
      <c r="L134" s="336">
        <v>4.2435683798678276</v>
      </c>
      <c r="M134" s="336">
        <v>2.6494918363447342</v>
      </c>
      <c r="N134" s="336">
        <v>4.2356838607402558</v>
      </c>
      <c r="O134" s="336">
        <v>4.6986150785725478</v>
      </c>
      <c r="P134" s="336">
        <v>4.9143948933191872</v>
      </c>
      <c r="Q134" s="336">
        <v>4.1555602255840585</v>
      </c>
      <c r="R134" s="336">
        <v>3.657813539995312</v>
      </c>
      <c r="S134" s="336">
        <v>3.1713464193465026</v>
      </c>
    </row>
    <row r="135" spans="1:19">
      <c r="A135" s="322"/>
      <c r="B135" s="337" t="s">
        <v>957</v>
      </c>
      <c r="C135" s="338" t="str">
        <f t="shared" si="64"/>
        <v>Traverse</v>
      </c>
      <c r="D135" s="339" t="s">
        <v>918</v>
      </c>
      <c r="E135" s="349"/>
      <c r="F135" s="340"/>
      <c r="G135" s="340"/>
      <c r="H135" s="340">
        <f>H133/H136</f>
        <v>0.53860829106752051</v>
      </c>
      <c r="I135" s="340">
        <f t="shared" ref="I135:S135" si="68">I133/I136</f>
        <v>0.58483014827177837</v>
      </c>
      <c r="J135" s="340">
        <f t="shared" si="68"/>
        <v>0.74256090222773652</v>
      </c>
      <c r="K135" s="340">
        <f t="shared" si="68"/>
        <v>0.78911166993388471</v>
      </c>
      <c r="L135" s="340">
        <f t="shared" si="68"/>
        <v>0.53044604748347846</v>
      </c>
      <c r="M135" s="340">
        <f t="shared" si="68"/>
        <v>0.33118647954309177</v>
      </c>
      <c r="N135" s="340">
        <f t="shared" si="68"/>
        <v>0.52946048259253198</v>
      </c>
      <c r="O135" s="340">
        <f t="shared" si="68"/>
        <v>0.58732688482156847</v>
      </c>
      <c r="P135" s="340">
        <f t="shared" si="68"/>
        <v>0.6142993616648984</v>
      </c>
      <c r="Q135" s="340">
        <f t="shared" si="68"/>
        <v>0.51944502819800731</v>
      </c>
      <c r="R135" s="340">
        <f t="shared" si="68"/>
        <v>0.457226692499414</v>
      </c>
      <c r="S135" s="340">
        <f t="shared" si="68"/>
        <v>0.39641830241831283</v>
      </c>
    </row>
    <row r="136" spans="1:19">
      <c r="A136" s="322"/>
      <c r="B136" s="335" t="s">
        <v>957</v>
      </c>
      <c r="C136" s="333" t="str">
        <f t="shared" si="64"/>
        <v>Traverse</v>
      </c>
      <c r="D136" s="335" t="s">
        <v>941</v>
      </c>
      <c r="E136" s="341"/>
      <c r="F136" s="341"/>
      <c r="G136" s="341"/>
      <c r="H136" s="341">
        <v>8</v>
      </c>
      <c r="I136" s="341">
        <v>8</v>
      </c>
      <c r="J136" s="341">
        <v>8</v>
      </c>
      <c r="K136" s="341">
        <v>8</v>
      </c>
      <c r="L136" s="341">
        <v>8</v>
      </c>
      <c r="M136" s="341">
        <v>8</v>
      </c>
      <c r="N136" s="341">
        <v>8</v>
      </c>
      <c r="O136" s="341">
        <v>8</v>
      </c>
      <c r="P136" s="341">
        <v>8</v>
      </c>
      <c r="Q136" s="341">
        <v>8</v>
      </c>
      <c r="R136" s="341">
        <v>8</v>
      </c>
      <c r="S136" s="341">
        <v>8</v>
      </c>
    </row>
    <row r="137" spans="1:19">
      <c r="A137" s="322"/>
      <c r="B137" s="342" t="s">
        <v>957</v>
      </c>
      <c r="C137" s="343" t="str">
        <f t="shared" si="64"/>
        <v>Traverse</v>
      </c>
      <c r="D137" s="342" t="s">
        <v>942</v>
      </c>
      <c r="E137" s="344"/>
      <c r="F137" s="344"/>
      <c r="G137" s="344"/>
      <c r="H137" s="345">
        <f t="shared" ref="H137:R137" si="69">H132/H$4</f>
        <v>0</v>
      </c>
      <c r="I137" s="345">
        <f t="shared" si="69"/>
        <v>0</v>
      </c>
      <c r="J137" s="345">
        <f t="shared" si="69"/>
        <v>0</v>
      </c>
      <c r="K137" s="345">
        <f t="shared" si="69"/>
        <v>0</v>
      </c>
      <c r="L137" s="345">
        <f t="shared" si="69"/>
        <v>0</v>
      </c>
      <c r="M137" s="345">
        <f t="shared" si="69"/>
        <v>0</v>
      </c>
      <c r="N137" s="345">
        <f t="shared" si="69"/>
        <v>0</v>
      </c>
      <c r="O137" s="345">
        <f t="shared" si="69"/>
        <v>0</v>
      </c>
      <c r="P137" s="345">
        <f t="shared" si="69"/>
        <v>0</v>
      </c>
      <c r="Q137" s="345">
        <f t="shared" si="69"/>
        <v>0</v>
      </c>
      <c r="R137" s="345">
        <f t="shared" si="69"/>
        <v>0</v>
      </c>
      <c r="S137" s="345">
        <f>S132/S$4</f>
        <v>0</v>
      </c>
    </row>
    <row r="138" spans="1:19" ht="15.75" thickBot="1">
      <c r="A138" s="322"/>
      <c r="B138" s="346" t="s">
        <v>957</v>
      </c>
      <c r="C138" s="347" t="str">
        <f t="shared" si="64"/>
        <v>Traverse</v>
      </c>
      <c r="D138" s="346" t="s">
        <v>943</v>
      </c>
      <c r="E138" s="348"/>
      <c r="F138" s="348"/>
      <c r="G138" s="348"/>
      <c r="H138" s="348">
        <f t="shared" ref="H138:S138" si="70">H133-H136</f>
        <v>-3.691133671459836</v>
      </c>
      <c r="I138" s="348">
        <f t="shared" si="70"/>
        <v>-3.321358813825773</v>
      </c>
      <c r="J138" s="348">
        <f t="shared" si="70"/>
        <v>-2.0595127821781078</v>
      </c>
      <c r="K138" s="348">
        <f t="shared" si="70"/>
        <v>-1.6871066405289223</v>
      </c>
      <c r="L138" s="348">
        <f t="shared" si="70"/>
        <v>-3.7564316201321724</v>
      </c>
      <c r="M138" s="348">
        <f t="shared" si="70"/>
        <v>-5.3505081636552658</v>
      </c>
      <c r="N138" s="348">
        <f t="shared" si="70"/>
        <v>-3.7643161392597442</v>
      </c>
      <c r="O138" s="348">
        <f t="shared" si="70"/>
        <v>-3.3013849214274522</v>
      </c>
      <c r="P138" s="348">
        <f t="shared" si="70"/>
        <v>-3.0856051066808128</v>
      </c>
      <c r="Q138" s="348">
        <f t="shared" si="70"/>
        <v>-3.8444397744159415</v>
      </c>
      <c r="R138" s="348">
        <f t="shared" si="70"/>
        <v>-4.3421864600046884</v>
      </c>
      <c r="S138" s="348">
        <f t="shared" si="70"/>
        <v>-4.8286535806534978</v>
      </c>
    </row>
    <row r="139" spans="1:19">
      <c r="B139" s="328" t="s">
        <v>958</v>
      </c>
      <c r="C139" s="329" t="s">
        <v>959</v>
      </c>
      <c r="D139" s="328" t="s">
        <v>938</v>
      </c>
      <c r="E139" s="330"/>
      <c r="F139" s="330"/>
      <c r="G139" s="330"/>
      <c r="H139" s="330">
        <v>0</v>
      </c>
      <c r="I139" s="330">
        <v>0</v>
      </c>
      <c r="J139" s="330">
        <v>0</v>
      </c>
      <c r="K139" s="330">
        <v>0</v>
      </c>
      <c r="L139" s="330">
        <v>0</v>
      </c>
      <c r="M139" s="330">
        <v>0</v>
      </c>
      <c r="N139" s="330">
        <v>0</v>
      </c>
      <c r="O139" s="330">
        <v>0</v>
      </c>
      <c r="P139" s="330">
        <v>0</v>
      </c>
      <c r="Q139" s="330">
        <v>0</v>
      </c>
      <c r="R139" s="330">
        <v>0</v>
      </c>
      <c r="S139" s="330">
        <v>0</v>
      </c>
    </row>
    <row r="140" spans="1:19">
      <c r="B140" s="332" t="s">
        <v>958</v>
      </c>
      <c r="C140" s="333" t="str">
        <f t="shared" ref="C140:C145" si="71">C139</f>
        <v>Heating</v>
      </c>
      <c r="D140" s="332" t="s">
        <v>939</v>
      </c>
      <c r="E140" s="334"/>
      <c r="F140" s="334"/>
      <c r="G140" s="334"/>
      <c r="H140" s="334">
        <v>3.7919930600316438</v>
      </c>
      <c r="I140" s="334">
        <v>4.2403001281289745</v>
      </c>
      <c r="J140" s="334">
        <v>3.5477411792319118</v>
      </c>
      <c r="K140" s="334">
        <v>4.2405656010158506</v>
      </c>
      <c r="L140" s="334">
        <v>5.0783326074991626</v>
      </c>
      <c r="M140" s="334">
        <v>5.8321567692646994</v>
      </c>
      <c r="N140" s="334">
        <v>6.6198230479393692</v>
      </c>
      <c r="O140" s="334">
        <v>5.9551632317263747</v>
      </c>
      <c r="P140" s="334">
        <v>6.2997798193434198</v>
      </c>
      <c r="Q140" s="334">
        <v>5.9079278307869636</v>
      </c>
      <c r="R140" s="334">
        <v>5.6836641426041181</v>
      </c>
      <c r="S140" s="334">
        <v>3.6152199806973031</v>
      </c>
    </row>
    <row r="141" spans="1:19">
      <c r="B141" s="335" t="s">
        <v>958</v>
      </c>
      <c r="C141" s="333" t="str">
        <f t="shared" si="71"/>
        <v>Heating</v>
      </c>
      <c r="D141" s="335" t="s">
        <v>940</v>
      </c>
      <c r="E141" s="336"/>
      <c r="F141" s="336"/>
      <c r="G141" s="336"/>
      <c r="H141" s="336">
        <v>3.7919930600316438</v>
      </c>
      <c r="I141" s="336">
        <v>4.2403001281289745</v>
      </c>
      <c r="J141" s="336">
        <v>3.5477411792319118</v>
      </c>
      <c r="K141" s="336">
        <v>4.2405656010158506</v>
      </c>
      <c r="L141" s="336">
        <v>5.0783326074991626</v>
      </c>
      <c r="M141" s="336">
        <v>5.8321567692646994</v>
      </c>
      <c r="N141" s="336">
        <v>6.6198230479393692</v>
      </c>
      <c r="O141" s="336">
        <v>5.9551632317263747</v>
      </c>
      <c r="P141" s="336">
        <v>6.2997798193434198</v>
      </c>
      <c r="Q141" s="336">
        <v>5.9079278307869636</v>
      </c>
      <c r="R141" s="336">
        <v>5.6836641426041181</v>
      </c>
      <c r="S141" s="336">
        <v>3.6152199806973031</v>
      </c>
    </row>
    <row r="142" spans="1:19">
      <c r="B142" s="337" t="s">
        <v>958</v>
      </c>
      <c r="C142" s="338" t="str">
        <f t="shared" si="71"/>
        <v>Heating</v>
      </c>
      <c r="D142" s="339" t="s">
        <v>918</v>
      </c>
      <c r="E142" s="349"/>
      <c r="F142" s="340"/>
      <c r="G142" s="340"/>
      <c r="H142" s="340">
        <f>H140/H143</f>
        <v>0.54171329429023485</v>
      </c>
      <c r="I142" s="340">
        <f t="shared" ref="I142:S142" si="72">I140/I143</f>
        <v>0.60575716116128209</v>
      </c>
      <c r="J142" s="340">
        <f t="shared" si="72"/>
        <v>0.50682016846170164</v>
      </c>
      <c r="K142" s="340">
        <f t="shared" si="72"/>
        <v>0.60579508585940722</v>
      </c>
      <c r="L142" s="340">
        <f t="shared" si="72"/>
        <v>0.72547608678559461</v>
      </c>
      <c r="M142" s="340">
        <f t="shared" si="72"/>
        <v>0.83316525275209996</v>
      </c>
      <c r="N142" s="340">
        <f t="shared" si="72"/>
        <v>0.94568900684848134</v>
      </c>
      <c r="O142" s="340">
        <f t="shared" si="72"/>
        <v>0.85073760453233926</v>
      </c>
      <c r="P142" s="340">
        <f t="shared" si="72"/>
        <v>0.89996854562048856</v>
      </c>
      <c r="Q142" s="340">
        <f t="shared" si="72"/>
        <v>0.84398969011242342</v>
      </c>
      <c r="R142" s="340">
        <f t="shared" si="72"/>
        <v>0.81195202037201686</v>
      </c>
      <c r="S142" s="340">
        <f t="shared" si="72"/>
        <v>0.51645999724247182</v>
      </c>
    </row>
    <row r="143" spans="1:19">
      <c r="B143" s="335" t="s">
        <v>958</v>
      </c>
      <c r="C143" s="333" t="str">
        <f t="shared" si="71"/>
        <v>Heating</v>
      </c>
      <c r="D143" s="335" t="s">
        <v>941</v>
      </c>
      <c r="E143" s="341"/>
      <c r="F143" s="341"/>
      <c r="G143" s="357"/>
      <c r="H143" s="357">
        <v>7</v>
      </c>
      <c r="I143" s="357">
        <v>7</v>
      </c>
      <c r="J143" s="357">
        <v>7</v>
      </c>
      <c r="K143" s="357">
        <v>7</v>
      </c>
      <c r="L143" s="357">
        <v>7</v>
      </c>
      <c r="M143" s="357">
        <v>7</v>
      </c>
      <c r="N143" s="357">
        <v>7</v>
      </c>
      <c r="O143" s="357">
        <v>7</v>
      </c>
      <c r="P143" s="357">
        <v>7</v>
      </c>
      <c r="Q143" s="357">
        <v>7</v>
      </c>
      <c r="R143" s="357">
        <v>7</v>
      </c>
      <c r="S143" s="357">
        <v>7</v>
      </c>
    </row>
    <row r="144" spans="1:19">
      <c r="B144" s="342" t="s">
        <v>958</v>
      </c>
      <c r="C144" s="343" t="str">
        <f t="shared" si="71"/>
        <v>Heating</v>
      </c>
      <c r="D144" s="342" t="s">
        <v>942</v>
      </c>
      <c r="E144" s="344"/>
      <c r="F144" s="344"/>
      <c r="G144" s="344"/>
      <c r="H144" s="345">
        <f t="shared" ref="H144:R144" si="73">H139/H$4</f>
        <v>0</v>
      </c>
      <c r="I144" s="345">
        <f t="shared" si="73"/>
        <v>0</v>
      </c>
      <c r="J144" s="345">
        <f t="shared" si="73"/>
        <v>0</v>
      </c>
      <c r="K144" s="345">
        <f t="shared" si="73"/>
        <v>0</v>
      </c>
      <c r="L144" s="345">
        <f t="shared" si="73"/>
        <v>0</v>
      </c>
      <c r="M144" s="345">
        <f t="shared" si="73"/>
        <v>0</v>
      </c>
      <c r="N144" s="345">
        <f t="shared" si="73"/>
        <v>0</v>
      </c>
      <c r="O144" s="345">
        <f t="shared" si="73"/>
        <v>0</v>
      </c>
      <c r="P144" s="345">
        <f t="shared" si="73"/>
        <v>0</v>
      </c>
      <c r="Q144" s="345">
        <f t="shared" si="73"/>
        <v>0</v>
      </c>
      <c r="R144" s="345">
        <f t="shared" si="73"/>
        <v>0</v>
      </c>
      <c r="S144" s="345">
        <f>S139/S$4</f>
        <v>0</v>
      </c>
    </row>
    <row r="145" spans="1:19" ht="15.75" thickBot="1">
      <c r="A145" s="322"/>
      <c r="B145" s="346" t="s">
        <v>958</v>
      </c>
      <c r="C145" s="347" t="str">
        <f t="shared" si="71"/>
        <v>Heating</v>
      </c>
      <c r="D145" s="346" t="s">
        <v>943</v>
      </c>
      <c r="E145" s="348"/>
      <c r="F145" s="348"/>
      <c r="G145" s="348"/>
      <c r="H145" s="348">
        <f t="shared" ref="H145:S145" si="74">H140-H143</f>
        <v>-3.2080069399683562</v>
      </c>
      <c r="I145" s="348">
        <f t="shared" si="74"/>
        <v>-2.7596998718710255</v>
      </c>
      <c r="J145" s="348">
        <f t="shared" si="74"/>
        <v>-3.4522588207680882</v>
      </c>
      <c r="K145" s="348">
        <f t="shared" si="74"/>
        <v>-2.7594343989841494</v>
      </c>
      <c r="L145" s="348">
        <f t="shared" si="74"/>
        <v>-1.9216673925008374</v>
      </c>
      <c r="M145" s="348">
        <f t="shared" si="74"/>
        <v>-1.1678432307353006</v>
      </c>
      <c r="N145" s="348">
        <f t="shared" si="74"/>
        <v>-0.38017695206063085</v>
      </c>
      <c r="O145" s="348">
        <f t="shared" si="74"/>
        <v>-1.0448367682736253</v>
      </c>
      <c r="P145" s="348">
        <f t="shared" si="74"/>
        <v>-0.7002201806565802</v>
      </c>
      <c r="Q145" s="348">
        <f t="shared" si="74"/>
        <v>-1.0920721692130364</v>
      </c>
      <c r="R145" s="348">
        <f t="shared" si="74"/>
        <v>-1.3163358573958819</v>
      </c>
      <c r="S145" s="348">
        <f t="shared" si="74"/>
        <v>-3.3847800193026969</v>
      </c>
    </row>
    <row r="146" spans="1:19">
      <c r="B146" s="328" t="s">
        <v>960</v>
      </c>
      <c r="C146" s="329" t="s">
        <v>959</v>
      </c>
      <c r="D146" s="328" t="s">
        <v>938</v>
      </c>
      <c r="E146" s="330"/>
      <c r="F146" s="330"/>
      <c r="G146" s="330"/>
      <c r="H146" s="330">
        <v>0</v>
      </c>
      <c r="I146" s="330">
        <v>0</v>
      </c>
      <c r="J146" s="330">
        <v>0</v>
      </c>
      <c r="K146" s="330">
        <v>0</v>
      </c>
      <c r="L146" s="330">
        <v>0</v>
      </c>
      <c r="M146" s="330">
        <v>0</v>
      </c>
      <c r="N146" s="330">
        <v>0</v>
      </c>
      <c r="O146" s="330">
        <v>0</v>
      </c>
      <c r="P146" s="330">
        <v>0</v>
      </c>
      <c r="Q146" s="330">
        <v>0</v>
      </c>
      <c r="R146" s="330">
        <v>0</v>
      </c>
      <c r="S146" s="330">
        <v>0</v>
      </c>
    </row>
    <row r="147" spans="1:19">
      <c r="B147" s="332" t="s">
        <v>960</v>
      </c>
      <c r="C147" s="333" t="str">
        <f t="shared" ref="C147:C152" si="75">C146</f>
        <v>Heating</v>
      </c>
      <c r="D147" s="332" t="s">
        <v>939</v>
      </c>
      <c r="E147" s="334"/>
      <c r="F147" s="334"/>
      <c r="G147" s="334"/>
      <c r="H147" s="334">
        <v>1.693133080080246</v>
      </c>
      <c r="I147" s="334">
        <v>2.2833516178198265</v>
      </c>
      <c r="J147" s="334">
        <v>2.2599301612065537</v>
      </c>
      <c r="K147" s="334">
        <v>2.5157488074202714</v>
      </c>
      <c r="L147" s="334">
        <v>2.3519091333251052</v>
      </c>
      <c r="M147" s="334">
        <v>2.247927270755949</v>
      </c>
      <c r="N147" s="334">
        <v>2.2363296579952499</v>
      </c>
      <c r="O147" s="334">
        <v>2.4007187644248194</v>
      </c>
      <c r="P147" s="334">
        <v>2.749884193803624</v>
      </c>
      <c r="Q147" s="334">
        <v>2.5955876826193403</v>
      </c>
      <c r="R147" s="334">
        <v>2.3546827294231445</v>
      </c>
      <c r="S147" s="334">
        <v>2.1148444293948332</v>
      </c>
    </row>
    <row r="148" spans="1:19">
      <c r="B148" s="335" t="s">
        <v>960</v>
      </c>
      <c r="C148" s="333" t="str">
        <f t="shared" si="75"/>
        <v>Heating</v>
      </c>
      <c r="D148" s="335" t="s">
        <v>940</v>
      </c>
      <c r="E148" s="336"/>
      <c r="F148" s="336"/>
      <c r="G148" s="336"/>
      <c r="H148" s="336">
        <v>1.693133080080246</v>
      </c>
      <c r="I148" s="336">
        <v>2.2833516178198265</v>
      </c>
      <c r="J148" s="336">
        <v>2.2599301612065537</v>
      </c>
      <c r="K148" s="336">
        <v>2.5157488074202714</v>
      </c>
      <c r="L148" s="336">
        <v>2.3519091333251052</v>
      </c>
      <c r="M148" s="336">
        <v>2.247927270755949</v>
      </c>
      <c r="N148" s="336">
        <v>2.2363296579952499</v>
      </c>
      <c r="O148" s="336">
        <v>2.4007187644248194</v>
      </c>
      <c r="P148" s="336">
        <v>2.749884193803624</v>
      </c>
      <c r="Q148" s="336">
        <v>2.5955876826193403</v>
      </c>
      <c r="R148" s="336">
        <v>2.3546827294231445</v>
      </c>
      <c r="S148" s="336">
        <v>2.1148444293948332</v>
      </c>
    </row>
    <row r="149" spans="1:19">
      <c r="B149" s="337" t="s">
        <v>960</v>
      </c>
      <c r="C149" s="338" t="str">
        <f t="shared" si="75"/>
        <v>Heating</v>
      </c>
      <c r="D149" s="339" t="s">
        <v>918</v>
      </c>
      <c r="E149" s="349"/>
      <c r="F149" s="340"/>
      <c r="G149" s="340"/>
      <c r="H149" s="340">
        <f>H147/H150</f>
        <v>0.4232832700200615</v>
      </c>
      <c r="I149" s="340">
        <f t="shared" ref="I149:S149" si="76">I147/I150</f>
        <v>0.57083790445495664</v>
      </c>
      <c r="J149" s="340">
        <f t="shared" si="76"/>
        <v>0.56498254030163841</v>
      </c>
      <c r="K149" s="340">
        <f t="shared" si="76"/>
        <v>0.62893720185506785</v>
      </c>
      <c r="L149" s="340">
        <f t="shared" si="76"/>
        <v>0.5879772833312763</v>
      </c>
      <c r="M149" s="340">
        <f t="shared" si="76"/>
        <v>0.56198181768898725</v>
      </c>
      <c r="N149" s="340">
        <f t="shared" si="76"/>
        <v>0.55908241449881246</v>
      </c>
      <c r="O149" s="340">
        <f t="shared" si="76"/>
        <v>0.60017969110620484</v>
      </c>
      <c r="P149" s="340">
        <f t="shared" si="76"/>
        <v>0.68747104845090601</v>
      </c>
      <c r="Q149" s="340">
        <f t="shared" si="76"/>
        <v>0.64889692065483506</v>
      </c>
      <c r="R149" s="340">
        <f t="shared" si="76"/>
        <v>0.58867068235578612</v>
      </c>
      <c r="S149" s="340">
        <f t="shared" si="76"/>
        <v>0.5287111073487083</v>
      </c>
    </row>
    <row r="150" spans="1:19">
      <c r="B150" s="335" t="s">
        <v>960</v>
      </c>
      <c r="C150" s="333" t="str">
        <f t="shared" si="75"/>
        <v>Heating</v>
      </c>
      <c r="D150" s="335" t="s">
        <v>941</v>
      </c>
      <c r="E150" s="341"/>
      <c r="F150" s="341"/>
      <c r="G150" s="341"/>
      <c r="H150" s="341">
        <v>4</v>
      </c>
      <c r="I150" s="341">
        <v>4</v>
      </c>
      <c r="J150" s="341">
        <v>4</v>
      </c>
      <c r="K150" s="341">
        <v>4</v>
      </c>
      <c r="L150" s="341">
        <v>4</v>
      </c>
      <c r="M150" s="341">
        <v>4</v>
      </c>
      <c r="N150" s="341">
        <v>4</v>
      </c>
      <c r="O150" s="341">
        <v>4</v>
      </c>
      <c r="P150" s="341">
        <v>4</v>
      </c>
      <c r="Q150" s="341">
        <v>4</v>
      </c>
      <c r="R150" s="341">
        <v>4</v>
      </c>
      <c r="S150" s="341">
        <v>4</v>
      </c>
    </row>
    <row r="151" spans="1:19">
      <c r="B151" s="342" t="s">
        <v>960</v>
      </c>
      <c r="C151" s="343" t="str">
        <f t="shared" si="75"/>
        <v>Heating</v>
      </c>
      <c r="D151" s="342" t="s">
        <v>942</v>
      </c>
      <c r="E151" s="344"/>
      <c r="F151" s="344"/>
      <c r="G151" s="344"/>
      <c r="H151" s="345">
        <f t="shared" ref="H151:R151" si="77">H146/H$4</f>
        <v>0</v>
      </c>
      <c r="I151" s="345">
        <f t="shared" si="77"/>
        <v>0</v>
      </c>
      <c r="J151" s="345">
        <f t="shared" si="77"/>
        <v>0</v>
      </c>
      <c r="K151" s="345">
        <f t="shared" si="77"/>
        <v>0</v>
      </c>
      <c r="L151" s="345">
        <f t="shared" si="77"/>
        <v>0</v>
      </c>
      <c r="M151" s="345">
        <f t="shared" si="77"/>
        <v>0</v>
      </c>
      <c r="N151" s="345">
        <f t="shared" si="77"/>
        <v>0</v>
      </c>
      <c r="O151" s="345">
        <f t="shared" si="77"/>
        <v>0</v>
      </c>
      <c r="P151" s="345">
        <f t="shared" si="77"/>
        <v>0</v>
      </c>
      <c r="Q151" s="345">
        <f t="shared" si="77"/>
        <v>0</v>
      </c>
      <c r="R151" s="345">
        <f t="shared" si="77"/>
        <v>0</v>
      </c>
      <c r="S151" s="345">
        <f>S146/S$4</f>
        <v>0</v>
      </c>
    </row>
    <row r="152" spans="1:19" ht="15.75" thickBot="1">
      <c r="A152" s="322"/>
      <c r="B152" s="346" t="s">
        <v>960</v>
      </c>
      <c r="C152" s="347" t="str">
        <f t="shared" si="75"/>
        <v>Heating</v>
      </c>
      <c r="D152" s="346" t="s">
        <v>943</v>
      </c>
      <c r="E152" s="348"/>
      <c r="F152" s="348"/>
      <c r="G152" s="348"/>
      <c r="H152" s="348">
        <f t="shared" ref="H152:S152" si="78">H147-H150</f>
        <v>-2.306866919919754</v>
      </c>
      <c r="I152" s="348">
        <f t="shared" si="78"/>
        <v>-1.7166483821801735</v>
      </c>
      <c r="J152" s="348">
        <f t="shared" si="78"/>
        <v>-1.7400698387934463</v>
      </c>
      <c r="K152" s="348">
        <f t="shared" si="78"/>
        <v>-1.4842511925797286</v>
      </c>
      <c r="L152" s="348">
        <f t="shared" si="78"/>
        <v>-1.6480908666748948</v>
      </c>
      <c r="M152" s="348">
        <f t="shared" si="78"/>
        <v>-1.752072729244051</v>
      </c>
      <c r="N152" s="348">
        <f t="shared" si="78"/>
        <v>-1.7636703420047501</v>
      </c>
      <c r="O152" s="348">
        <f t="shared" si="78"/>
        <v>-1.5992812355751806</v>
      </c>
      <c r="P152" s="348">
        <f t="shared" si="78"/>
        <v>-1.250115806196376</v>
      </c>
      <c r="Q152" s="348">
        <f t="shared" si="78"/>
        <v>-1.4044123173806597</v>
      </c>
      <c r="R152" s="348">
        <f t="shared" si="78"/>
        <v>-1.6453172705768555</v>
      </c>
      <c r="S152" s="348">
        <f t="shared" si="78"/>
        <v>-1.8851555706051668</v>
      </c>
    </row>
    <row r="153" spans="1:19">
      <c r="B153" s="328" t="s">
        <v>961</v>
      </c>
      <c r="C153" s="329" t="s">
        <v>959</v>
      </c>
      <c r="D153" s="328" t="s">
        <v>938</v>
      </c>
      <c r="E153" s="330"/>
      <c r="F153" s="330"/>
      <c r="G153" s="330"/>
      <c r="H153" s="330">
        <v>0</v>
      </c>
      <c r="I153" s="330">
        <v>0</v>
      </c>
      <c r="J153" s="330">
        <v>0</v>
      </c>
      <c r="K153" s="330">
        <v>0</v>
      </c>
      <c r="L153" s="330">
        <v>0</v>
      </c>
      <c r="M153" s="330">
        <v>0</v>
      </c>
      <c r="N153" s="330">
        <v>0</v>
      </c>
      <c r="O153" s="330">
        <v>0</v>
      </c>
      <c r="P153" s="330">
        <v>0</v>
      </c>
      <c r="Q153" s="330">
        <v>0</v>
      </c>
      <c r="R153" s="330">
        <v>0</v>
      </c>
      <c r="S153" s="330">
        <v>0</v>
      </c>
    </row>
    <row r="154" spans="1:19">
      <c r="B154" s="332" t="s">
        <v>961</v>
      </c>
      <c r="C154" s="333" t="str">
        <f t="shared" ref="C154:C166" si="79">C153</f>
        <v>Heating</v>
      </c>
      <c r="D154" s="332" t="s">
        <v>939</v>
      </c>
      <c r="E154" s="334"/>
      <c r="F154" s="334"/>
      <c r="G154" s="334"/>
      <c r="H154" s="334">
        <v>5.4851261401118885</v>
      </c>
      <c r="I154" s="334">
        <v>6.5236517459488006</v>
      </c>
      <c r="J154" s="334">
        <v>5.8076713404384659</v>
      </c>
      <c r="K154" s="334">
        <v>6.7563144084361211</v>
      </c>
      <c r="L154" s="334">
        <v>7.4302417408242674</v>
      </c>
      <c r="M154" s="334">
        <v>8.0800840400206511</v>
      </c>
      <c r="N154" s="334">
        <v>8.856152705934619</v>
      </c>
      <c r="O154" s="334">
        <v>8.3558819961511936</v>
      </c>
      <c r="P154" s="334">
        <v>9.0496640131470443</v>
      </c>
      <c r="Q154" s="334">
        <v>8.5035155134063043</v>
      </c>
      <c r="R154" s="334">
        <v>8.0383468720272635</v>
      </c>
      <c r="S154" s="334">
        <v>5.7300644100921367</v>
      </c>
    </row>
    <row r="155" spans="1:19">
      <c r="B155" s="335" t="s">
        <v>961</v>
      </c>
      <c r="C155" s="333" t="str">
        <f t="shared" si="79"/>
        <v>Heating</v>
      </c>
      <c r="D155" s="335" t="s">
        <v>940</v>
      </c>
      <c r="E155" s="336"/>
      <c r="F155" s="336"/>
      <c r="G155" s="336"/>
      <c r="H155" s="336">
        <v>5.4851261401118885</v>
      </c>
      <c r="I155" s="336">
        <v>6.5236517459488006</v>
      </c>
      <c r="J155" s="336">
        <v>5.8076713404384659</v>
      </c>
      <c r="K155" s="336">
        <v>6.7563144084361211</v>
      </c>
      <c r="L155" s="336">
        <v>7.4302417408242674</v>
      </c>
      <c r="M155" s="336">
        <v>8.0800840400206511</v>
      </c>
      <c r="N155" s="336">
        <v>8.856152705934619</v>
      </c>
      <c r="O155" s="336">
        <v>8.3558819961511936</v>
      </c>
      <c r="P155" s="336">
        <v>9.0496640131470443</v>
      </c>
      <c r="Q155" s="336">
        <v>8.5035155134063043</v>
      </c>
      <c r="R155" s="336">
        <v>8.0383468720272635</v>
      </c>
      <c r="S155" s="336">
        <v>5.7300644100921367</v>
      </c>
    </row>
    <row r="156" spans="1:19">
      <c r="B156" s="337" t="s">
        <v>961</v>
      </c>
      <c r="C156" s="338" t="str">
        <f t="shared" si="79"/>
        <v>Heating</v>
      </c>
      <c r="D156" s="339" t="s">
        <v>918</v>
      </c>
      <c r="E156" s="349"/>
      <c r="F156" s="340"/>
      <c r="G156" s="340"/>
      <c r="H156" s="340">
        <f>H154/H157</f>
        <v>0.49864783091926257</v>
      </c>
      <c r="I156" s="340">
        <f t="shared" ref="I156:S156" si="80">I154/I157</f>
        <v>0.5930592496317092</v>
      </c>
      <c r="J156" s="340">
        <f t="shared" si="80"/>
        <v>0.52797012185804237</v>
      </c>
      <c r="K156" s="340">
        <f t="shared" si="80"/>
        <v>0.61421040076692013</v>
      </c>
      <c r="L156" s="340">
        <f t="shared" si="80"/>
        <v>0.67547652189311524</v>
      </c>
      <c r="M156" s="340">
        <f t="shared" si="80"/>
        <v>0.73455309454733186</v>
      </c>
      <c r="N156" s="340">
        <f t="shared" si="80"/>
        <v>0.8051047914486017</v>
      </c>
      <c r="O156" s="340">
        <f t="shared" si="80"/>
        <v>0.75962563601374489</v>
      </c>
      <c r="P156" s="340">
        <f t="shared" si="80"/>
        <v>0.82269672846791309</v>
      </c>
      <c r="Q156" s="340">
        <f t="shared" si="80"/>
        <v>0.77304686485511853</v>
      </c>
      <c r="R156" s="340">
        <f t="shared" si="80"/>
        <v>0.73075880654793302</v>
      </c>
      <c r="S156" s="340">
        <f t="shared" si="80"/>
        <v>0.52091494637201241</v>
      </c>
    </row>
    <row r="157" spans="1:19">
      <c r="B157" s="335" t="s">
        <v>961</v>
      </c>
      <c r="C157" s="333" t="str">
        <f t="shared" si="79"/>
        <v>Heating</v>
      </c>
      <c r="D157" s="335" t="s">
        <v>941</v>
      </c>
      <c r="E157" s="341"/>
      <c r="F157" s="341"/>
      <c r="G157" s="341"/>
      <c r="H157" s="341">
        <v>11</v>
      </c>
      <c r="I157" s="341">
        <v>11</v>
      </c>
      <c r="J157" s="341">
        <v>11</v>
      </c>
      <c r="K157" s="341">
        <v>11</v>
      </c>
      <c r="L157" s="341">
        <v>11</v>
      </c>
      <c r="M157" s="341">
        <v>11</v>
      </c>
      <c r="N157" s="341">
        <v>11</v>
      </c>
      <c r="O157" s="341">
        <v>11</v>
      </c>
      <c r="P157" s="341">
        <v>11</v>
      </c>
      <c r="Q157" s="341">
        <v>11</v>
      </c>
      <c r="R157" s="341">
        <v>11</v>
      </c>
      <c r="S157" s="341">
        <v>11</v>
      </c>
    </row>
    <row r="158" spans="1:19">
      <c r="B158" s="342" t="s">
        <v>961</v>
      </c>
      <c r="C158" s="343" t="str">
        <f t="shared" si="79"/>
        <v>Heating</v>
      </c>
      <c r="D158" s="342" t="s">
        <v>942</v>
      </c>
      <c r="E158" s="344"/>
      <c r="F158" s="344"/>
      <c r="G158" s="344"/>
      <c r="H158" s="345">
        <f t="shared" ref="H158:R158" si="81">H153/H$4</f>
        <v>0</v>
      </c>
      <c r="I158" s="345">
        <f t="shared" si="81"/>
        <v>0</v>
      </c>
      <c r="J158" s="345">
        <f t="shared" si="81"/>
        <v>0</v>
      </c>
      <c r="K158" s="345">
        <f t="shared" si="81"/>
        <v>0</v>
      </c>
      <c r="L158" s="345">
        <f t="shared" si="81"/>
        <v>0</v>
      </c>
      <c r="M158" s="345">
        <f t="shared" si="81"/>
        <v>0</v>
      </c>
      <c r="N158" s="345">
        <f t="shared" si="81"/>
        <v>0</v>
      </c>
      <c r="O158" s="345">
        <f t="shared" si="81"/>
        <v>0</v>
      </c>
      <c r="P158" s="345">
        <f t="shared" si="81"/>
        <v>0</v>
      </c>
      <c r="Q158" s="345">
        <f t="shared" si="81"/>
        <v>0</v>
      </c>
      <c r="R158" s="345">
        <f t="shared" si="81"/>
        <v>0</v>
      </c>
      <c r="S158" s="345">
        <f>S153/S$4</f>
        <v>0</v>
      </c>
    </row>
    <row r="159" spans="1:19" ht="15.75" thickBot="1">
      <c r="B159" s="346" t="s">
        <v>961</v>
      </c>
      <c r="C159" s="347" t="str">
        <f t="shared" si="79"/>
        <v>Heating</v>
      </c>
      <c r="D159" s="346" t="s">
        <v>943</v>
      </c>
      <c r="E159" s="348"/>
      <c r="F159" s="348"/>
      <c r="G159" s="348"/>
      <c r="H159" s="348">
        <f t="shared" ref="H159:S159" si="82">H154-H157</f>
        <v>-5.5148738598881115</v>
      </c>
      <c r="I159" s="348">
        <f t="shared" si="82"/>
        <v>-4.4763482540511994</v>
      </c>
      <c r="J159" s="348">
        <f t="shared" si="82"/>
        <v>-5.1923286595615341</v>
      </c>
      <c r="K159" s="348">
        <f t="shared" si="82"/>
        <v>-4.2436855915638789</v>
      </c>
      <c r="L159" s="348">
        <f t="shared" si="82"/>
        <v>-3.5697582591757326</v>
      </c>
      <c r="M159" s="348">
        <f t="shared" si="82"/>
        <v>-2.9199159599793489</v>
      </c>
      <c r="N159" s="348">
        <f t="shared" si="82"/>
        <v>-2.143847294065381</v>
      </c>
      <c r="O159" s="348">
        <f t="shared" si="82"/>
        <v>-2.6441180038488064</v>
      </c>
      <c r="P159" s="348">
        <f t="shared" si="82"/>
        <v>-1.9503359868529557</v>
      </c>
      <c r="Q159" s="348">
        <f t="shared" si="82"/>
        <v>-2.4964844865936957</v>
      </c>
      <c r="R159" s="348">
        <f t="shared" si="82"/>
        <v>-2.9616531279727365</v>
      </c>
      <c r="S159" s="348">
        <f t="shared" si="82"/>
        <v>-5.2699355899078633</v>
      </c>
    </row>
    <row r="160" spans="1:19">
      <c r="A160" s="314" t="s">
        <v>962</v>
      </c>
      <c r="B160" s="328" t="s">
        <v>963</v>
      </c>
      <c r="C160" s="329" t="s">
        <v>959</v>
      </c>
      <c r="D160" s="328" t="s">
        <v>938</v>
      </c>
      <c r="E160" s="330"/>
      <c r="F160" s="330"/>
      <c r="G160" s="330"/>
      <c r="H160" s="330">
        <v>0</v>
      </c>
      <c r="I160" s="330">
        <v>0</v>
      </c>
      <c r="J160" s="330">
        <v>0</v>
      </c>
      <c r="K160" s="330">
        <v>0</v>
      </c>
      <c r="L160" s="330">
        <v>0</v>
      </c>
      <c r="M160" s="330">
        <v>0</v>
      </c>
      <c r="N160" s="330">
        <v>0</v>
      </c>
      <c r="O160" s="330">
        <v>0</v>
      </c>
      <c r="P160" s="330">
        <v>0</v>
      </c>
      <c r="Q160" s="330">
        <v>0</v>
      </c>
      <c r="R160" s="330">
        <v>0</v>
      </c>
      <c r="S160" s="330">
        <v>0</v>
      </c>
    </row>
    <row r="161" spans="1:19">
      <c r="A161" s="314" t="s">
        <v>962</v>
      </c>
      <c r="B161" s="332" t="s">
        <v>963</v>
      </c>
      <c r="C161" s="333" t="str">
        <f t="shared" si="79"/>
        <v>Heating</v>
      </c>
      <c r="D161" s="332" t="s">
        <v>939</v>
      </c>
      <c r="E161" s="334"/>
      <c r="F161" s="334"/>
      <c r="G161" s="334"/>
      <c r="H161" s="334">
        <v>5.4851261401118885</v>
      </c>
      <c r="I161" s="334">
        <v>6.5236517459488006</v>
      </c>
      <c r="J161" s="334">
        <v>5.8076713404384659</v>
      </c>
      <c r="K161" s="334">
        <v>6.7563144084361211</v>
      </c>
      <c r="L161" s="334">
        <v>7.4302417408242674</v>
      </c>
      <c r="M161" s="334">
        <v>8.0800840400206511</v>
      </c>
      <c r="N161" s="334">
        <v>8.856152705934619</v>
      </c>
      <c r="O161" s="334">
        <v>8.3558819961511936</v>
      </c>
      <c r="P161" s="334">
        <v>9.0496640131470443</v>
      </c>
      <c r="Q161" s="334">
        <v>8.5035155134063043</v>
      </c>
      <c r="R161" s="334">
        <v>8.0383468720272635</v>
      </c>
      <c r="S161" s="334">
        <v>5.7300644100921367</v>
      </c>
    </row>
    <row r="162" spans="1:19">
      <c r="A162" s="314" t="s">
        <v>962</v>
      </c>
      <c r="B162" s="335" t="s">
        <v>963</v>
      </c>
      <c r="C162" s="333" t="str">
        <f t="shared" si="79"/>
        <v>Heating</v>
      </c>
      <c r="D162" s="335" t="s">
        <v>940</v>
      </c>
      <c r="E162" s="336"/>
      <c r="F162" s="336"/>
      <c r="G162" s="336"/>
      <c r="H162" s="336">
        <v>5.4851261401118885</v>
      </c>
      <c r="I162" s="336">
        <v>6.5236517459488006</v>
      </c>
      <c r="J162" s="336">
        <v>5.8076713404384659</v>
      </c>
      <c r="K162" s="336">
        <v>6.7563144084361211</v>
      </c>
      <c r="L162" s="336">
        <v>7.4302417408242674</v>
      </c>
      <c r="M162" s="336">
        <v>8.0800840400206511</v>
      </c>
      <c r="N162" s="336">
        <v>8.856152705934619</v>
      </c>
      <c r="O162" s="336">
        <v>8.3558819961511936</v>
      </c>
      <c r="P162" s="336">
        <v>9.0496640131470443</v>
      </c>
      <c r="Q162" s="336">
        <v>8.5035155134063043</v>
      </c>
      <c r="R162" s="336">
        <v>8.0383468720272635</v>
      </c>
      <c r="S162" s="336">
        <v>5.7300644100921367</v>
      </c>
    </row>
    <row r="163" spans="1:19">
      <c r="A163" s="314" t="s">
        <v>962</v>
      </c>
      <c r="B163" s="337" t="s">
        <v>963</v>
      </c>
      <c r="C163" s="338" t="str">
        <f t="shared" si="79"/>
        <v>Heating</v>
      </c>
      <c r="D163" s="339" t="s">
        <v>918</v>
      </c>
      <c r="E163" s="349"/>
      <c r="F163" s="340"/>
      <c r="G163" s="340"/>
      <c r="H163" s="340">
        <f>H161/H164</f>
        <v>0.45709384500932404</v>
      </c>
      <c r="I163" s="340">
        <f t="shared" ref="I163:S163" si="83">I161/I164</f>
        <v>0.54363764549573335</v>
      </c>
      <c r="J163" s="340">
        <f t="shared" si="83"/>
        <v>0.48397261170320549</v>
      </c>
      <c r="K163" s="340">
        <f t="shared" si="83"/>
        <v>0.56302620070301013</v>
      </c>
      <c r="L163" s="340">
        <f t="shared" si="83"/>
        <v>0.61918681173535561</v>
      </c>
      <c r="M163" s="340">
        <f t="shared" si="83"/>
        <v>0.67334033666838755</v>
      </c>
      <c r="N163" s="340">
        <f t="shared" si="83"/>
        <v>0.73801272549455155</v>
      </c>
      <c r="O163" s="340">
        <f t="shared" si="83"/>
        <v>0.6963234996792661</v>
      </c>
      <c r="P163" s="340">
        <f t="shared" si="83"/>
        <v>0.75413866776225369</v>
      </c>
      <c r="Q163" s="340">
        <f t="shared" si="83"/>
        <v>0.70862629278385869</v>
      </c>
      <c r="R163" s="340">
        <f t="shared" si="83"/>
        <v>0.66986223933560529</v>
      </c>
      <c r="S163" s="340">
        <f t="shared" si="83"/>
        <v>0.47750536750767808</v>
      </c>
    </row>
    <row r="164" spans="1:19">
      <c r="A164" s="314" t="s">
        <v>962</v>
      </c>
      <c r="B164" s="335" t="s">
        <v>963</v>
      </c>
      <c r="C164" s="333" t="str">
        <f t="shared" si="79"/>
        <v>Heating</v>
      </c>
      <c r="D164" s="335" t="s">
        <v>941</v>
      </c>
      <c r="E164" s="341"/>
      <c r="F164" s="341"/>
      <c r="G164" s="341"/>
      <c r="H164" s="341">
        <v>12</v>
      </c>
      <c r="I164" s="341">
        <v>12</v>
      </c>
      <c r="J164" s="341">
        <v>12</v>
      </c>
      <c r="K164" s="341">
        <v>12</v>
      </c>
      <c r="L164" s="341">
        <v>12</v>
      </c>
      <c r="M164" s="341">
        <v>12</v>
      </c>
      <c r="N164" s="341">
        <v>12</v>
      </c>
      <c r="O164" s="341">
        <v>12</v>
      </c>
      <c r="P164" s="341">
        <v>12</v>
      </c>
      <c r="Q164" s="341">
        <v>12</v>
      </c>
      <c r="R164" s="341">
        <v>12</v>
      </c>
      <c r="S164" s="341">
        <v>12</v>
      </c>
    </row>
    <row r="165" spans="1:19">
      <c r="A165" s="314" t="s">
        <v>962</v>
      </c>
      <c r="B165" s="342" t="s">
        <v>963</v>
      </c>
      <c r="C165" s="343" t="str">
        <f t="shared" si="79"/>
        <v>Heating</v>
      </c>
      <c r="D165" s="342" t="s">
        <v>942</v>
      </c>
      <c r="E165" s="344"/>
      <c r="F165" s="344"/>
      <c r="G165" s="344"/>
      <c r="H165" s="345">
        <f t="shared" ref="H165:R165" si="84">H160/H$4</f>
        <v>0</v>
      </c>
      <c r="I165" s="345">
        <f t="shared" si="84"/>
        <v>0</v>
      </c>
      <c r="J165" s="345">
        <f t="shared" si="84"/>
        <v>0</v>
      </c>
      <c r="K165" s="345">
        <f t="shared" si="84"/>
        <v>0</v>
      </c>
      <c r="L165" s="345">
        <f t="shared" si="84"/>
        <v>0</v>
      </c>
      <c r="M165" s="345">
        <f t="shared" si="84"/>
        <v>0</v>
      </c>
      <c r="N165" s="345">
        <f t="shared" si="84"/>
        <v>0</v>
      </c>
      <c r="O165" s="345">
        <f t="shared" si="84"/>
        <v>0</v>
      </c>
      <c r="P165" s="345">
        <f t="shared" si="84"/>
        <v>0</v>
      </c>
      <c r="Q165" s="345">
        <f t="shared" si="84"/>
        <v>0</v>
      </c>
      <c r="R165" s="345">
        <f t="shared" si="84"/>
        <v>0</v>
      </c>
      <c r="S165" s="345">
        <f>S160/S$4</f>
        <v>0</v>
      </c>
    </row>
    <row r="166" spans="1:19" ht="15.75" thickBot="1">
      <c r="A166" s="314" t="s">
        <v>962</v>
      </c>
      <c r="B166" s="346" t="s">
        <v>963</v>
      </c>
      <c r="C166" s="347" t="str">
        <f t="shared" si="79"/>
        <v>Heating</v>
      </c>
      <c r="D166" s="346" t="s">
        <v>943</v>
      </c>
      <c r="E166" s="348"/>
      <c r="F166" s="348"/>
      <c r="G166" s="348"/>
      <c r="H166" s="348">
        <f t="shared" ref="H166:S166" si="85">H161-H164</f>
        <v>-6.5148738598881115</v>
      </c>
      <c r="I166" s="348">
        <f t="shared" si="85"/>
        <v>-5.4763482540511994</v>
      </c>
      <c r="J166" s="348">
        <f t="shared" si="85"/>
        <v>-6.1923286595615341</v>
      </c>
      <c r="K166" s="348">
        <f t="shared" si="85"/>
        <v>-5.2436855915638789</v>
      </c>
      <c r="L166" s="348">
        <f t="shared" si="85"/>
        <v>-4.5697582591757326</v>
      </c>
      <c r="M166" s="348">
        <f t="shared" si="85"/>
        <v>-3.9199159599793489</v>
      </c>
      <c r="N166" s="348">
        <f t="shared" si="85"/>
        <v>-3.143847294065381</v>
      </c>
      <c r="O166" s="348">
        <f t="shared" si="85"/>
        <v>-3.6441180038488064</v>
      </c>
      <c r="P166" s="348">
        <f t="shared" si="85"/>
        <v>-2.9503359868529557</v>
      </c>
      <c r="Q166" s="348">
        <f t="shared" si="85"/>
        <v>-3.4964844865936957</v>
      </c>
      <c r="R166" s="348">
        <f t="shared" si="85"/>
        <v>-3.9616531279727365</v>
      </c>
      <c r="S166" s="348">
        <f t="shared" si="85"/>
        <v>-6.2699355899078633</v>
      </c>
    </row>
    <row r="167" spans="1:19">
      <c r="B167" s="328" t="s">
        <v>964</v>
      </c>
      <c r="C167" s="329" t="s">
        <v>959</v>
      </c>
      <c r="D167" s="328" t="s">
        <v>938</v>
      </c>
      <c r="E167" s="330"/>
      <c r="F167" s="330"/>
      <c r="G167" s="330"/>
      <c r="H167" s="330">
        <v>0</v>
      </c>
      <c r="I167" s="330">
        <v>0</v>
      </c>
      <c r="J167" s="330">
        <v>0</v>
      </c>
      <c r="K167" s="330">
        <v>0</v>
      </c>
      <c r="L167" s="330">
        <v>0</v>
      </c>
      <c r="M167" s="330">
        <v>0.15469580423612431</v>
      </c>
      <c r="N167" s="330">
        <v>0</v>
      </c>
      <c r="O167" s="330">
        <v>0</v>
      </c>
      <c r="P167" s="330">
        <v>0</v>
      </c>
      <c r="Q167" s="330">
        <v>0</v>
      </c>
      <c r="R167" s="330">
        <v>0</v>
      </c>
      <c r="S167" s="330">
        <v>0</v>
      </c>
    </row>
    <row r="168" spans="1:19">
      <c r="B168" s="332" t="s">
        <v>964</v>
      </c>
      <c r="C168" s="333" t="str">
        <f t="shared" ref="C168:C173" si="86">C167</f>
        <v>Heating</v>
      </c>
      <c r="D168" s="332" t="s">
        <v>939</v>
      </c>
      <c r="E168" s="334"/>
      <c r="F168" s="334"/>
      <c r="G168" s="334"/>
      <c r="H168" s="334">
        <v>1.0014143253596797</v>
      </c>
      <c r="I168" s="334">
        <v>0.91318047909367117</v>
      </c>
      <c r="J168" s="334">
        <v>1.1492256000460275</v>
      </c>
      <c r="K168" s="334">
        <v>1.2929755715679589</v>
      </c>
      <c r="L168" s="334">
        <v>1.9202340350554232</v>
      </c>
      <c r="M168" s="334">
        <v>2.0134518090640108</v>
      </c>
      <c r="N168" s="334">
        <v>1.7619272179991543</v>
      </c>
      <c r="O168" s="334">
        <v>1.5464673897363772</v>
      </c>
      <c r="P168" s="334">
        <v>1.5409869927252386</v>
      </c>
      <c r="Q168" s="334">
        <v>1.6058860023854065</v>
      </c>
      <c r="R168" s="334">
        <v>1.9144426666486432</v>
      </c>
      <c r="S168" s="334">
        <v>1.6137418983895906</v>
      </c>
    </row>
    <row r="169" spans="1:19">
      <c r="B169" s="335" t="s">
        <v>964</v>
      </c>
      <c r="C169" s="333" t="str">
        <f t="shared" si="86"/>
        <v>Heating</v>
      </c>
      <c r="D169" s="335" t="s">
        <v>940</v>
      </c>
      <c r="E169" s="336"/>
      <c r="F169" s="336"/>
      <c r="G169" s="336"/>
      <c r="H169" s="336">
        <v>1.0014143253596797</v>
      </c>
      <c r="I169" s="336">
        <v>0.91318047909367117</v>
      </c>
      <c r="J169" s="336">
        <v>1.1492256000460275</v>
      </c>
      <c r="K169" s="336">
        <v>1.2929755715679589</v>
      </c>
      <c r="L169" s="336">
        <v>1.9202340350554232</v>
      </c>
      <c r="M169" s="336">
        <v>2</v>
      </c>
      <c r="N169" s="336">
        <v>1.7619272179991543</v>
      </c>
      <c r="O169" s="336">
        <v>1.5464673897363772</v>
      </c>
      <c r="P169" s="336">
        <v>1.5409869927252386</v>
      </c>
      <c r="Q169" s="336">
        <v>1.6058860023854065</v>
      </c>
      <c r="R169" s="336">
        <v>1.9144426666486432</v>
      </c>
      <c r="S169" s="336">
        <v>1.6137418983895906</v>
      </c>
    </row>
    <row r="170" spans="1:19">
      <c r="A170" s="350"/>
      <c r="B170" s="337" t="s">
        <v>964</v>
      </c>
      <c r="C170" s="338" t="str">
        <f t="shared" si="86"/>
        <v>Heating</v>
      </c>
      <c r="D170" s="339" t="s">
        <v>918</v>
      </c>
      <c r="E170" s="349"/>
      <c r="F170" s="340"/>
      <c r="G170" s="340"/>
      <c r="H170" s="340">
        <f>H168/H171</f>
        <v>0.50070716267983983</v>
      </c>
      <c r="I170" s="340">
        <f t="shared" ref="I170:S170" si="87">I168/I171</f>
        <v>0.45659023954683559</v>
      </c>
      <c r="J170" s="340">
        <f t="shared" si="87"/>
        <v>0.57461280002301374</v>
      </c>
      <c r="K170" s="340">
        <f t="shared" si="87"/>
        <v>0.64648778578397947</v>
      </c>
      <c r="L170" s="340">
        <f t="shared" si="87"/>
        <v>0.96011701752771161</v>
      </c>
      <c r="M170" s="340">
        <f t="shared" si="87"/>
        <v>1.0067259045320054</v>
      </c>
      <c r="N170" s="340">
        <f t="shared" si="87"/>
        <v>0.88096360899957715</v>
      </c>
      <c r="O170" s="340">
        <f t="shared" si="87"/>
        <v>0.7732336948681886</v>
      </c>
      <c r="P170" s="340">
        <f t="shared" si="87"/>
        <v>0.77049349636261932</v>
      </c>
      <c r="Q170" s="340">
        <f t="shared" si="87"/>
        <v>0.80294300119270323</v>
      </c>
      <c r="R170" s="340">
        <f t="shared" si="87"/>
        <v>0.95722133332432158</v>
      </c>
      <c r="S170" s="340">
        <f t="shared" si="87"/>
        <v>0.80687094919479529</v>
      </c>
    </row>
    <row r="171" spans="1:19">
      <c r="B171" s="335" t="s">
        <v>964</v>
      </c>
      <c r="C171" s="333" t="str">
        <f t="shared" si="86"/>
        <v>Heating</v>
      </c>
      <c r="D171" s="335" t="s">
        <v>941</v>
      </c>
      <c r="E171" s="341"/>
      <c r="F171" s="341"/>
      <c r="G171" s="341"/>
      <c r="H171" s="341">
        <v>2</v>
      </c>
      <c r="I171" s="341">
        <v>2</v>
      </c>
      <c r="J171" s="341">
        <v>2</v>
      </c>
      <c r="K171" s="341">
        <v>2</v>
      </c>
      <c r="L171" s="341">
        <v>2</v>
      </c>
      <c r="M171" s="341">
        <v>2</v>
      </c>
      <c r="N171" s="341">
        <v>2</v>
      </c>
      <c r="O171" s="341">
        <v>2</v>
      </c>
      <c r="P171" s="341">
        <v>2</v>
      </c>
      <c r="Q171" s="341">
        <v>2</v>
      </c>
      <c r="R171" s="341">
        <v>2</v>
      </c>
      <c r="S171" s="341">
        <v>2</v>
      </c>
    </row>
    <row r="172" spans="1:19">
      <c r="B172" s="342" t="s">
        <v>964</v>
      </c>
      <c r="C172" s="343" t="str">
        <f t="shared" si="86"/>
        <v>Heating</v>
      </c>
      <c r="D172" s="342" t="s">
        <v>942</v>
      </c>
      <c r="E172" s="344"/>
      <c r="F172" s="344"/>
      <c r="G172" s="344"/>
      <c r="H172" s="345">
        <f t="shared" ref="H172:R172" si="88">H167/H$4</f>
        <v>0</v>
      </c>
      <c r="I172" s="345">
        <f t="shared" si="88"/>
        <v>0</v>
      </c>
      <c r="J172" s="345">
        <f t="shared" si="88"/>
        <v>0</v>
      </c>
      <c r="K172" s="345">
        <f t="shared" si="88"/>
        <v>0</v>
      </c>
      <c r="L172" s="345">
        <f t="shared" si="88"/>
        <v>0</v>
      </c>
      <c r="M172" s="345">
        <f t="shared" si="88"/>
        <v>6.7259045320054046E-3</v>
      </c>
      <c r="N172" s="345">
        <f t="shared" si="88"/>
        <v>0</v>
      </c>
      <c r="O172" s="345">
        <f t="shared" si="88"/>
        <v>0</v>
      </c>
      <c r="P172" s="345">
        <f t="shared" si="88"/>
        <v>0</v>
      </c>
      <c r="Q172" s="345">
        <f t="shared" si="88"/>
        <v>0</v>
      </c>
      <c r="R172" s="345">
        <f t="shared" si="88"/>
        <v>0</v>
      </c>
      <c r="S172" s="345">
        <f>S167/S$4</f>
        <v>0</v>
      </c>
    </row>
    <row r="173" spans="1:19" ht="15.75" thickBot="1">
      <c r="A173" s="322"/>
      <c r="B173" s="346" t="s">
        <v>964</v>
      </c>
      <c r="C173" s="347" t="str">
        <f t="shared" si="86"/>
        <v>Heating</v>
      </c>
      <c r="D173" s="346" t="s">
        <v>943</v>
      </c>
      <c r="E173" s="348"/>
      <c r="F173" s="348"/>
      <c r="G173" s="348"/>
      <c r="H173" s="348">
        <f t="shared" ref="H173:S173" si="89">H168-H171</f>
        <v>-0.99858567464032033</v>
      </c>
      <c r="I173" s="348">
        <f t="shared" si="89"/>
        <v>-1.0868195209063289</v>
      </c>
      <c r="J173" s="348">
        <f t="shared" si="89"/>
        <v>-0.85077439995397253</v>
      </c>
      <c r="K173" s="348">
        <f t="shared" si="89"/>
        <v>-0.70702442843204105</v>
      </c>
      <c r="L173" s="348">
        <f t="shared" si="89"/>
        <v>-7.9765964944576773E-2</v>
      </c>
      <c r="M173" s="348">
        <f t="shared" si="89"/>
        <v>1.3451809064010778E-2</v>
      </c>
      <c r="N173" s="348">
        <f t="shared" si="89"/>
        <v>-0.2380727820008457</v>
      </c>
      <c r="O173" s="348">
        <f t="shared" si="89"/>
        <v>-0.45353261026362279</v>
      </c>
      <c r="P173" s="348">
        <f t="shared" si="89"/>
        <v>-0.45901300727476135</v>
      </c>
      <c r="Q173" s="348">
        <f t="shared" si="89"/>
        <v>-0.39411399761459354</v>
      </c>
      <c r="R173" s="348">
        <f t="shared" si="89"/>
        <v>-8.5557333351356846E-2</v>
      </c>
      <c r="S173" s="348">
        <f t="shared" si="89"/>
        <v>-0.38625810161040941</v>
      </c>
    </row>
    <row r="174" spans="1:19">
      <c r="B174" s="328" t="s">
        <v>936</v>
      </c>
      <c r="C174" s="329" t="s">
        <v>965</v>
      </c>
      <c r="D174" s="328" t="s">
        <v>938</v>
      </c>
      <c r="E174" s="330"/>
      <c r="F174" s="330"/>
      <c r="G174" s="330"/>
      <c r="H174" s="330">
        <v>0</v>
      </c>
      <c r="I174" s="330">
        <v>0</v>
      </c>
      <c r="J174" s="330">
        <v>0</v>
      </c>
      <c r="K174" s="330">
        <v>0</v>
      </c>
      <c r="L174" s="330">
        <v>0</v>
      </c>
      <c r="M174" s="330">
        <v>0</v>
      </c>
      <c r="N174" s="330">
        <v>0</v>
      </c>
      <c r="O174" s="330">
        <v>0</v>
      </c>
      <c r="P174" s="330">
        <v>0</v>
      </c>
      <c r="Q174" s="330">
        <v>0</v>
      </c>
      <c r="R174" s="330">
        <v>0</v>
      </c>
      <c r="S174" s="330">
        <v>0</v>
      </c>
    </row>
    <row r="175" spans="1:19">
      <c r="B175" s="332" t="s">
        <v>936</v>
      </c>
      <c r="C175" s="333" t="str">
        <f t="shared" ref="C175:C194" si="90">C174</f>
        <v>Extruding</v>
      </c>
      <c r="D175" s="332" t="s">
        <v>939</v>
      </c>
      <c r="E175" s="334"/>
      <c r="F175" s="334"/>
      <c r="G175" s="334"/>
      <c r="H175" s="334">
        <v>1.2094285568808505</v>
      </c>
      <c r="I175" s="334">
        <v>0.95355571621662361</v>
      </c>
      <c r="J175" s="334">
        <v>0.97749659375137654</v>
      </c>
      <c r="K175" s="334">
        <v>1.2467934574541095</v>
      </c>
      <c r="L175" s="334">
        <v>1.2617342983050686</v>
      </c>
      <c r="M175" s="334">
        <v>1.000649835400693</v>
      </c>
      <c r="N175" s="334">
        <v>1.10481000527094</v>
      </c>
      <c r="O175" s="334">
        <v>1.2763608709863847</v>
      </c>
      <c r="P175" s="334">
        <v>1.1577514184140711</v>
      </c>
      <c r="Q175" s="334">
        <v>0.85488345137669686</v>
      </c>
      <c r="R175" s="334">
        <v>0.72430746667136192</v>
      </c>
      <c r="S175" s="334">
        <v>0.99802822748028197</v>
      </c>
    </row>
    <row r="176" spans="1:19">
      <c r="B176" s="335" t="s">
        <v>936</v>
      </c>
      <c r="C176" s="333" t="str">
        <f t="shared" si="90"/>
        <v>Extruding</v>
      </c>
      <c r="D176" s="335" t="s">
        <v>940</v>
      </c>
      <c r="E176" s="336"/>
      <c r="F176" s="336"/>
      <c r="G176" s="336"/>
      <c r="H176" s="336">
        <v>1.2094285568808505</v>
      </c>
      <c r="I176" s="336">
        <v>0.95355571621662361</v>
      </c>
      <c r="J176" s="336">
        <v>0.97749659375137654</v>
      </c>
      <c r="K176" s="336">
        <v>1.2467934574541095</v>
      </c>
      <c r="L176" s="336">
        <v>1.2617342983050686</v>
      </c>
      <c r="M176" s="336">
        <v>1.000649835400693</v>
      </c>
      <c r="N176" s="336">
        <v>1.10481000527094</v>
      </c>
      <c r="O176" s="336">
        <v>1.2763608709863847</v>
      </c>
      <c r="P176" s="336">
        <v>1.1577514184140711</v>
      </c>
      <c r="Q176" s="336">
        <v>0.85488345137669686</v>
      </c>
      <c r="R176" s="336">
        <v>0.72430746667136192</v>
      </c>
      <c r="S176" s="336">
        <v>0.99802822748028197</v>
      </c>
    </row>
    <row r="177" spans="1:19">
      <c r="B177" s="337" t="s">
        <v>936</v>
      </c>
      <c r="C177" s="338" t="str">
        <f t="shared" si="90"/>
        <v>Extruding</v>
      </c>
      <c r="D177" s="339" t="s">
        <v>918</v>
      </c>
      <c r="E177" s="349"/>
      <c r="F177" s="340"/>
      <c r="G177" s="340"/>
      <c r="H177" s="340">
        <f>H175/H178</f>
        <v>0.60471427844042525</v>
      </c>
      <c r="I177" s="340">
        <f t="shared" ref="I177:S177" si="91">I175/I178</f>
        <v>0.4767778581083118</v>
      </c>
      <c r="J177" s="340">
        <f t="shared" si="91"/>
        <v>0.48874829687568827</v>
      </c>
      <c r="K177" s="340">
        <f t="shared" si="91"/>
        <v>0.62339672872705476</v>
      </c>
      <c r="L177" s="340">
        <f t="shared" si="91"/>
        <v>0.63086714915253428</v>
      </c>
      <c r="M177" s="340">
        <f t="shared" si="91"/>
        <v>0.50032491770034648</v>
      </c>
      <c r="N177" s="340">
        <f t="shared" si="91"/>
        <v>0.55240500263546999</v>
      </c>
      <c r="O177" s="340">
        <f t="shared" si="91"/>
        <v>0.63818043549319237</v>
      </c>
      <c r="P177" s="340">
        <f t="shared" si="91"/>
        <v>0.57887570920703557</v>
      </c>
      <c r="Q177" s="340">
        <f t="shared" si="91"/>
        <v>0.42744172568834843</v>
      </c>
      <c r="R177" s="340">
        <f t="shared" si="91"/>
        <v>0.36215373333568096</v>
      </c>
      <c r="S177" s="340">
        <f t="shared" si="91"/>
        <v>0.49901411374014099</v>
      </c>
    </row>
    <row r="178" spans="1:19">
      <c r="B178" s="335" t="s">
        <v>936</v>
      </c>
      <c r="C178" s="333" t="str">
        <f t="shared" si="90"/>
        <v>Extruding</v>
      </c>
      <c r="D178" s="335" t="s">
        <v>941</v>
      </c>
      <c r="E178" s="341"/>
      <c r="F178" s="341"/>
      <c r="G178" s="341"/>
      <c r="H178" s="341">
        <v>2</v>
      </c>
      <c r="I178" s="341">
        <v>2</v>
      </c>
      <c r="J178" s="341">
        <v>2</v>
      </c>
      <c r="K178" s="341">
        <v>2</v>
      </c>
      <c r="L178" s="341">
        <v>2</v>
      </c>
      <c r="M178" s="341">
        <v>2</v>
      </c>
      <c r="N178" s="341">
        <v>2</v>
      </c>
      <c r="O178" s="341">
        <v>2</v>
      </c>
      <c r="P178" s="341">
        <v>2</v>
      </c>
      <c r="Q178" s="341">
        <v>2</v>
      </c>
      <c r="R178" s="341">
        <v>2</v>
      </c>
      <c r="S178" s="341">
        <v>2</v>
      </c>
    </row>
    <row r="179" spans="1:19">
      <c r="B179" s="342" t="s">
        <v>936</v>
      </c>
      <c r="C179" s="343" t="str">
        <f t="shared" si="90"/>
        <v>Extruding</v>
      </c>
      <c r="D179" s="342" t="s">
        <v>942</v>
      </c>
      <c r="E179" s="344"/>
      <c r="F179" s="344"/>
      <c r="G179" s="344"/>
      <c r="H179" s="345">
        <f t="shared" ref="H179:R179" si="92">H174/H$4</f>
        <v>0</v>
      </c>
      <c r="I179" s="345">
        <f t="shared" si="92"/>
        <v>0</v>
      </c>
      <c r="J179" s="345">
        <f t="shared" si="92"/>
        <v>0</v>
      </c>
      <c r="K179" s="345">
        <f t="shared" si="92"/>
        <v>0</v>
      </c>
      <c r="L179" s="345">
        <f t="shared" si="92"/>
        <v>0</v>
      </c>
      <c r="M179" s="345">
        <f t="shared" si="92"/>
        <v>0</v>
      </c>
      <c r="N179" s="345">
        <f t="shared" si="92"/>
        <v>0</v>
      </c>
      <c r="O179" s="345">
        <f t="shared" si="92"/>
        <v>0</v>
      </c>
      <c r="P179" s="345">
        <f t="shared" si="92"/>
        <v>0</v>
      </c>
      <c r="Q179" s="345">
        <f t="shared" si="92"/>
        <v>0</v>
      </c>
      <c r="R179" s="345">
        <f t="shared" si="92"/>
        <v>0</v>
      </c>
      <c r="S179" s="345">
        <f>S174/S$4</f>
        <v>0</v>
      </c>
    </row>
    <row r="180" spans="1:19" ht="15.75" thickBot="1">
      <c r="A180" s="322"/>
      <c r="B180" s="346" t="s">
        <v>936</v>
      </c>
      <c r="C180" s="347" t="str">
        <f t="shared" si="90"/>
        <v>Extruding</v>
      </c>
      <c r="D180" s="346" t="s">
        <v>943</v>
      </c>
      <c r="E180" s="348"/>
      <c r="F180" s="348"/>
      <c r="G180" s="348"/>
      <c r="H180" s="348">
        <f t="shared" ref="H180:S180" si="93">H175-H178</f>
        <v>-0.79057144311914951</v>
      </c>
      <c r="I180" s="348">
        <f t="shared" si="93"/>
        <v>-1.0464442837833765</v>
      </c>
      <c r="J180" s="348">
        <f t="shared" si="93"/>
        <v>-1.0225034062486236</v>
      </c>
      <c r="K180" s="348">
        <f t="shared" si="93"/>
        <v>-0.75320654254589048</v>
      </c>
      <c r="L180" s="348">
        <f t="shared" si="93"/>
        <v>-0.73826570169493144</v>
      </c>
      <c r="M180" s="348">
        <f t="shared" si="93"/>
        <v>-0.99935016459930703</v>
      </c>
      <c r="N180" s="348">
        <f t="shared" si="93"/>
        <v>-0.89518999472906002</v>
      </c>
      <c r="O180" s="348">
        <f t="shared" si="93"/>
        <v>-0.72363912901361527</v>
      </c>
      <c r="P180" s="348">
        <f t="shared" si="93"/>
        <v>-0.84224858158592886</v>
      </c>
      <c r="Q180" s="348">
        <f t="shared" si="93"/>
        <v>-1.145116548623303</v>
      </c>
      <c r="R180" s="348">
        <f t="shared" si="93"/>
        <v>-1.275692533328638</v>
      </c>
      <c r="S180" s="348">
        <f t="shared" si="93"/>
        <v>-1.0019717725197181</v>
      </c>
    </row>
    <row r="181" spans="1:19">
      <c r="A181" s="322"/>
      <c r="B181" s="328" t="s">
        <v>966</v>
      </c>
      <c r="C181" s="329" t="s">
        <v>965</v>
      </c>
      <c r="D181" s="328" t="s">
        <v>938</v>
      </c>
      <c r="E181" s="330"/>
      <c r="F181" s="330"/>
      <c r="G181" s="330"/>
      <c r="H181" s="330">
        <v>0</v>
      </c>
      <c r="I181" s="330">
        <v>0</v>
      </c>
      <c r="J181" s="330">
        <v>0</v>
      </c>
      <c r="K181" s="330">
        <v>0</v>
      </c>
      <c r="L181" s="330">
        <v>0</v>
      </c>
      <c r="M181" s="330">
        <v>0</v>
      </c>
      <c r="N181" s="330">
        <v>0</v>
      </c>
      <c r="O181" s="330">
        <v>0</v>
      </c>
      <c r="P181" s="330">
        <v>0</v>
      </c>
      <c r="Q181" s="330">
        <v>0</v>
      </c>
      <c r="R181" s="330">
        <v>0</v>
      </c>
      <c r="S181" s="330">
        <v>0</v>
      </c>
    </row>
    <row r="182" spans="1:19">
      <c r="A182" s="322"/>
      <c r="B182" s="332" t="s">
        <v>966</v>
      </c>
      <c r="C182" s="333" t="str">
        <f t="shared" si="90"/>
        <v>Extruding</v>
      </c>
      <c r="D182" s="332" t="s">
        <v>939</v>
      </c>
      <c r="E182" s="334"/>
      <c r="F182" s="334"/>
      <c r="G182" s="334"/>
      <c r="H182" s="334">
        <v>0.80271594696396709</v>
      </c>
      <c r="I182" s="334">
        <v>0.58238496036935605</v>
      </c>
      <c r="J182" s="334">
        <v>0.68913882741546795</v>
      </c>
      <c r="K182" s="334">
        <v>0.82275645570664702</v>
      </c>
      <c r="L182" s="334">
        <v>0.89284347260200403</v>
      </c>
      <c r="M182" s="334">
        <v>0.64636531923788143</v>
      </c>
      <c r="N182" s="334">
        <v>0.69575695973662932</v>
      </c>
      <c r="O182" s="334">
        <v>0.75869369016905963</v>
      </c>
      <c r="P182" s="334">
        <v>0.76872494211514619</v>
      </c>
      <c r="Q182" s="334">
        <v>0.65836709602198762</v>
      </c>
      <c r="R182" s="334">
        <v>0.49211851451331612</v>
      </c>
      <c r="S182" s="334">
        <v>0.64954337899543368</v>
      </c>
    </row>
    <row r="183" spans="1:19">
      <c r="A183" s="322"/>
      <c r="B183" s="335" t="s">
        <v>966</v>
      </c>
      <c r="C183" s="333" t="str">
        <f t="shared" si="90"/>
        <v>Extruding</v>
      </c>
      <c r="D183" s="335" t="s">
        <v>940</v>
      </c>
      <c r="E183" s="336"/>
      <c r="F183" s="336"/>
      <c r="G183" s="336"/>
      <c r="H183" s="336">
        <v>0.80271594696396709</v>
      </c>
      <c r="I183" s="336">
        <v>0.58238496036935605</v>
      </c>
      <c r="J183" s="336">
        <v>0.68913882741546795</v>
      </c>
      <c r="K183" s="336">
        <v>0.82275645570664702</v>
      </c>
      <c r="L183" s="336">
        <v>0.89284347260200403</v>
      </c>
      <c r="M183" s="336">
        <v>0.64636531923788143</v>
      </c>
      <c r="N183" s="336">
        <v>0.69575695973662932</v>
      </c>
      <c r="O183" s="336">
        <v>0.75869369016905963</v>
      </c>
      <c r="P183" s="336">
        <v>0.76872494211514619</v>
      </c>
      <c r="Q183" s="336">
        <v>0.65836709602198762</v>
      </c>
      <c r="R183" s="336">
        <v>0.49211851451331612</v>
      </c>
      <c r="S183" s="336">
        <v>0.64954337899543368</v>
      </c>
    </row>
    <row r="184" spans="1:19">
      <c r="A184" s="322"/>
      <c r="B184" s="337" t="s">
        <v>966</v>
      </c>
      <c r="C184" s="338" t="str">
        <f t="shared" si="90"/>
        <v>Extruding</v>
      </c>
      <c r="D184" s="339" t="s">
        <v>918</v>
      </c>
      <c r="E184" s="349"/>
      <c r="F184" s="340"/>
      <c r="G184" s="340"/>
      <c r="H184" s="340">
        <f>H182/H185</f>
        <v>0.80271594696396709</v>
      </c>
      <c r="I184" s="340">
        <f t="shared" ref="I184:S184" si="94">I182/I185</f>
        <v>0.58238496036935605</v>
      </c>
      <c r="J184" s="340">
        <f t="shared" si="94"/>
        <v>0.68913882741546795</v>
      </c>
      <c r="K184" s="340">
        <f t="shared" si="94"/>
        <v>0.82275645570664702</v>
      </c>
      <c r="L184" s="340">
        <f t="shared" si="94"/>
        <v>0.89284347260200403</v>
      </c>
      <c r="M184" s="340">
        <f t="shared" si="94"/>
        <v>0.64636531923788143</v>
      </c>
      <c r="N184" s="340">
        <f t="shared" si="94"/>
        <v>0.69575695973662932</v>
      </c>
      <c r="O184" s="340">
        <f t="shared" si="94"/>
        <v>0.75869369016905963</v>
      </c>
      <c r="P184" s="340">
        <f t="shared" si="94"/>
        <v>0.76872494211514619</v>
      </c>
      <c r="Q184" s="340">
        <f t="shared" si="94"/>
        <v>0.65836709602198762</v>
      </c>
      <c r="R184" s="340">
        <f t="shared" si="94"/>
        <v>0.49211851451331612</v>
      </c>
      <c r="S184" s="340">
        <f t="shared" si="94"/>
        <v>0.64954337899543368</v>
      </c>
    </row>
    <row r="185" spans="1:19">
      <c r="A185" s="322"/>
      <c r="B185" s="335" t="s">
        <v>966</v>
      </c>
      <c r="C185" s="333" t="str">
        <f t="shared" si="90"/>
        <v>Extruding</v>
      </c>
      <c r="D185" s="335" t="s">
        <v>941</v>
      </c>
      <c r="E185" s="341"/>
      <c r="F185" s="341"/>
      <c r="G185" s="341"/>
      <c r="H185" s="341">
        <v>1</v>
      </c>
      <c r="I185" s="341">
        <v>1</v>
      </c>
      <c r="J185" s="341">
        <v>1</v>
      </c>
      <c r="K185" s="341">
        <v>1</v>
      </c>
      <c r="L185" s="341">
        <v>1</v>
      </c>
      <c r="M185" s="341">
        <v>1</v>
      </c>
      <c r="N185" s="341">
        <v>1</v>
      </c>
      <c r="O185" s="341">
        <v>1</v>
      </c>
      <c r="P185" s="341">
        <v>1</v>
      </c>
      <c r="Q185" s="341">
        <v>1</v>
      </c>
      <c r="R185" s="341">
        <v>1</v>
      </c>
      <c r="S185" s="341">
        <v>1</v>
      </c>
    </row>
    <row r="186" spans="1:19">
      <c r="A186" s="322"/>
      <c r="B186" s="342" t="s">
        <v>966</v>
      </c>
      <c r="C186" s="343" t="str">
        <f t="shared" si="90"/>
        <v>Extruding</v>
      </c>
      <c r="D186" s="342" t="s">
        <v>942</v>
      </c>
      <c r="E186" s="344"/>
      <c r="F186" s="344"/>
      <c r="G186" s="344"/>
      <c r="H186" s="345">
        <f t="shared" ref="H186:R186" si="95">H181/H$4</f>
        <v>0</v>
      </c>
      <c r="I186" s="345">
        <f t="shared" si="95"/>
        <v>0</v>
      </c>
      <c r="J186" s="345">
        <f t="shared" si="95"/>
        <v>0</v>
      </c>
      <c r="K186" s="345">
        <f t="shared" si="95"/>
        <v>0</v>
      </c>
      <c r="L186" s="345">
        <f t="shared" si="95"/>
        <v>0</v>
      </c>
      <c r="M186" s="345">
        <f t="shared" si="95"/>
        <v>0</v>
      </c>
      <c r="N186" s="345">
        <f t="shared" si="95"/>
        <v>0</v>
      </c>
      <c r="O186" s="345">
        <f t="shared" si="95"/>
        <v>0</v>
      </c>
      <c r="P186" s="345">
        <f t="shared" si="95"/>
        <v>0</v>
      </c>
      <c r="Q186" s="345">
        <f t="shared" si="95"/>
        <v>0</v>
      </c>
      <c r="R186" s="345">
        <f t="shared" si="95"/>
        <v>0</v>
      </c>
      <c r="S186" s="345">
        <f>S181/S$4</f>
        <v>0</v>
      </c>
    </row>
    <row r="187" spans="1:19" ht="15.75" thickBot="1">
      <c r="A187" s="322"/>
      <c r="B187" s="346" t="s">
        <v>966</v>
      </c>
      <c r="C187" s="347" t="str">
        <f t="shared" si="90"/>
        <v>Extruding</v>
      </c>
      <c r="D187" s="346" t="s">
        <v>943</v>
      </c>
      <c r="E187" s="348"/>
      <c r="F187" s="348"/>
      <c r="G187" s="348"/>
      <c r="H187" s="348">
        <f t="shared" ref="H187:S187" si="96">H182-H185</f>
        <v>-0.19728405303603291</v>
      </c>
      <c r="I187" s="348">
        <f t="shared" si="96"/>
        <v>-0.41761503963064395</v>
      </c>
      <c r="J187" s="348">
        <f t="shared" si="96"/>
        <v>-0.31086117258453205</v>
      </c>
      <c r="K187" s="348">
        <f t="shared" si="96"/>
        <v>-0.17724354429335298</v>
      </c>
      <c r="L187" s="348">
        <f t="shared" si="96"/>
        <v>-0.10715652739799597</v>
      </c>
      <c r="M187" s="348">
        <f t="shared" si="96"/>
        <v>-0.35363468076211857</v>
      </c>
      <c r="N187" s="348">
        <f t="shared" si="96"/>
        <v>-0.30424304026337068</v>
      </c>
      <c r="O187" s="348">
        <f t="shared" si="96"/>
        <v>-0.24130630983094037</v>
      </c>
      <c r="P187" s="348">
        <f t="shared" si="96"/>
        <v>-0.23127505788485381</v>
      </c>
      <c r="Q187" s="348">
        <f t="shared" si="96"/>
        <v>-0.34163290397801238</v>
      </c>
      <c r="R187" s="348">
        <f t="shared" si="96"/>
        <v>-0.50788148548668388</v>
      </c>
      <c r="S187" s="348">
        <f t="shared" si="96"/>
        <v>-0.35045662100456632</v>
      </c>
    </row>
    <row r="188" spans="1:19">
      <c r="A188" s="322"/>
      <c r="B188" s="328" t="s">
        <v>736</v>
      </c>
      <c r="C188" s="329" t="s">
        <v>965</v>
      </c>
      <c r="D188" s="328" t="s">
        <v>938</v>
      </c>
      <c r="E188" s="330"/>
      <c r="F188" s="330"/>
      <c r="G188" s="330"/>
      <c r="H188" s="330">
        <v>0</v>
      </c>
      <c r="I188" s="330">
        <v>0</v>
      </c>
      <c r="J188" s="330">
        <v>0</v>
      </c>
      <c r="K188" s="330">
        <v>0</v>
      </c>
      <c r="L188" s="330">
        <v>0</v>
      </c>
      <c r="M188" s="330">
        <v>0</v>
      </c>
      <c r="N188" s="330">
        <v>0</v>
      </c>
      <c r="O188" s="330">
        <v>0</v>
      </c>
      <c r="P188" s="330">
        <v>0</v>
      </c>
      <c r="Q188" s="330">
        <v>0</v>
      </c>
      <c r="R188" s="330">
        <v>0</v>
      </c>
      <c r="S188" s="330">
        <v>0</v>
      </c>
    </row>
    <row r="189" spans="1:19">
      <c r="A189" s="322"/>
      <c r="B189" s="332" t="s">
        <v>736</v>
      </c>
      <c r="C189" s="333" t="str">
        <f t="shared" si="90"/>
        <v>Extruding</v>
      </c>
      <c r="D189" s="332" t="s">
        <v>939</v>
      </c>
      <c r="E189" s="334"/>
      <c r="F189" s="334"/>
      <c r="G189" s="334"/>
      <c r="H189" s="334">
        <v>0.40671260991688357</v>
      </c>
      <c r="I189" s="334">
        <v>0.37117075584726777</v>
      </c>
      <c r="J189" s="334">
        <v>0.28835776633590859</v>
      </c>
      <c r="K189" s="334">
        <v>0.42403700174746256</v>
      </c>
      <c r="L189" s="334">
        <v>0.36889082570306458</v>
      </c>
      <c r="M189" s="334">
        <v>0.35428451616281154</v>
      </c>
      <c r="N189" s="334">
        <v>0.40905304553431071</v>
      </c>
      <c r="O189" s="334">
        <v>0.51766718081732499</v>
      </c>
      <c r="P189" s="334">
        <v>0.38902647629892478</v>
      </c>
      <c r="Q189" s="334">
        <v>0.19651635535470924</v>
      </c>
      <c r="R189" s="334">
        <v>0.23218895215804577</v>
      </c>
      <c r="S189" s="334">
        <v>0.34848484848484845</v>
      </c>
    </row>
    <row r="190" spans="1:19">
      <c r="A190" s="322"/>
      <c r="B190" s="335" t="s">
        <v>736</v>
      </c>
      <c r="C190" s="333" t="str">
        <f t="shared" si="90"/>
        <v>Extruding</v>
      </c>
      <c r="D190" s="335" t="s">
        <v>940</v>
      </c>
      <c r="E190" s="336"/>
      <c r="F190" s="336"/>
      <c r="G190" s="336"/>
      <c r="H190" s="336">
        <v>0.40671260991688357</v>
      </c>
      <c r="I190" s="336">
        <v>0.37117075584726777</v>
      </c>
      <c r="J190" s="336">
        <v>0.28835776633590859</v>
      </c>
      <c r="K190" s="336">
        <v>0.42403700174746256</v>
      </c>
      <c r="L190" s="336">
        <v>0.36889082570306458</v>
      </c>
      <c r="M190" s="336">
        <v>0.35428451616281154</v>
      </c>
      <c r="N190" s="336">
        <v>0.40905304553431071</v>
      </c>
      <c r="O190" s="336">
        <v>0.51766718081732499</v>
      </c>
      <c r="P190" s="336">
        <v>0.38902647629892478</v>
      </c>
      <c r="Q190" s="336">
        <v>0.19651635535470924</v>
      </c>
      <c r="R190" s="336">
        <v>0.23218895215804577</v>
      </c>
      <c r="S190" s="336">
        <v>0.34848484848484845</v>
      </c>
    </row>
    <row r="191" spans="1:19">
      <c r="A191" s="322"/>
      <c r="B191" s="337" t="s">
        <v>736</v>
      </c>
      <c r="C191" s="338" t="str">
        <f t="shared" si="90"/>
        <v>Extruding</v>
      </c>
      <c r="D191" s="339" t="s">
        <v>918</v>
      </c>
      <c r="E191" s="349"/>
      <c r="F191" s="340"/>
      <c r="G191" s="340"/>
      <c r="H191" s="340">
        <f>H189/H192</f>
        <v>0.40671260991688357</v>
      </c>
      <c r="I191" s="340">
        <f t="shared" ref="I191:S191" si="97">I189/I192</f>
        <v>0.37117075584726777</v>
      </c>
      <c r="J191" s="340">
        <f t="shared" si="97"/>
        <v>0.28835776633590859</v>
      </c>
      <c r="K191" s="340">
        <f t="shared" si="97"/>
        <v>0.42403700174746256</v>
      </c>
      <c r="L191" s="340">
        <f t="shared" si="97"/>
        <v>0.36889082570306458</v>
      </c>
      <c r="M191" s="340">
        <f t="shared" si="97"/>
        <v>0.35428451616281154</v>
      </c>
      <c r="N191" s="340">
        <f t="shared" si="97"/>
        <v>0.40905304553431071</v>
      </c>
      <c r="O191" s="340">
        <f t="shared" si="97"/>
        <v>0.51766718081732499</v>
      </c>
      <c r="P191" s="340">
        <f t="shared" si="97"/>
        <v>0.38902647629892478</v>
      </c>
      <c r="Q191" s="340">
        <f t="shared" si="97"/>
        <v>0.19651635535470924</v>
      </c>
      <c r="R191" s="340">
        <f t="shared" si="97"/>
        <v>0.23218895215804577</v>
      </c>
      <c r="S191" s="340">
        <f t="shared" si="97"/>
        <v>0.34848484848484845</v>
      </c>
    </row>
    <row r="192" spans="1:19">
      <c r="A192" s="322"/>
      <c r="B192" s="335" t="s">
        <v>736</v>
      </c>
      <c r="C192" s="333" t="str">
        <f t="shared" si="90"/>
        <v>Extruding</v>
      </c>
      <c r="D192" s="335" t="s">
        <v>941</v>
      </c>
      <c r="E192" s="341"/>
      <c r="F192" s="341"/>
      <c r="G192" s="341"/>
      <c r="H192" s="341">
        <v>1</v>
      </c>
      <c r="I192" s="341">
        <v>1</v>
      </c>
      <c r="J192" s="341">
        <v>1</v>
      </c>
      <c r="K192" s="341">
        <v>1</v>
      </c>
      <c r="L192" s="341">
        <v>1</v>
      </c>
      <c r="M192" s="341">
        <v>1</v>
      </c>
      <c r="N192" s="341">
        <v>1</v>
      </c>
      <c r="O192" s="341">
        <v>1</v>
      </c>
      <c r="P192" s="341">
        <v>1</v>
      </c>
      <c r="Q192" s="341">
        <v>1</v>
      </c>
      <c r="R192" s="341">
        <v>1</v>
      </c>
      <c r="S192" s="341">
        <v>1</v>
      </c>
    </row>
    <row r="193" spans="1:19">
      <c r="A193" s="322"/>
      <c r="B193" s="342" t="s">
        <v>736</v>
      </c>
      <c r="C193" s="343" t="str">
        <f t="shared" si="90"/>
        <v>Extruding</v>
      </c>
      <c r="D193" s="342" t="s">
        <v>942</v>
      </c>
      <c r="E193" s="344"/>
      <c r="F193" s="344"/>
      <c r="G193" s="344"/>
      <c r="H193" s="345">
        <f t="shared" ref="H193:R193" si="98">H188/H$4</f>
        <v>0</v>
      </c>
      <c r="I193" s="345">
        <f t="shared" si="98"/>
        <v>0</v>
      </c>
      <c r="J193" s="345">
        <f t="shared" si="98"/>
        <v>0</v>
      </c>
      <c r="K193" s="345">
        <f t="shared" si="98"/>
        <v>0</v>
      </c>
      <c r="L193" s="345">
        <f t="shared" si="98"/>
        <v>0</v>
      </c>
      <c r="M193" s="345">
        <f t="shared" si="98"/>
        <v>0</v>
      </c>
      <c r="N193" s="345">
        <f t="shared" si="98"/>
        <v>0</v>
      </c>
      <c r="O193" s="345">
        <f t="shared" si="98"/>
        <v>0</v>
      </c>
      <c r="P193" s="345">
        <f t="shared" si="98"/>
        <v>0</v>
      </c>
      <c r="Q193" s="345">
        <f t="shared" si="98"/>
        <v>0</v>
      </c>
      <c r="R193" s="345">
        <f t="shared" si="98"/>
        <v>0</v>
      </c>
      <c r="S193" s="345">
        <f>S188/S$4</f>
        <v>0</v>
      </c>
    </row>
    <row r="194" spans="1:19" ht="15.75" thickBot="1">
      <c r="A194" s="322"/>
      <c r="B194" s="346" t="s">
        <v>736</v>
      </c>
      <c r="C194" s="347" t="str">
        <f t="shared" si="90"/>
        <v>Extruding</v>
      </c>
      <c r="D194" s="346" t="s">
        <v>943</v>
      </c>
      <c r="E194" s="348"/>
      <c r="F194" s="348"/>
      <c r="G194" s="348"/>
      <c r="H194" s="348">
        <f t="shared" ref="H194:S194" si="99">H189-H192</f>
        <v>-0.59328739008311637</v>
      </c>
      <c r="I194" s="348">
        <f t="shared" si="99"/>
        <v>-0.62882924415273223</v>
      </c>
      <c r="J194" s="348">
        <f t="shared" si="99"/>
        <v>-0.71164223366409141</v>
      </c>
      <c r="K194" s="348">
        <f t="shared" si="99"/>
        <v>-0.57596299825253738</v>
      </c>
      <c r="L194" s="348">
        <f t="shared" si="99"/>
        <v>-0.63110917429693547</v>
      </c>
      <c r="M194" s="348">
        <f t="shared" si="99"/>
        <v>-0.64571548383718846</v>
      </c>
      <c r="N194" s="348">
        <f t="shared" si="99"/>
        <v>-0.59094695446568934</v>
      </c>
      <c r="O194" s="348">
        <f t="shared" si="99"/>
        <v>-0.48233281918267501</v>
      </c>
      <c r="P194" s="348">
        <f t="shared" si="99"/>
        <v>-0.61097352370107516</v>
      </c>
      <c r="Q194" s="348">
        <f t="shared" si="99"/>
        <v>-0.80348364464529076</v>
      </c>
      <c r="R194" s="348">
        <f t="shared" si="99"/>
        <v>-0.7678110478419542</v>
      </c>
      <c r="S194" s="348">
        <f t="shared" si="99"/>
        <v>-0.6515151515151516</v>
      </c>
    </row>
    <row r="195" spans="1:19">
      <c r="B195" s="328" t="s">
        <v>936</v>
      </c>
      <c r="C195" s="329" t="s">
        <v>967</v>
      </c>
      <c r="D195" s="328" t="s">
        <v>938</v>
      </c>
      <c r="E195" s="330"/>
      <c r="F195" s="330"/>
      <c r="G195" s="330"/>
      <c r="H195" s="330">
        <v>0</v>
      </c>
      <c r="I195" s="330">
        <v>0</v>
      </c>
      <c r="J195" s="330">
        <v>0</v>
      </c>
      <c r="K195" s="330">
        <v>0</v>
      </c>
      <c r="L195" s="330">
        <v>0</v>
      </c>
      <c r="M195" s="330">
        <v>0</v>
      </c>
      <c r="N195" s="330">
        <v>0</v>
      </c>
      <c r="O195" s="330">
        <v>0</v>
      </c>
      <c r="P195" s="330">
        <v>0</v>
      </c>
      <c r="Q195" s="330">
        <v>0</v>
      </c>
      <c r="R195" s="330">
        <v>0</v>
      </c>
      <c r="S195" s="330">
        <v>0</v>
      </c>
    </row>
    <row r="196" spans="1:19">
      <c r="B196" s="332" t="s">
        <v>936</v>
      </c>
      <c r="C196" s="333" t="str">
        <f t="shared" ref="C196:C201" si="100">C195</f>
        <v>Grinding (PAD)</v>
      </c>
      <c r="D196" s="332" t="s">
        <v>939</v>
      </c>
      <c r="E196" s="334"/>
      <c r="F196" s="334"/>
      <c r="G196" s="334"/>
      <c r="H196" s="334">
        <v>0.71651623555310961</v>
      </c>
      <c r="I196" s="334">
        <v>0.80791529926551042</v>
      </c>
      <c r="J196" s="334">
        <v>0.69568495077355852</v>
      </c>
      <c r="K196" s="334">
        <v>0.98955193891902749</v>
      </c>
      <c r="L196" s="334">
        <v>0.8535848254927807</v>
      </c>
      <c r="M196" s="334">
        <v>0.72945086528465741</v>
      </c>
      <c r="N196" s="334">
        <v>0.80534703112578732</v>
      </c>
      <c r="O196" s="334">
        <v>0.96839193624003739</v>
      </c>
      <c r="P196" s="334">
        <v>1.1064763244256914</v>
      </c>
      <c r="Q196" s="334">
        <v>0.74537328522799062</v>
      </c>
      <c r="R196" s="334">
        <v>0.7895786705803215</v>
      </c>
      <c r="S196" s="334">
        <v>0.68281960981430012</v>
      </c>
    </row>
    <row r="197" spans="1:19">
      <c r="B197" s="335" t="s">
        <v>936</v>
      </c>
      <c r="C197" s="333" t="str">
        <f t="shared" si="100"/>
        <v>Grinding (PAD)</v>
      </c>
      <c r="D197" s="335" t="s">
        <v>940</v>
      </c>
      <c r="E197" s="336"/>
      <c r="F197" s="336"/>
      <c r="G197" s="336"/>
      <c r="H197" s="336">
        <v>0.71651623555310961</v>
      </c>
      <c r="I197" s="336">
        <v>0.80791529926551042</v>
      </c>
      <c r="J197" s="336">
        <v>0.69568495077355852</v>
      </c>
      <c r="K197" s="336">
        <v>0.98955193891902749</v>
      </c>
      <c r="L197" s="336">
        <v>0.8535848254927807</v>
      </c>
      <c r="M197" s="336">
        <v>0.72945086528465741</v>
      </c>
      <c r="N197" s="336">
        <v>0.80534703112578732</v>
      </c>
      <c r="O197" s="336">
        <v>0.96839193624003739</v>
      </c>
      <c r="P197" s="336">
        <v>1.1064763244256914</v>
      </c>
      <c r="Q197" s="336">
        <v>0.74537328522799062</v>
      </c>
      <c r="R197" s="336">
        <v>0.7895786705803215</v>
      </c>
      <c r="S197" s="336">
        <v>0.68281960981430012</v>
      </c>
    </row>
    <row r="198" spans="1:19">
      <c r="B198" s="337" t="s">
        <v>936</v>
      </c>
      <c r="C198" s="338" t="str">
        <f t="shared" si="100"/>
        <v>Grinding (PAD)</v>
      </c>
      <c r="D198" s="339" t="s">
        <v>918</v>
      </c>
      <c r="E198" s="349"/>
      <c r="F198" s="340"/>
      <c r="G198" s="340"/>
      <c r="H198" s="340">
        <f>H196/H199</f>
        <v>0.35825811777655481</v>
      </c>
      <c r="I198" s="340">
        <f t="shared" ref="I198:S198" si="101">I196/I199</f>
        <v>0.40395764963275521</v>
      </c>
      <c r="J198" s="340">
        <f t="shared" si="101"/>
        <v>0.34784247538677926</v>
      </c>
      <c r="K198" s="340">
        <f t="shared" si="101"/>
        <v>0.49477596945951374</v>
      </c>
      <c r="L198" s="340">
        <f t="shared" si="101"/>
        <v>0.42679241274639035</v>
      </c>
      <c r="M198" s="340">
        <f t="shared" si="101"/>
        <v>0.36472543264232871</v>
      </c>
      <c r="N198" s="340">
        <f t="shared" si="101"/>
        <v>0.40267351556289366</v>
      </c>
      <c r="O198" s="340">
        <f t="shared" si="101"/>
        <v>0.48419596812001869</v>
      </c>
      <c r="P198" s="340">
        <f t="shared" si="101"/>
        <v>0.55323816221284572</v>
      </c>
      <c r="Q198" s="340">
        <f t="shared" si="101"/>
        <v>0.37268664261399531</v>
      </c>
      <c r="R198" s="340">
        <f t="shared" si="101"/>
        <v>0.39478933529016075</v>
      </c>
      <c r="S198" s="340">
        <f t="shared" si="101"/>
        <v>0.34140980490715006</v>
      </c>
    </row>
    <row r="199" spans="1:19">
      <c r="B199" s="335" t="s">
        <v>936</v>
      </c>
      <c r="C199" s="333" t="str">
        <f t="shared" si="100"/>
        <v>Grinding (PAD)</v>
      </c>
      <c r="D199" s="335" t="s">
        <v>941</v>
      </c>
      <c r="E199" s="341"/>
      <c r="F199" s="341"/>
      <c r="G199" s="341"/>
      <c r="H199" s="341">
        <v>2</v>
      </c>
      <c r="I199" s="341">
        <v>2</v>
      </c>
      <c r="J199" s="341">
        <v>2</v>
      </c>
      <c r="K199" s="341">
        <v>2</v>
      </c>
      <c r="L199" s="341">
        <v>2</v>
      </c>
      <c r="M199" s="341">
        <v>2</v>
      </c>
      <c r="N199" s="341">
        <v>2</v>
      </c>
      <c r="O199" s="341">
        <v>2</v>
      </c>
      <c r="P199" s="341">
        <v>2</v>
      </c>
      <c r="Q199" s="341">
        <v>2</v>
      </c>
      <c r="R199" s="341">
        <v>2</v>
      </c>
      <c r="S199" s="341">
        <v>2</v>
      </c>
    </row>
    <row r="200" spans="1:19">
      <c r="B200" s="342" t="s">
        <v>936</v>
      </c>
      <c r="C200" s="343" t="str">
        <f t="shared" si="100"/>
        <v>Grinding (PAD)</v>
      </c>
      <c r="D200" s="342" t="s">
        <v>942</v>
      </c>
      <c r="E200" s="344"/>
      <c r="F200" s="344"/>
      <c r="G200" s="344"/>
      <c r="H200" s="345">
        <f t="shared" ref="H200:R200" si="102">H195/H$4</f>
        <v>0</v>
      </c>
      <c r="I200" s="345">
        <f t="shared" si="102"/>
        <v>0</v>
      </c>
      <c r="J200" s="345">
        <f t="shared" si="102"/>
        <v>0</v>
      </c>
      <c r="K200" s="345">
        <f t="shared" si="102"/>
        <v>0</v>
      </c>
      <c r="L200" s="345">
        <f t="shared" si="102"/>
        <v>0</v>
      </c>
      <c r="M200" s="345">
        <f t="shared" si="102"/>
        <v>0</v>
      </c>
      <c r="N200" s="345">
        <f t="shared" si="102"/>
        <v>0</v>
      </c>
      <c r="O200" s="345">
        <f t="shared" si="102"/>
        <v>0</v>
      </c>
      <c r="P200" s="345">
        <f t="shared" si="102"/>
        <v>0</v>
      </c>
      <c r="Q200" s="345">
        <f t="shared" si="102"/>
        <v>0</v>
      </c>
      <c r="R200" s="345">
        <f t="shared" si="102"/>
        <v>0</v>
      </c>
      <c r="S200" s="345">
        <f>S195/S$4</f>
        <v>0</v>
      </c>
    </row>
    <row r="201" spans="1:19" ht="15.75" thickBot="1">
      <c r="A201" s="322"/>
      <c r="B201" s="346" t="s">
        <v>936</v>
      </c>
      <c r="C201" s="347" t="str">
        <f t="shared" si="100"/>
        <v>Grinding (PAD)</v>
      </c>
      <c r="D201" s="346" t="s">
        <v>943</v>
      </c>
      <c r="E201" s="348"/>
      <c r="F201" s="348"/>
      <c r="G201" s="348"/>
      <c r="H201" s="348">
        <f t="shared" ref="H201:S201" si="103">H196-H199</f>
        <v>-1.2834837644468904</v>
      </c>
      <c r="I201" s="348">
        <f t="shared" si="103"/>
        <v>-1.1920847007344895</v>
      </c>
      <c r="J201" s="348">
        <f t="shared" si="103"/>
        <v>-1.3043150492264415</v>
      </c>
      <c r="K201" s="348">
        <f t="shared" si="103"/>
        <v>-1.0104480610809725</v>
      </c>
      <c r="L201" s="348">
        <f t="shared" si="103"/>
        <v>-1.1464151745072193</v>
      </c>
      <c r="M201" s="348">
        <f t="shared" si="103"/>
        <v>-1.2705491347153426</v>
      </c>
      <c r="N201" s="348">
        <f t="shared" si="103"/>
        <v>-1.1946529688742127</v>
      </c>
      <c r="O201" s="348">
        <f t="shared" si="103"/>
        <v>-1.0316080637599625</v>
      </c>
      <c r="P201" s="348">
        <f t="shared" si="103"/>
        <v>-0.89352367557430856</v>
      </c>
      <c r="Q201" s="348">
        <f t="shared" si="103"/>
        <v>-1.2546267147720094</v>
      </c>
      <c r="R201" s="348">
        <f t="shared" si="103"/>
        <v>-1.2104213294196784</v>
      </c>
      <c r="S201" s="348">
        <f t="shared" si="103"/>
        <v>-1.3171803901856998</v>
      </c>
    </row>
    <row r="202" spans="1:19">
      <c r="B202" s="328" t="s">
        <v>936</v>
      </c>
      <c r="C202" s="329" t="s">
        <v>968</v>
      </c>
      <c r="D202" s="328" t="s">
        <v>938</v>
      </c>
      <c r="E202" s="330"/>
      <c r="F202" s="330"/>
      <c r="G202" s="330"/>
      <c r="H202" s="330">
        <v>0</v>
      </c>
      <c r="I202" s="330">
        <v>0</v>
      </c>
      <c r="J202" s="330">
        <v>0</v>
      </c>
      <c r="K202" s="330">
        <v>0</v>
      </c>
      <c r="L202" s="330">
        <v>0</v>
      </c>
      <c r="M202" s="330">
        <v>0</v>
      </c>
      <c r="N202" s="330">
        <v>0</v>
      </c>
      <c r="O202" s="330">
        <v>0</v>
      </c>
      <c r="P202" s="330">
        <v>0</v>
      </c>
      <c r="Q202" s="330">
        <v>0</v>
      </c>
      <c r="R202" s="330">
        <v>0</v>
      </c>
      <c r="S202" s="330">
        <v>0</v>
      </c>
    </row>
    <row r="203" spans="1:19">
      <c r="B203" s="332" t="s">
        <v>936</v>
      </c>
      <c r="C203" s="333" t="str">
        <f t="shared" ref="C203:C208" si="104">C202</f>
        <v>Rotary</v>
      </c>
      <c r="D203" s="332" t="s">
        <v>939</v>
      </c>
      <c r="E203" s="334"/>
      <c r="F203" s="334"/>
      <c r="G203" s="334"/>
      <c r="H203" s="334">
        <v>5.0059870647395046</v>
      </c>
      <c r="I203" s="334">
        <v>3.7171839093890937</v>
      </c>
      <c r="J203" s="334">
        <v>3.42455824633997</v>
      </c>
      <c r="K203" s="334">
        <v>4.7492852435877957</v>
      </c>
      <c r="L203" s="334">
        <v>5.7306687211377234</v>
      </c>
      <c r="M203" s="334">
        <v>6.2744599436710189</v>
      </c>
      <c r="N203" s="334">
        <v>5.4994548495779325</v>
      </c>
      <c r="O203" s="334">
        <v>5.792967135346518</v>
      </c>
      <c r="P203" s="334">
        <v>7.41617424776104</v>
      </c>
      <c r="Q203" s="334">
        <v>5.5320031787470558</v>
      </c>
      <c r="R203" s="334">
        <v>5.9635765896122077</v>
      </c>
      <c r="S203" s="334">
        <v>5.9733573060332184</v>
      </c>
    </row>
    <row r="204" spans="1:19">
      <c r="B204" s="335" t="s">
        <v>936</v>
      </c>
      <c r="C204" s="333" t="str">
        <f t="shared" si="104"/>
        <v>Rotary</v>
      </c>
      <c r="D204" s="335" t="s">
        <v>940</v>
      </c>
      <c r="E204" s="336"/>
      <c r="F204" s="336"/>
      <c r="G204" s="336"/>
      <c r="H204" s="336">
        <v>5.0059870647395046</v>
      </c>
      <c r="I204" s="336">
        <v>3.7171839093890937</v>
      </c>
      <c r="J204" s="336">
        <v>3.42455824633997</v>
      </c>
      <c r="K204" s="336">
        <v>4.7492852435877957</v>
      </c>
      <c r="L204" s="336">
        <v>5.7306687211377234</v>
      </c>
      <c r="M204" s="336">
        <v>6.2744599436710189</v>
      </c>
      <c r="N204" s="336">
        <v>5.4994548495779325</v>
      </c>
      <c r="O204" s="336">
        <v>5.792967135346518</v>
      </c>
      <c r="P204" s="336">
        <v>7.41617424776104</v>
      </c>
      <c r="Q204" s="336">
        <v>5.5320031787470558</v>
      </c>
      <c r="R204" s="336">
        <v>5.9635765896122077</v>
      </c>
      <c r="S204" s="336">
        <v>5.9733573060332184</v>
      </c>
    </row>
    <row r="205" spans="1:19">
      <c r="B205" s="337" t="s">
        <v>936</v>
      </c>
      <c r="C205" s="338" t="str">
        <f t="shared" si="104"/>
        <v>Rotary</v>
      </c>
      <c r="D205" s="339" t="s">
        <v>918</v>
      </c>
      <c r="E205" s="349"/>
      <c r="F205" s="340"/>
      <c r="G205" s="340"/>
      <c r="H205" s="340">
        <f>H203/H206</f>
        <v>0.62574838309243808</v>
      </c>
      <c r="I205" s="340">
        <f t="shared" ref="I205:S205" si="105">I203/I206</f>
        <v>0.46464798867363671</v>
      </c>
      <c r="J205" s="340">
        <f t="shared" si="105"/>
        <v>0.42806978079249625</v>
      </c>
      <c r="K205" s="340">
        <f t="shared" si="105"/>
        <v>0.59366065544847446</v>
      </c>
      <c r="L205" s="340">
        <f t="shared" si="105"/>
        <v>0.71633359014221543</v>
      </c>
      <c r="M205" s="340">
        <f t="shared" si="105"/>
        <v>0.78430749295887736</v>
      </c>
      <c r="N205" s="340">
        <f t="shared" si="105"/>
        <v>0.68743185619724156</v>
      </c>
      <c r="O205" s="340">
        <f t="shared" si="105"/>
        <v>0.72412089191831475</v>
      </c>
      <c r="P205" s="340">
        <f t="shared" si="105"/>
        <v>0.92702178097012999</v>
      </c>
      <c r="Q205" s="340">
        <f t="shared" si="105"/>
        <v>0.69150039734338198</v>
      </c>
      <c r="R205" s="340">
        <f t="shared" si="105"/>
        <v>0.74544707370152596</v>
      </c>
      <c r="S205" s="340">
        <f t="shared" si="105"/>
        <v>0.74666966325415229</v>
      </c>
    </row>
    <row r="206" spans="1:19">
      <c r="B206" s="335" t="s">
        <v>936</v>
      </c>
      <c r="C206" s="333" t="str">
        <f t="shared" si="104"/>
        <v>Rotary</v>
      </c>
      <c r="D206" s="335" t="s">
        <v>941</v>
      </c>
      <c r="E206" s="341"/>
      <c r="F206" s="341"/>
      <c r="G206" s="341"/>
      <c r="H206" s="341">
        <v>8</v>
      </c>
      <c r="I206" s="341">
        <v>8</v>
      </c>
      <c r="J206" s="341">
        <v>8</v>
      </c>
      <c r="K206" s="341">
        <v>8</v>
      </c>
      <c r="L206" s="341">
        <v>8</v>
      </c>
      <c r="M206" s="341">
        <v>8</v>
      </c>
      <c r="N206" s="341">
        <v>8</v>
      </c>
      <c r="O206" s="341">
        <v>8</v>
      </c>
      <c r="P206" s="341">
        <v>8</v>
      </c>
      <c r="Q206" s="341">
        <v>8</v>
      </c>
      <c r="R206" s="341">
        <v>8</v>
      </c>
      <c r="S206" s="341">
        <v>8</v>
      </c>
    </row>
    <row r="207" spans="1:19">
      <c r="B207" s="342" t="s">
        <v>936</v>
      </c>
      <c r="C207" s="343" t="str">
        <f t="shared" si="104"/>
        <v>Rotary</v>
      </c>
      <c r="D207" s="342" t="s">
        <v>942</v>
      </c>
      <c r="E207" s="344"/>
      <c r="F207" s="344"/>
      <c r="G207" s="344"/>
      <c r="H207" s="345">
        <f t="shared" ref="H207:R207" si="106">H202/H$4</f>
        <v>0</v>
      </c>
      <c r="I207" s="345">
        <f t="shared" si="106"/>
        <v>0</v>
      </c>
      <c r="J207" s="345">
        <f t="shared" si="106"/>
        <v>0</v>
      </c>
      <c r="K207" s="345">
        <f t="shared" si="106"/>
        <v>0</v>
      </c>
      <c r="L207" s="345">
        <f t="shared" si="106"/>
        <v>0</v>
      </c>
      <c r="M207" s="345">
        <f t="shared" si="106"/>
        <v>0</v>
      </c>
      <c r="N207" s="345">
        <f t="shared" si="106"/>
        <v>0</v>
      </c>
      <c r="O207" s="345">
        <f t="shared" si="106"/>
        <v>0</v>
      </c>
      <c r="P207" s="345">
        <f t="shared" si="106"/>
        <v>0</v>
      </c>
      <c r="Q207" s="345">
        <f t="shared" si="106"/>
        <v>0</v>
      </c>
      <c r="R207" s="345">
        <f t="shared" si="106"/>
        <v>0</v>
      </c>
      <c r="S207" s="345">
        <f>S202/S$4</f>
        <v>0</v>
      </c>
    </row>
    <row r="208" spans="1:19" ht="15.75" thickBot="1">
      <c r="A208" s="322"/>
      <c r="B208" s="346" t="s">
        <v>936</v>
      </c>
      <c r="C208" s="347" t="str">
        <f t="shared" si="104"/>
        <v>Rotary</v>
      </c>
      <c r="D208" s="346" t="s">
        <v>943</v>
      </c>
      <c r="E208" s="348"/>
      <c r="F208" s="348"/>
      <c r="G208" s="348"/>
      <c r="H208" s="348">
        <f t="shared" ref="H208:S208" si="107">H203-H206</f>
        <v>-2.9940129352604954</v>
      </c>
      <c r="I208" s="348">
        <f t="shared" si="107"/>
        <v>-4.2828160906109058</v>
      </c>
      <c r="J208" s="348">
        <f t="shared" si="107"/>
        <v>-4.57544175366003</v>
      </c>
      <c r="K208" s="348">
        <f t="shared" si="107"/>
        <v>-3.2507147564122043</v>
      </c>
      <c r="L208" s="348">
        <f t="shared" si="107"/>
        <v>-2.2693312788622766</v>
      </c>
      <c r="M208" s="348">
        <f t="shared" si="107"/>
        <v>-1.7255400563289811</v>
      </c>
      <c r="N208" s="348">
        <f t="shared" si="107"/>
        <v>-2.5005451504220675</v>
      </c>
      <c r="O208" s="348">
        <f t="shared" si="107"/>
        <v>-2.207032864653482</v>
      </c>
      <c r="P208" s="348">
        <f t="shared" si="107"/>
        <v>-0.58382575223896005</v>
      </c>
      <c r="Q208" s="348">
        <f t="shared" si="107"/>
        <v>-2.4679968212529442</v>
      </c>
      <c r="R208" s="348">
        <f t="shared" si="107"/>
        <v>-2.0364234103877923</v>
      </c>
      <c r="S208" s="348">
        <f t="shared" si="107"/>
        <v>-2.0266426939667816</v>
      </c>
    </row>
    <row r="209" spans="1:19">
      <c r="B209" s="328" t="s">
        <v>936</v>
      </c>
      <c r="C209" s="329" t="s">
        <v>969</v>
      </c>
      <c r="D209" s="328" t="s">
        <v>938</v>
      </c>
      <c r="E209" s="330"/>
      <c r="F209" s="330"/>
      <c r="G209" s="330"/>
      <c r="H209" s="330">
        <v>0</v>
      </c>
      <c r="I209" s="330">
        <v>0</v>
      </c>
      <c r="J209" s="330">
        <v>0</v>
      </c>
      <c r="K209" s="330">
        <v>0</v>
      </c>
      <c r="L209" s="330">
        <v>0</v>
      </c>
      <c r="M209" s="330">
        <v>0</v>
      </c>
      <c r="N209" s="330">
        <v>0</v>
      </c>
      <c r="O209" s="330">
        <v>0</v>
      </c>
      <c r="P209" s="330">
        <v>0</v>
      </c>
      <c r="Q209" s="330">
        <v>0</v>
      </c>
      <c r="R209" s="330">
        <v>0</v>
      </c>
      <c r="S209" s="330">
        <v>0</v>
      </c>
    </row>
    <row r="210" spans="1:19">
      <c r="B210" s="332" t="s">
        <v>936</v>
      </c>
      <c r="C210" s="333" t="str">
        <f t="shared" ref="C210:C215" si="108">C209</f>
        <v>Cutting (Feed)</v>
      </c>
      <c r="D210" s="332" t="s">
        <v>939</v>
      </c>
      <c r="E210" s="334"/>
      <c r="F210" s="334"/>
      <c r="G210" s="334"/>
      <c r="H210" s="334">
        <v>2.8201628030844414</v>
      </c>
      <c r="I210" s="334">
        <v>2.7583429910423169</v>
      </c>
      <c r="J210" s="334">
        <v>3.3035169653342877</v>
      </c>
      <c r="K210" s="334">
        <v>3.4171137170426999</v>
      </c>
      <c r="L210" s="334">
        <v>3.4296901502080659</v>
      </c>
      <c r="M210" s="334">
        <v>3.0599410760800718</v>
      </c>
      <c r="N210" s="334">
        <v>3.3095559774160206</v>
      </c>
      <c r="O210" s="334">
        <v>3.1439369411628721</v>
      </c>
      <c r="P210" s="334">
        <v>3.576135645350063</v>
      </c>
      <c r="Q210" s="334">
        <v>3.5189691588633747</v>
      </c>
      <c r="R210" s="334">
        <v>3.3925047019600423</v>
      </c>
      <c r="S210" s="334">
        <v>2.3944992749034784</v>
      </c>
    </row>
    <row r="211" spans="1:19">
      <c r="B211" s="335" t="s">
        <v>936</v>
      </c>
      <c r="C211" s="333" t="str">
        <f t="shared" si="108"/>
        <v>Cutting (Feed)</v>
      </c>
      <c r="D211" s="335" t="s">
        <v>940</v>
      </c>
      <c r="E211" s="336"/>
      <c r="F211" s="336"/>
      <c r="G211" s="336"/>
      <c r="H211" s="336">
        <v>2.8201628030844414</v>
      </c>
      <c r="I211" s="336">
        <v>2.7583429910423169</v>
      </c>
      <c r="J211" s="336">
        <v>3.3035169653342877</v>
      </c>
      <c r="K211" s="336">
        <v>3.4171137170426999</v>
      </c>
      <c r="L211" s="336">
        <v>3.4296901502080659</v>
      </c>
      <c r="M211" s="336">
        <v>3.0599410760800718</v>
      </c>
      <c r="N211" s="336">
        <v>3.3095559774160206</v>
      </c>
      <c r="O211" s="336">
        <v>3.1439369411628721</v>
      </c>
      <c r="P211" s="336">
        <v>3.576135645350063</v>
      </c>
      <c r="Q211" s="336">
        <v>3.5189691588633747</v>
      </c>
      <c r="R211" s="336">
        <v>3.3925047019600423</v>
      </c>
      <c r="S211" s="336">
        <v>2.3944992749034784</v>
      </c>
    </row>
    <row r="212" spans="1:19">
      <c r="B212" s="337" t="s">
        <v>936</v>
      </c>
      <c r="C212" s="338" t="str">
        <f t="shared" si="108"/>
        <v>Cutting (Feed)</v>
      </c>
      <c r="D212" s="339" t="s">
        <v>918</v>
      </c>
      <c r="E212" s="349"/>
      <c r="F212" s="340"/>
      <c r="G212" s="340"/>
      <c r="H212" s="340">
        <f>H210/H213</f>
        <v>0.70504070077111036</v>
      </c>
      <c r="I212" s="340">
        <f t="shared" ref="I212:S212" si="109">I210/I213</f>
        <v>0.68958574776057924</v>
      </c>
      <c r="J212" s="340">
        <f t="shared" si="109"/>
        <v>0.82587924133357193</v>
      </c>
      <c r="K212" s="340">
        <f t="shared" si="109"/>
        <v>0.85427842926067499</v>
      </c>
      <c r="L212" s="340">
        <f t="shared" si="109"/>
        <v>0.85742253755201647</v>
      </c>
      <c r="M212" s="340">
        <f t="shared" si="109"/>
        <v>0.76498526902001796</v>
      </c>
      <c r="N212" s="340">
        <f t="shared" si="109"/>
        <v>0.82738899435400515</v>
      </c>
      <c r="O212" s="340">
        <f t="shared" si="109"/>
        <v>0.78598423529071804</v>
      </c>
      <c r="P212" s="340">
        <f t="shared" si="109"/>
        <v>0.89403391133751575</v>
      </c>
      <c r="Q212" s="340">
        <f t="shared" si="109"/>
        <v>0.87974228971584367</v>
      </c>
      <c r="R212" s="340">
        <f t="shared" si="109"/>
        <v>0.84812617549001057</v>
      </c>
      <c r="S212" s="340">
        <f t="shared" si="109"/>
        <v>0.59862481872586959</v>
      </c>
    </row>
    <row r="213" spans="1:19">
      <c r="B213" s="335" t="s">
        <v>936</v>
      </c>
      <c r="C213" s="333" t="str">
        <f t="shared" si="108"/>
        <v>Cutting (Feed)</v>
      </c>
      <c r="D213" s="335" t="s">
        <v>941</v>
      </c>
      <c r="E213" s="341"/>
      <c r="F213" s="341"/>
      <c r="G213" s="341"/>
      <c r="H213" s="341">
        <v>4</v>
      </c>
      <c r="I213" s="341">
        <v>4</v>
      </c>
      <c r="J213" s="341">
        <v>4</v>
      </c>
      <c r="K213" s="341">
        <v>4</v>
      </c>
      <c r="L213" s="341">
        <v>4</v>
      </c>
      <c r="M213" s="341">
        <v>4</v>
      </c>
      <c r="N213" s="341">
        <v>4</v>
      </c>
      <c r="O213" s="341">
        <v>4</v>
      </c>
      <c r="P213" s="341">
        <v>4</v>
      </c>
      <c r="Q213" s="341">
        <v>4</v>
      </c>
      <c r="R213" s="341">
        <v>4</v>
      </c>
      <c r="S213" s="341">
        <v>4</v>
      </c>
    </row>
    <row r="214" spans="1:19">
      <c r="B214" s="342" t="s">
        <v>936</v>
      </c>
      <c r="C214" s="343" t="str">
        <f t="shared" si="108"/>
        <v>Cutting (Feed)</v>
      </c>
      <c r="D214" s="342" t="s">
        <v>942</v>
      </c>
      <c r="E214" s="344"/>
      <c r="F214" s="344"/>
      <c r="G214" s="344"/>
      <c r="H214" s="345">
        <f t="shared" ref="H214:R214" si="110">H209/H$4</f>
        <v>0</v>
      </c>
      <c r="I214" s="345">
        <f t="shared" si="110"/>
        <v>0</v>
      </c>
      <c r="J214" s="345">
        <f t="shared" si="110"/>
        <v>0</v>
      </c>
      <c r="K214" s="345">
        <f t="shared" si="110"/>
        <v>0</v>
      </c>
      <c r="L214" s="345">
        <f t="shared" si="110"/>
        <v>0</v>
      </c>
      <c r="M214" s="345">
        <f t="shared" si="110"/>
        <v>0</v>
      </c>
      <c r="N214" s="345">
        <f t="shared" si="110"/>
        <v>0</v>
      </c>
      <c r="O214" s="345">
        <f t="shared" si="110"/>
        <v>0</v>
      </c>
      <c r="P214" s="345">
        <f t="shared" si="110"/>
        <v>0</v>
      </c>
      <c r="Q214" s="345">
        <f t="shared" si="110"/>
        <v>0</v>
      </c>
      <c r="R214" s="345">
        <f t="shared" si="110"/>
        <v>0</v>
      </c>
      <c r="S214" s="345">
        <f>S209/S$4</f>
        <v>0</v>
      </c>
    </row>
    <row r="215" spans="1:19" ht="15.75" thickBot="1">
      <c r="A215" s="322"/>
      <c r="B215" s="346" t="s">
        <v>936</v>
      </c>
      <c r="C215" s="347" t="str">
        <f t="shared" si="108"/>
        <v>Cutting (Feed)</v>
      </c>
      <c r="D215" s="346" t="s">
        <v>943</v>
      </c>
      <c r="E215" s="348"/>
      <c r="F215" s="348"/>
      <c r="G215" s="348"/>
      <c r="H215" s="348">
        <f t="shared" ref="H215:S215" si="111">H210-H213</f>
        <v>-1.1798371969155586</v>
      </c>
      <c r="I215" s="348">
        <f t="shared" si="111"/>
        <v>-1.2416570089576831</v>
      </c>
      <c r="J215" s="348">
        <f t="shared" si="111"/>
        <v>-0.69648303466571226</v>
      </c>
      <c r="K215" s="348">
        <f t="shared" si="111"/>
        <v>-0.58288628295730005</v>
      </c>
      <c r="L215" s="348">
        <f t="shared" si="111"/>
        <v>-0.57030984979193411</v>
      </c>
      <c r="M215" s="348">
        <f t="shared" si="111"/>
        <v>-0.94005892391992818</v>
      </c>
      <c r="N215" s="348">
        <f t="shared" si="111"/>
        <v>-0.69044402258397941</v>
      </c>
      <c r="O215" s="348">
        <f t="shared" si="111"/>
        <v>-0.85606305883712785</v>
      </c>
      <c r="P215" s="348">
        <f t="shared" si="111"/>
        <v>-0.42386435464993699</v>
      </c>
      <c r="Q215" s="348">
        <f t="shared" si="111"/>
        <v>-0.48103084113662531</v>
      </c>
      <c r="R215" s="348">
        <f t="shared" si="111"/>
        <v>-0.60749529803995772</v>
      </c>
      <c r="S215" s="348">
        <f t="shared" si="111"/>
        <v>-1.6055007250965216</v>
      </c>
    </row>
    <row r="216" spans="1:19">
      <c r="B216" s="328" t="s">
        <v>936</v>
      </c>
      <c r="C216" s="329" t="s">
        <v>970</v>
      </c>
      <c r="D216" s="328" t="s">
        <v>938</v>
      </c>
      <c r="E216" s="330"/>
      <c r="F216" s="330"/>
      <c r="G216" s="330"/>
      <c r="H216" s="330">
        <v>0</v>
      </c>
      <c r="I216" s="330">
        <v>0</v>
      </c>
      <c r="J216" s="330">
        <v>0</v>
      </c>
      <c r="K216" s="330">
        <v>0</v>
      </c>
      <c r="L216" s="330">
        <v>0</v>
      </c>
      <c r="M216" s="330">
        <v>0</v>
      </c>
      <c r="N216" s="330">
        <v>0</v>
      </c>
      <c r="O216" s="330">
        <v>0</v>
      </c>
      <c r="P216" s="330">
        <v>0</v>
      </c>
      <c r="Q216" s="330">
        <v>0</v>
      </c>
      <c r="R216" s="330">
        <v>0</v>
      </c>
      <c r="S216" s="330">
        <v>0</v>
      </c>
    </row>
    <row r="217" spans="1:19">
      <c r="B217" s="332" t="s">
        <v>936</v>
      </c>
      <c r="C217" s="333" t="str">
        <f t="shared" ref="C217:C222" si="112">C216</f>
        <v>Cutting (DC)</v>
      </c>
      <c r="D217" s="332" t="s">
        <v>939</v>
      </c>
      <c r="E217" s="334"/>
      <c r="F217" s="334"/>
      <c r="G217" s="334"/>
      <c r="H217" s="334">
        <v>1.5625690507828247</v>
      </c>
      <c r="I217" s="334">
        <v>1.8522667225525293</v>
      </c>
      <c r="J217" s="334">
        <v>1.4768876195202676</v>
      </c>
      <c r="K217" s="334">
        <v>1.8604136619474354</v>
      </c>
      <c r="L217" s="334">
        <v>2.1576125004138649</v>
      </c>
      <c r="M217" s="334">
        <v>1.9942550298233037</v>
      </c>
      <c r="N217" s="334">
        <v>2.2942017232343743</v>
      </c>
      <c r="O217" s="334">
        <v>2.5921843924011041</v>
      </c>
      <c r="P217" s="334">
        <v>2.3788601975038453</v>
      </c>
      <c r="Q217" s="334">
        <v>1.7352393203709306</v>
      </c>
      <c r="R217" s="334">
        <v>1.7432213384341193</v>
      </c>
      <c r="S217" s="334">
        <v>1.9283830148166321</v>
      </c>
    </row>
    <row r="218" spans="1:19">
      <c r="B218" s="335" t="s">
        <v>936</v>
      </c>
      <c r="C218" s="333" t="str">
        <f t="shared" si="112"/>
        <v>Cutting (DC)</v>
      </c>
      <c r="D218" s="335" t="s">
        <v>940</v>
      </c>
      <c r="E218" s="336"/>
      <c r="F218" s="336"/>
      <c r="G218" s="336"/>
      <c r="H218" s="336">
        <v>1.5625690507828247</v>
      </c>
      <c r="I218" s="336">
        <v>1.8522667225525293</v>
      </c>
      <c r="J218" s="336">
        <v>1.4768876195202676</v>
      </c>
      <c r="K218" s="336">
        <v>1.8604136619474354</v>
      </c>
      <c r="L218" s="336">
        <v>2.1576125004138649</v>
      </c>
      <c r="M218" s="336">
        <v>1.9942550298233037</v>
      </c>
      <c r="N218" s="336">
        <v>2.2942017232343743</v>
      </c>
      <c r="O218" s="336">
        <v>2.5921843924011041</v>
      </c>
      <c r="P218" s="336">
        <v>2.3788601975038453</v>
      </c>
      <c r="Q218" s="336">
        <v>1.7352393203709306</v>
      </c>
      <c r="R218" s="336">
        <v>1.7432213384341193</v>
      </c>
      <c r="S218" s="336">
        <v>1.9283830148166321</v>
      </c>
    </row>
    <row r="219" spans="1:19">
      <c r="B219" s="337" t="s">
        <v>936</v>
      </c>
      <c r="C219" s="338" t="str">
        <f t="shared" si="112"/>
        <v>Cutting (DC)</v>
      </c>
      <c r="D219" s="339" t="s">
        <v>918</v>
      </c>
      <c r="E219" s="349"/>
      <c r="F219" s="340"/>
      <c r="G219" s="340"/>
      <c r="H219" s="340">
        <f>H217/H220</f>
        <v>0.31251381015656493</v>
      </c>
      <c r="I219" s="340">
        <f t="shared" ref="I219:S219" si="113">I217/I220</f>
        <v>0.37045334451050588</v>
      </c>
      <c r="J219" s="340">
        <f t="shared" si="113"/>
        <v>0.29537752390405353</v>
      </c>
      <c r="K219" s="340">
        <f t="shared" si="113"/>
        <v>0.37208273238948708</v>
      </c>
      <c r="L219" s="340">
        <f t="shared" si="113"/>
        <v>0.43152250008277299</v>
      </c>
      <c r="M219" s="340">
        <f t="shared" si="113"/>
        <v>0.39885100596466072</v>
      </c>
      <c r="N219" s="340">
        <f t="shared" si="113"/>
        <v>0.45884034464687484</v>
      </c>
      <c r="O219" s="340">
        <f t="shared" si="113"/>
        <v>0.5184368784802208</v>
      </c>
      <c r="P219" s="340">
        <f t="shared" si="113"/>
        <v>0.47577203950076907</v>
      </c>
      <c r="Q219" s="340">
        <f t="shared" si="113"/>
        <v>0.34704786407418614</v>
      </c>
      <c r="R219" s="340">
        <f t="shared" si="113"/>
        <v>0.34864426768682388</v>
      </c>
      <c r="S219" s="340">
        <f t="shared" si="113"/>
        <v>0.3856766029633264</v>
      </c>
    </row>
    <row r="220" spans="1:19">
      <c r="B220" s="335" t="s">
        <v>936</v>
      </c>
      <c r="C220" s="333" t="str">
        <f t="shared" si="112"/>
        <v>Cutting (DC)</v>
      </c>
      <c r="D220" s="335" t="s">
        <v>941</v>
      </c>
      <c r="E220" s="341"/>
      <c r="F220" s="341"/>
      <c r="G220" s="341"/>
      <c r="H220" s="341">
        <v>5</v>
      </c>
      <c r="I220" s="341">
        <v>5</v>
      </c>
      <c r="J220" s="341">
        <v>5</v>
      </c>
      <c r="K220" s="341">
        <v>5</v>
      </c>
      <c r="L220" s="341">
        <v>5</v>
      </c>
      <c r="M220" s="341">
        <v>5</v>
      </c>
      <c r="N220" s="341">
        <v>5</v>
      </c>
      <c r="O220" s="341">
        <v>5</v>
      </c>
      <c r="P220" s="341">
        <v>5</v>
      </c>
      <c r="Q220" s="341">
        <v>5</v>
      </c>
      <c r="R220" s="341">
        <v>5</v>
      </c>
      <c r="S220" s="341">
        <v>5</v>
      </c>
    </row>
    <row r="221" spans="1:19">
      <c r="B221" s="342" t="s">
        <v>936</v>
      </c>
      <c r="C221" s="343" t="str">
        <f t="shared" si="112"/>
        <v>Cutting (DC)</v>
      </c>
      <c r="D221" s="342" t="s">
        <v>942</v>
      </c>
      <c r="E221" s="344"/>
      <c r="F221" s="344"/>
      <c r="G221" s="344"/>
      <c r="H221" s="345">
        <f t="shared" ref="H221:R221" si="114">H216/H$4</f>
        <v>0</v>
      </c>
      <c r="I221" s="345">
        <f t="shared" si="114"/>
        <v>0</v>
      </c>
      <c r="J221" s="345">
        <f t="shared" si="114"/>
        <v>0</v>
      </c>
      <c r="K221" s="345">
        <f t="shared" si="114"/>
        <v>0</v>
      </c>
      <c r="L221" s="345">
        <f t="shared" si="114"/>
        <v>0</v>
      </c>
      <c r="M221" s="345">
        <f t="shared" si="114"/>
        <v>0</v>
      </c>
      <c r="N221" s="345">
        <f t="shared" si="114"/>
        <v>0</v>
      </c>
      <c r="O221" s="345">
        <f t="shared" si="114"/>
        <v>0</v>
      </c>
      <c r="P221" s="345">
        <f t="shared" si="114"/>
        <v>0</v>
      </c>
      <c r="Q221" s="345">
        <f t="shared" si="114"/>
        <v>0</v>
      </c>
      <c r="R221" s="345">
        <f t="shared" si="114"/>
        <v>0</v>
      </c>
      <c r="S221" s="345">
        <f>S216/S$4</f>
        <v>0</v>
      </c>
    </row>
    <row r="222" spans="1:19" ht="15.75" thickBot="1">
      <c r="A222" s="322"/>
      <c r="B222" s="346" t="s">
        <v>936</v>
      </c>
      <c r="C222" s="347" t="str">
        <f t="shared" si="112"/>
        <v>Cutting (DC)</v>
      </c>
      <c r="D222" s="346" t="s">
        <v>943</v>
      </c>
      <c r="E222" s="348"/>
      <c r="F222" s="348"/>
      <c r="G222" s="348"/>
      <c r="H222" s="348">
        <f t="shared" ref="H222:S222" si="115">H217-H220</f>
        <v>-3.4374309492171751</v>
      </c>
      <c r="I222" s="348">
        <f t="shared" si="115"/>
        <v>-3.1477332774474709</v>
      </c>
      <c r="J222" s="348">
        <f t="shared" si="115"/>
        <v>-3.5231123804797324</v>
      </c>
      <c r="K222" s="348">
        <f t="shared" si="115"/>
        <v>-3.1395863380525646</v>
      </c>
      <c r="L222" s="348">
        <f t="shared" si="115"/>
        <v>-2.8423874995861351</v>
      </c>
      <c r="M222" s="348">
        <f t="shared" si="115"/>
        <v>-3.0057449701766963</v>
      </c>
      <c r="N222" s="348">
        <f t="shared" si="115"/>
        <v>-2.7057982767656257</v>
      </c>
      <c r="O222" s="348">
        <f t="shared" si="115"/>
        <v>-2.4078156075988959</v>
      </c>
      <c r="P222" s="348">
        <f t="shared" si="115"/>
        <v>-2.6211398024961547</v>
      </c>
      <c r="Q222" s="348">
        <f t="shared" si="115"/>
        <v>-3.2647606796290694</v>
      </c>
      <c r="R222" s="348">
        <f t="shared" si="115"/>
        <v>-3.2567786615658809</v>
      </c>
      <c r="S222" s="348">
        <f t="shared" si="115"/>
        <v>-3.0716169851833679</v>
      </c>
    </row>
    <row r="223" spans="1:19">
      <c r="A223" s="322"/>
      <c r="B223" s="328" t="s">
        <v>936</v>
      </c>
      <c r="C223" s="329" t="s">
        <v>971</v>
      </c>
      <c r="D223" s="328" t="s">
        <v>938</v>
      </c>
      <c r="E223" s="330"/>
      <c r="F223" s="330"/>
      <c r="G223" s="330"/>
      <c r="H223" s="330">
        <v>0</v>
      </c>
      <c r="I223" s="330">
        <v>0</v>
      </c>
      <c r="J223" s="330">
        <v>0</v>
      </c>
      <c r="K223" s="330">
        <v>0</v>
      </c>
      <c r="L223" s="330">
        <v>0</v>
      </c>
      <c r="M223" s="330">
        <v>0</v>
      </c>
      <c r="N223" s="330">
        <v>0</v>
      </c>
      <c r="O223" s="330">
        <v>0</v>
      </c>
      <c r="P223" s="330">
        <v>0</v>
      </c>
      <c r="Q223" s="330">
        <v>0</v>
      </c>
      <c r="R223" s="330">
        <v>0</v>
      </c>
      <c r="S223" s="330">
        <v>0</v>
      </c>
    </row>
    <row r="224" spans="1:19">
      <c r="A224" s="322"/>
      <c r="B224" s="358" t="s">
        <v>936</v>
      </c>
      <c r="C224" s="359" t="s">
        <v>971</v>
      </c>
      <c r="D224" s="332" t="s">
        <v>939</v>
      </c>
      <c r="E224" s="334"/>
      <c r="F224" s="334"/>
      <c r="G224" s="334"/>
      <c r="H224" s="334">
        <v>0.27717652691982858</v>
      </c>
      <c r="I224" s="334">
        <v>0.31161931218991146</v>
      </c>
      <c r="J224" s="334">
        <v>0.4287490320742649</v>
      </c>
      <c r="K224" s="334">
        <v>0.37724745433573298</v>
      </c>
      <c r="L224" s="334">
        <v>0.37694705245119081</v>
      </c>
      <c r="M224" s="334">
        <v>0.39597035481255294</v>
      </c>
      <c r="N224" s="334">
        <v>0.32422864601111512</v>
      </c>
      <c r="O224" s="334">
        <v>0.38379908338877067</v>
      </c>
      <c r="P224" s="334">
        <v>0.48898006972943459</v>
      </c>
      <c r="Q224" s="334">
        <v>0.40166658240875652</v>
      </c>
      <c r="R224" s="334">
        <v>0.40326896046477173</v>
      </c>
      <c r="S224" s="334">
        <v>0.32013142499117164</v>
      </c>
    </row>
    <row r="225" spans="1:19">
      <c r="A225" s="322"/>
      <c r="B225" s="358" t="s">
        <v>936</v>
      </c>
      <c r="C225" s="359" t="s">
        <v>971</v>
      </c>
      <c r="D225" s="335" t="s">
        <v>940</v>
      </c>
      <c r="E225" s="336"/>
      <c r="F225" s="336"/>
      <c r="G225" s="336"/>
      <c r="H225" s="336">
        <v>0.27717652691982858</v>
      </c>
      <c r="I225" s="336">
        <v>0.31161931218991146</v>
      </c>
      <c r="J225" s="336">
        <v>0.4287490320742649</v>
      </c>
      <c r="K225" s="336">
        <v>0.37724745433573298</v>
      </c>
      <c r="L225" s="336">
        <v>0.37694705245119081</v>
      </c>
      <c r="M225" s="336">
        <v>0.39597035481255294</v>
      </c>
      <c r="N225" s="336">
        <v>0.32422864601111512</v>
      </c>
      <c r="O225" s="336">
        <v>0.38379908338877067</v>
      </c>
      <c r="P225" s="336">
        <v>0.48898006972943459</v>
      </c>
      <c r="Q225" s="336">
        <v>0.40166658240875652</v>
      </c>
      <c r="R225" s="336">
        <v>0.40326896046477173</v>
      </c>
      <c r="S225" s="336">
        <v>0.32013142499117164</v>
      </c>
    </row>
    <row r="226" spans="1:19">
      <c r="A226" s="322"/>
      <c r="B226" s="358" t="s">
        <v>936</v>
      </c>
      <c r="C226" s="359" t="s">
        <v>971</v>
      </c>
      <c r="D226" s="339" t="s">
        <v>918</v>
      </c>
      <c r="E226" s="349"/>
      <c r="F226" s="340"/>
      <c r="G226" s="340"/>
      <c r="H226" s="340">
        <f>H224/H227</f>
        <v>0.27717652691982858</v>
      </c>
      <c r="I226" s="340">
        <f t="shared" ref="I226:S226" si="116">I224/I227</f>
        <v>0.31161931218991146</v>
      </c>
      <c r="J226" s="340">
        <f t="shared" si="116"/>
        <v>0.4287490320742649</v>
      </c>
      <c r="K226" s="340">
        <f t="shared" si="116"/>
        <v>0.37724745433573298</v>
      </c>
      <c r="L226" s="340">
        <f t="shared" si="116"/>
        <v>0.37694705245119081</v>
      </c>
      <c r="M226" s="340">
        <f t="shared" si="116"/>
        <v>0.39597035481255294</v>
      </c>
      <c r="N226" s="340">
        <f t="shared" si="116"/>
        <v>0.32422864601111512</v>
      </c>
      <c r="O226" s="340">
        <f t="shared" si="116"/>
        <v>0.38379908338877067</v>
      </c>
      <c r="P226" s="340">
        <f t="shared" si="116"/>
        <v>0.48898006972943459</v>
      </c>
      <c r="Q226" s="340">
        <f t="shared" si="116"/>
        <v>0.40166658240875652</v>
      </c>
      <c r="R226" s="340">
        <f t="shared" si="116"/>
        <v>0.40326896046477173</v>
      </c>
      <c r="S226" s="340">
        <f t="shared" si="116"/>
        <v>0.32013142499117164</v>
      </c>
    </row>
    <row r="227" spans="1:19">
      <c r="A227" s="322"/>
      <c r="B227" s="358" t="s">
        <v>936</v>
      </c>
      <c r="C227" s="359" t="s">
        <v>971</v>
      </c>
      <c r="D227" s="335" t="s">
        <v>941</v>
      </c>
      <c r="E227" s="341"/>
      <c r="F227" s="341"/>
      <c r="G227" s="341"/>
      <c r="H227" s="341">
        <v>1</v>
      </c>
      <c r="I227" s="341">
        <v>1</v>
      </c>
      <c r="J227" s="341">
        <v>1</v>
      </c>
      <c r="K227" s="341">
        <v>1</v>
      </c>
      <c r="L227" s="341">
        <v>1</v>
      </c>
      <c r="M227" s="341">
        <v>1</v>
      </c>
      <c r="N227" s="341">
        <v>1</v>
      </c>
      <c r="O227" s="341">
        <v>1</v>
      </c>
      <c r="P227" s="341">
        <v>1</v>
      </c>
      <c r="Q227" s="341">
        <v>1</v>
      </c>
      <c r="R227" s="341">
        <v>1</v>
      </c>
      <c r="S227" s="341">
        <v>1</v>
      </c>
    </row>
    <row r="228" spans="1:19">
      <c r="A228" s="322"/>
      <c r="B228" s="360" t="s">
        <v>936</v>
      </c>
      <c r="C228" s="343" t="s">
        <v>971</v>
      </c>
      <c r="D228" s="342" t="s">
        <v>942</v>
      </c>
      <c r="E228" s="344"/>
      <c r="F228" s="344"/>
      <c r="G228" s="344"/>
      <c r="H228" s="345">
        <f t="shared" ref="H228:R228" si="117">H223/H$4</f>
        <v>0</v>
      </c>
      <c r="I228" s="345">
        <f t="shared" si="117"/>
        <v>0</v>
      </c>
      <c r="J228" s="345">
        <f t="shared" si="117"/>
        <v>0</v>
      </c>
      <c r="K228" s="345">
        <f t="shared" si="117"/>
        <v>0</v>
      </c>
      <c r="L228" s="345">
        <f t="shared" si="117"/>
        <v>0</v>
      </c>
      <c r="M228" s="345">
        <f t="shared" si="117"/>
        <v>0</v>
      </c>
      <c r="N228" s="345">
        <f t="shared" si="117"/>
        <v>0</v>
      </c>
      <c r="O228" s="345">
        <f t="shared" si="117"/>
        <v>0</v>
      </c>
      <c r="P228" s="345">
        <f t="shared" si="117"/>
        <v>0</v>
      </c>
      <c r="Q228" s="345">
        <f t="shared" si="117"/>
        <v>0</v>
      </c>
      <c r="R228" s="345">
        <f t="shared" si="117"/>
        <v>0</v>
      </c>
      <c r="S228" s="345">
        <f>S223/S$4</f>
        <v>0</v>
      </c>
    </row>
    <row r="229" spans="1:19" ht="15.75" thickBot="1">
      <c r="A229" s="322"/>
      <c r="B229" s="358" t="s">
        <v>936</v>
      </c>
      <c r="C229" s="359" t="s">
        <v>971</v>
      </c>
      <c r="D229" s="361" t="s">
        <v>943</v>
      </c>
      <c r="E229" s="348"/>
      <c r="F229" s="348"/>
      <c r="G229" s="348"/>
      <c r="H229" s="348">
        <f t="shared" ref="H229:S229" si="118">H224-H227</f>
        <v>-0.72282347308017147</v>
      </c>
      <c r="I229" s="348">
        <f t="shared" si="118"/>
        <v>-0.68838068781008854</v>
      </c>
      <c r="J229" s="348">
        <f t="shared" si="118"/>
        <v>-0.57125096792573515</v>
      </c>
      <c r="K229" s="348">
        <f t="shared" si="118"/>
        <v>-0.62275254566426708</v>
      </c>
      <c r="L229" s="348">
        <f t="shared" si="118"/>
        <v>-0.62305294754880913</v>
      </c>
      <c r="M229" s="348">
        <f t="shared" si="118"/>
        <v>-0.60402964518744706</v>
      </c>
      <c r="N229" s="348">
        <f t="shared" si="118"/>
        <v>-0.67577135398888488</v>
      </c>
      <c r="O229" s="348">
        <f t="shared" si="118"/>
        <v>-0.61620091661122933</v>
      </c>
      <c r="P229" s="348">
        <f t="shared" si="118"/>
        <v>-0.51101993027056536</v>
      </c>
      <c r="Q229" s="348">
        <f t="shared" si="118"/>
        <v>-0.59833341759124348</v>
      </c>
      <c r="R229" s="348">
        <f t="shared" si="118"/>
        <v>-0.59673103953522832</v>
      </c>
      <c r="S229" s="348">
        <f t="shared" si="118"/>
        <v>-0.67986857500882836</v>
      </c>
    </row>
    <row r="230" spans="1:19">
      <c r="A230" s="322"/>
      <c r="B230" s="328" t="s">
        <v>539</v>
      </c>
      <c r="C230" s="329" t="s">
        <v>971</v>
      </c>
      <c r="D230" s="328" t="s">
        <v>938</v>
      </c>
      <c r="E230" s="330"/>
      <c r="F230" s="330"/>
      <c r="G230" s="330"/>
      <c r="H230" s="330">
        <v>0</v>
      </c>
      <c r="I230" s="330">
        <v>0</v>
      </c>
      <c r="J230" s="330">
        <v>0</v>
      </c>
      <c r="K230" s="330">
        <v>0</v>
      </c>
      <c r="L230" s="330">
        <v>0</v>
      </c>
      <c r="M230" s="330">
        <v>0</v>
      </c>
      <c r="N230" s="330">
        <v>0</v>
      </c>
      <c r="O230" s="330">
        <v>0</v>
      </c>
      <c r="P230" s="330">
        <v>0</v>
      </c>
      <c r="Q230" s="330">
        <v>0</v>
      </c>
      <c r="R230" s="330">
        <v>0</v>
      </c>
      <c r="S230" s="330">
        <v>0</v>
      </c>
    </row>
    <row r="231" spans="1:19">
      <c r="A231" s="322"/>
      <c r="B231" s="358" t="s">
        <v>539</v>
      </c>
      <c r="C231" s="359" t="s">
        <v>971</v>
      </c>
      <c r="D231" s="332" t="s">
        <v>939</v>
      </c>
      <c r="E231" s="334"/>
      <c r="F231" s="334"/>
      <c r="G231" s="334"/>
      <c r="H231" s="334">
        <v>9.0844360118123475E-3</v>
      </c>
      <c r="I231" s="334">
        <v>3.4457961877555045E-2</v>
      </c>
      <c r="J231" s="334">
        <v>7.3402772989213411E-2</v>
      </c>
      <c r="K231" s="334">
        <v>3.7697103172648662E-2</v>
      </c>
      <c r="L231" s="334">
        <v>6.7999802984780575E-2</v>
      </c>
      <c r="M231" s="334">
        <v>0.10540648843927543</v>
      </c>
      <c r="N231" s="334">
        <v>6.0803179654323948E-2</v>
      </c>
      <c r="O231" s="334">
        <v>5.2359949884253562E-2</v>
      </c>
      <c r="P231" s="334">
        <v>9.0491333089409723E-2</v>
      </c>
      <c r="Q231" s="334">
        <v>7.8065728131846021E-2</v>
      </c>
      <c r="R231" s="334">
        <v>8.268214806550328E-2</v>
      </c>
      <c r="S231" s="334">
        <v>3.8918405296169072E-2</v>
      </c>
    </row>
    <row r="232" spans="1:19">
      <c r="A232" s="322"/>
      <c r="B232" s="358" t="s">
        <v>539</v>
      </c>
      <c r="C232" s="359" t="s">
        <v>971</v>
      </c>
      <c r="D232" s="335" t="s">
        <v>940</v>
      </c>
      <c r="E232" s="336"/>
      <c r="F232" s="336"/>
      <c r="G232" s="336"/>
      <c r="H232" s="336">
        <v>9.0844360118123475E-3</v>
      </c>
      <c r="I232" s="336">
        <v>3.4457961877555045E-2</v>
      </c>
      <c r="J232" s="336">
        <v>7.3402772989213411E-2</v>
      </c>
      <c r="K232" s="336">
        <v>3.7697103172648662E-2</v>
      </c>
      <c r="L232" s="336">
        <v>6.7999802984780575E-2</v>
      </c>
      <c r="M232" s="336">
        <v>0.10540648843927543</v>
      </c>
      <c r="N232" s="336">
        <v>6.0803179654323948E-2</v>
      </c>
      <c r="O232" s="336">
        <v>5.2359949884253562E-2</v>
      </c>
      <c r="P232" s="336">
        <v>9.0491333089409723E-2</v>
      </c>
      <c r="Q232" s="336">
        <v>7.8065728131846021E-2</v>
      </c>
      <c r="R232" s="336">
        <v>8.268214806550328E-2</v>
      </c>
      <c r="S232" s="336">
        <v>3.8918405296169072E-2</v>
      </c>
    </row>
    <row r="233" spans="1:19">
      <c r="A233" s="322"/>
      <c r="B233" s="358" t="s">
        <v>539</v>
      </c>
      <c r="C233" s="359" t="s">
        <v>971</v>
      </c>
      <c r="D233" s="339" t="s">
        <v>918</v>
      </c>
      <c r="E233" s="349"/>
      <c r="F233" s="340"/>
      <c r="G233" s="340"/>
      <c r="H233" s="340">
        <f>H231/H234</f>
        <v>4.5422180059061734E-2</v>
      </c>
      <c r="I233" s="340">
        <f t="shared" ref="I233:S233" si="119">I231/I234</f>
        <v>0.17228980938777522</v>
      </c>
      <c r="J233" s="340">
        <f t="shared" si="119"/>
        <v>0.36701386494606703</v>
      </c>
      <c r="K233" s="340">
        <f t="shared" si="119"/>
        <v>0.1884855158632433</v>
      </c>
      <c r="L233" s="340">
        <f t="shared" si="119"/>
        <v>0.33999901492390283</v>
      </c>
      <c r="M233" s="340">
        <f t="shared" si="119"/>
        <v>0.52703244219637713</v>
      </c>
      <c r="N233" s="340">
        <f t="shared" si="119"/>
        <v>0.30401589827161973</v>
      </c>
      <c r="O233" s="340">
        <f t="shared" si="119"/>
        <v>0.26179974942126777</v>
      </c>
      <c r="P233" s="340">
        <f t="shared" si="119"/>
        <v>0.4524566654470486</v>
      </c>
      <c r="Q233" s="340">
        <f t="shared" si="119"/>
        <v>0.39032864065923006</v>
      </c>
      <c r="R233" s="340">
        <f t="shared" si="119"/>
        <v>0.4134107403275164</v>
      </c>
      <c r="S233" s="340">
        <f t="shared" si="119"/>
        <v>0.19459202648084534</v>
      </c>
    </row>
    <row r="234" spans="1:19">
      <c r="A234" s="322"/>
      <c r="B234" s="358" t="s">
        <v>539</v>
      </c>
      <c r="C234" s="359" t="s">
        <v>971</v>
      </c>
      <c r="D234" s="335" t="s">
        <v>941</v>
      </c>
      <c r="E234" s="341"/>
      <c r="F234" s="341"/>
      <c r="G234" s="341"/>
      <c r="H234" s="341">
        <v>0.2</v>
      </c>
      <c r="I234" s="341">
        <v>0.2</v>
      </c>
      <c r="J234" s="341">
        <v>0.2</v>
      </c>
      <c r="K234" s="341">
        <v>0.2</v>
      </c>
      <c r="L234" s="341">
        <v>0.2</v>
      </c>
      <c r="M234" s="341">
        <v>0.2</v>
      </c>
      <c r="N234" s="341">
        <v>0.2</v>
      </c>
      <c r="O234" s="341">
        <v>0.2</v>
      </c>
      <c r="P234" s="341">
        <v>0.2</v>
      </c>
      <c r="Q234" s="341">
        <v>0.2</v>
      </c>
      <c r="R234" s="341">
        <v>0.2</v>
      </c>
      <c r="S234" s="341">
        <v>0.2</v>
      </c>
    </row>
    <row r="235" spans="1:19">
      <c r="A235" s="322"/>
      <c r="B235" s="360" t="s">
        <v>539</v>
      </c>
      <c r="C235" s="343" t="s">
        <v>971</v>
      </c>
      <c r="D235" s="342" t="s">
        <v>942</v>
      </c>
      <c r="E235" s="344"/>
      <c r="F235" s="344"/>
      <c r="G235" s="344"/>
      <c r="H235" s="345">
        <f t="shared" ref="H235:R235" si="120">H230/H$4</f>
        <v>0</v>
      </c>
      <c r="I235" s="345">
        <f t="shared" si="120"/>
        <v>0</v>
      </c>
      <c r="J235" s="345">
        <f t="shared" si="120"/>
        <v>0</v>
      </c>
      <c r="K235" s="345">
        <f t="shared" si="120"/>
        <v>0</v>
      </c>
      <c r="L235" s="345">
        <f t="shared" si="120"/>
        <v>0</v>
      </c>
      <c r="M235" s="345">
        <f t="shared" si="120"/>
        <v>0</v>
      </c>
      <c r="N235" s="345">
        <f t="shared" si="120"/>
        <v>0</v>
      </c>
      <c r="O235" s="345">
        <f t="shared" si="120"/>
        <v>0</v>
      </c>
      <c r="P235" s="345">
        <f t="shared" si="120"/>
        <v>0</v>
      </c>
      <c r="Q235" s="345">
        <f t="shared" si="120"/>
        <v>0</v>
      </c>
      <c r="R235" s="345">
        <f t="shared" si="120"/>
        <v>0</v>
      </c>
      <c r="S235" s="345">
        <f>S230/S$4</f>
        <v>0</v>
      </c>
    </row>
    <row r="236" spans="1:19" ht="15.75" thickBot="1">
      <c r="A236" s="322"/>
      <c r="B236" s="358" t="s">
        <v>539</v>
      </c>
      <c r="C236" s="359" t="s">
        <v>971</v>
      </c>
      <c r="D236" s="346" t="s">
        <v>943</v>
      </c>
      <c r="E236" s="348"/>
      <c r="F236" s="348"/>
      <c r="G236" s="348"/>
      <c r="H236" s="348">
        <f t="shared" ref="H236:S236" si="121">H231-H234</f>
        <v>-0.19091556398818765</v>
      </c>
      <c r="I236" s="348">
        <f t="shared" si="121"/>
        <v>-0.16554203812244497</v>
      </c>
      <c r="J236" s="348">
        <f t="shared" si="121"/>
        <v>-0.1265972270107866</v>
      </c>
      <c r="K236" s="348">
        <f t="shared" si="121"/>
        <v>-0.16230289682735136</v>
      </c>
      <c r="L236" s="348">
        <f t="shared" si="121"/>
        <v>-0.13200019701521942</v>
      </c>
      <c r="M236" s="348">
        <f t="shared" si="121"/>
        <v>-9.4593511560724583E-2</v>
      </c>
      <c r="N236" s="348">
        <f t="shared" si="121"/>
        <v>-0.13919682034567607</v>
      </c>
      <c r="O236" s="348">
        <f t="shared" si="121"/>
        <v>-0.14764005011574644</v>
      </c>
      <c r="P236" s="348">
        <f t="shared" si="121"/>
        <v>-0.10950866691059029</v>
      </c>
      <c r="Q236" s="348">
        <f t="shared" si="121"/>
        <v>-0.12193427186815399</v>
      </c>
      <c r="R236" s="348">
        <f t="shared" si="121"/>
        <v>-0.11731785193449673</v>
      </c>
      <c r="S236" s="348">
        <f t="shared" si="121"/>
        <v>-0.16108159470383093</v>
      </c>
    </row>
    <row r="237" spans="1:19">
      <c r="A237" s="322"/>
      <c r="B237" s="328" t="s">
        <v>753</v>
      </c>
      <c r="C237" s="329" t="s">
        <v>971</v>
      </c>
      <c r="D237" s="328" t="s">
        <v>938</v>
      </c>
      <c r="E237" s="330"/>
      <c r="F237" s="330"/>
      <c r="G237" s="330"/>
      <c r="H237" s="330">
        <v>0</v>
      </c>
      <c r="I237" s="330">
        <v>0</v>
      </c>
      <c r="J237" s="330">
        <v>0</v>
      </c>
      <c r="K237" s="330">
        <v>0</v>
      </c>
      <c r="L237" s="330">
        <v>0</v>
      </c>
      <c r="M237" s="330">
        <v>0</v>
      </c>
      <c r="N237" s="330">
        <v>0</v>
      </c>
      <c r="O237" s="330">
        <v>0</v>
      </c>
      <c r="P237" s="330">
        <v>0</v>
      </c>
      <c r="Q237" s="330">
        <v>0</v>
      </c>
      <c r="R237" s="330">
        <v>0</v>
      </c>
      <c r="S237" s="330">
        <v>0</v>
      </c>
    </row>
    <row r="238" spans="1:19">
      <c r="A238" s="322"/>
      <c r="B238" s="358" t="s">
        <v>753</v>
      </c>
      <c r="C238" s="359" t="s">
        <v>971</v>
      </c>
      <c r="D238" s="332" t="s">
        <v>939</v>
      </c>
      <c r="E238" s="334"/>
      <c r="F238" s="334"/>
      <c r="G238" s="334"/>
      <c r="H238" s="334">
        <v>0.26809209090801628</v>
      </c>
      <c r="I238" s="334">
        <v>0.27716135031235645</v>
      </c>
      <c r="J238" s="334">
        <v>0.35534625908505146</v>
      </c>
      <c r="K238" s="334">
        <v>0.3395503511630843</v>
      </c>
      <c r="L238" s="334">
        <v>0.30894724946641017</v>
      </c>
      <c r="M238" s="334">
        <v>0.29056386637327758</v>
      </c>
      <c r="N238" s="334">
        <v>0.26342546635679115</v>
      </c>
      <c r="O238" s="334">
        <v>0.3314391335045172</v>
      </c>
      <c r="P238" s="334">
        <v>0.39848873664002488</v>
      </c>
      <c r="Q238" s="334">
        <v>0.3236008542769106</v>
      </c>
      <c r="R238" s="334">
        <v>0.32058681239926856</v>
      </c>
      <c r="S238" s="334">
        <v>0.28121301969500256</v>
      </c>
    </row>
    <row r="239" spans="1:19">
      <c r="A239" s="322"/>
      <c r="B239" s="358" t="s">
        <v>753</v>
      </c>
      <c r="C239" s="359" t="s">
        <v>971</v>
      </c>
      <c r="D239" s="335" t="s">
        <v>940</v>
      </c>
      <c r="E239" s="336"/>
      <c r="F239" s="336"/>
      <c r="G239" s="336"/>
      <c r="H239" s="336">
        <v>0.26809209090801628</v>
      </c>
      <c r="I239" s="336">
        <v>0.27716135031235645</v>
      </c>
      <c r="J239" s="336">
        <v>0.35534625908505146</v>
      </c>
      <c r="K239" s="336">
        <v>0.3395503511630843</v>
      </c>
      <c r="L239" s="336">
        <v>0.30894724946641017</v>
      </c>
      <c r="M239" s="336">
        <v>0.29056386637327758</v>
      </c>
      <c r="N239" s="336">
        <v>0.26342546635679115</v>
      </c>
      <c r="O239" s="336">
        <v>0.3314391335045172</v>
      </c>
      <c r="P239" s="336">
        <v>0.39848873664002488</v>
      </c>
      <c r="Q239" s="336">
        <v>0.3236008542769106</v>
      </c>
      <c r="R239" s="336">
        <v>0.32058681239926856</v>
      </c>
      <c r="S239" s="336">
        <v>0.28121301969500256</v>
      </c>
    </row>
    <row r="240" spans="1:19">
      <c r="A240" s="322"/>
      <c r="B240" s="358" t="s">
        <v>753</v>
      </c>
      <c r="C240" s="359" t="s">
        <v>971</v>
      </c>
      <c r="D240" s="339" t="s">
        <v>918</v>
      </c>
      <c r="E240" s="349"/>
      <c r="F240" s="340"/>
      <c r="G240" s="340"/>
      <c r="H240" s="340">
        <f>H238/H241</f>
        <v>0.33511511363502033</v>
      </c>
      <c r="I240" s="340">
        <f t="shared" ref="I240:S240" si="122">I238/I241</f>
        <v>0.34645168789044556</v>
      </c>
      <c r="J240" s="340">
        <f t="shared" si="122"/>
        <v>0.4441828238563143</v>
      </c>
      <c r="K240" s="340">
        <f t="shared" si="122"/>
        <v>0.42443793895385534</v>
      </c>
      <c r="L240" s="340">
        <f t="shared" si="122"/>
        <v>0.38618406183301268</v>
      </c>
      <c r="M240" s="340">
        <f t="shared" si="122"/>
        <v>0.36320483296659695</v>
      </c>
      <c r="N240" s="340">
        <f t="shared" si="122"/>
        <v>0.32928183294598889</v>
      </c>
      <c r="O240" s="340">
        <f t="shared" si="122"/>
        <v>0.41429891688064646</v>
      </c>
      <c r="P240" s="340">
        <f t="shared" si="122"/>
        <v>0.49811092080003105</v>
      </c>
      <c r="Q240" s="340">
        <f t="shared" si="122"/>
        <v>0.40450106784613821</v>
      </c>
      <c r="R240" s="340">
        <f t="shared" si="122"/>
        <v>0.4007335154990857</v>
      </c>
      <c r="S240" s="340">
        <f t="shared" si="122"/>
        <v>0.35151627461875318</v>
      </c>
    </row>
    <row r="241" spans="1:19">
      <c r="A241" s="322"/>
      <c r="B241" s="358" t="s">
        <v>753</v>
      </c>
      <c r="C241" s="359" t="s">
        <v>971</v>
      </c>
      <c r="D241" s="335" t="s">
        <v>941</v>
      </c>
      <c r="E241" s="341"/>
      <c r="F241" s="341"/>
      <c r="G241" s="341"/>
      <c r="H241" s="341">
        <v>0.8</v>
      </c>
      <c r="I241" s="341">
        <v>0.8</v>
      </c>
      <c r="J241" s="341">
        <v>0.8</v>
      </c>
      <c r="K241" s="341">
        <v>0.8</v>
      </c>
      <c r="L241" s="341">
        <v>0.8</v>
      </c>
      <c r="M241" s="341">
        <v>0.8</v>
      </c>
      <c r="N241" s="341">
        <v>0.8</v>
      </c>
      <c r="O241" s="341">
        <v>0.8</v>
      </c>
      <c r="P241" s="341">
        <v>0.8</v>
      </c>
      <c r="Q241" s="341">
        <v>0.8</v>
      </c>
      <c r="R241" s="341">
        <v>0.8</v>
      </c>
      <c r="S241" s="341">
        <v>0.8</v>
      </c>
    </row>
    <row r="242" spans="1:19">
      <c r="A242" s="322"/>
      <c r="B242" s="360" t="s">
        <v>753</v>
      </c>
      <c r="C242" s="343" t="s">
        <v>971</v>
      </c>
      <c r="D242" s="342" t="s">
        <v>942</v>
      </c>
      <c r="E242" s="344"/>
      <c r="F242" s="344"/>
      <c r="G242" s="344"/>
      <c r="H242" s="345">
        <f t="shared" ref="H242:R242" si="123">H237/H$4</f>
        <v>0</v>
      </c>
      <c r="I242" s="345">
        <f t="shared" si="123"/>
        <v>0</v>
      </c>
      <c r="J242" s="345">
        <f t="shared" si="123"/>
        <v>0</v>
      </c>
      <c r="K242" s="345">
        <f t="shared" si="123"/>
        <v>0</v>
      </c>
      <c r="L242" s="345">
        <f t="shared" si="123"/>
        <v>0</v>
      </c>
      <c r="M242" s="345">
        <f t="shared" si="123"/>
        <v>0</v>
      </c>
      <c r="N242" s="345">
        <f t="shared" si="123"/>
        <v>0</v>
      </c>
      <c r="O242" s="345">
        <f t="shared" si="123"/>
        <v>0</v>
      </c>
      <c r="P242" s="345">
        <f t="shared" si="123"/>
        <v>0</v>
      </c>
      <c r="Q242" s="345">
        <f t="shared" si="123"/>
        <v>0</v>
      </c>
      <c r="R242" s="345">
        <f t="shared" si="123"/>
        <v>0</v>
      </c>
      <c r="S242" s="345">
        <f>S237/S$4</f>
        <v>0</v>
      </c>
    </row>
    <row r="243" spans="1:19" ht="15.75" thickBot="1">
      <c r="A243" s="322"/>
      <c r="B243" s="358" t="s">
        <v>753</v>
      </c>
      <c r="C243" s="359" t="s">
        <v>971</v>
      </c>
      <c r="D243" s="346" t="s">
        <v>943</v>
      </c>
      <c r="E243" s="348"/>
      <c r="F243" s="348"/>
      <c r="G243" s="348"/>
      <c r="H243" s="348">
        <f t="shared" ref="H243:S243" si="124">H238-H241</f>
        <v>-0.53190790909198382</v>
      </c>
      <c r="I243" s="348">
        <f t="shared" si="124"/>
        <v>-0.5228386496876436</v>
      </c>
      <c r="J243" s="348">
        <f t="shared" si="124"/>
        <v>-0.44465374091494858</v>
      </c>
      <c r="K243" s="348">
        <f t="shared" si="124"/>
        <v>-0.46044964883691575</v>
      </c>
      <c r="L243" s="348">
        <f t="shared" si="124"/>
        <v>-0.49105275053358988</v>
      </c>
      <c r="M243" s="348">
        <f t="shared" si="124"/>
        <v>-0.50943613362672246</v>
      </c>
      <c r="N243" s="348">
        <f t="shared" si="124"/>
        <v>-0.53657453364320884</v>
      </c>
      <c r="O243" s="348">
        <f t="shared" si="124"/>
        <v>-0.46856086649548284</v>
      </c>
      <c r="P243" s="348">
        <f t="shared" si="124"/>
        <v>-0.40151126335997517</v>
      </c>
      <c r="Q243" s="348">
        <f t="shared" si="124"/>
        <v>-0.47639914572308945</v>
      </c>
      <c r="R243" s="348">
        <f t="shared" si="124"/>
        <v>-0.47941318760073148</v>
      </c>
      <c r="S243" s="348">
        <f t="shared" si="124"/>
        <v>-0.51878698030499748</v>
      </c>
    </row>
    <row r="244" spans="1:19">
      <c r="B244" s="328" t="s">
        <v>972</v>
      </c>
      <c r="C244" s="329" t="s">
        <v>972</v>
      </c>
      <c r="D244" s="328" t="s">
        <v>938</v>
      </c>
      <c r="E244" s="330"/>
      <c r="F244" s="330"/>
      <c r="G244" s="330"/>
      <c r="H244" s="330">
        <v>0</v>
      </c>
      <c r="I244" s="330">
        <v>0</v>
      </c>
      <c r="J244" s="330">
        <v>0</v>
      </c>
      <c r="K244" s="330">
        <v>3.0910603283542861</v>
      </c>
      <c r="L244" s="330">
        <v>0</v>
      </c>
      <c r="M244" s="330">
        <v>2.2721961157588373</v>
      </c>
      <c r="N244" s="330">
        <v>2.6047780671627394</v>
      </c>
      <c r="O244" s="330">
        <v>5.4301526661511064</v>
      </c>
      <c r="P244" s="330">
        <v>7.0403321164492523</v>
      </c>
      <c r="Q244" s="330">
        <v>5.2598192660706182</v>
      </c>
      <c r="R244" s="330">
        <v>4.4078438240628488</v>
      </c>
      <c r="S244" s="330">
        <v>0</v>
      </c>
    </row>
    <row r="245" spans="1:19">
      <c r="B245" s="332" t="s">
        <v>972</v>
      </c>
      <c r="C245" s="333" t="s">
        <v>972</v>
      </c>
      <c r="D245" s="332" t="s">
        <v>939</v>
      </c>
      <c r="E245" s="334"/>
      <c r="F245" s="334"/>
      <c r="G245" s="334"/>
      <c r="H245" s="334">
        <v>3.9528026858586842</v>
      </c>
      <c r="I245" s="334">
        <v>3.9303482196029096</v>
      </c>
      <c r="J245" s="334">
        <v>3.7790838259902477</v>
      </c>
      <c r="K245" s="334">
        <v>5.4491684076039455</v>
      </c>
      <c r="L245" s="334">
        <v>4.4007761810463943</v>
      </c>
      <c r="M245" s="334">
        <v>5.2192578934719336</v>
      </c>
      <c r="N245" s="334">
        <v>5.287943296479261</v>
      </c>
      <c r="O245" s="334">
        <v>5.8247177151757397</v>
      </c>
      <c r="P245" s="334">
        <v>6.3424560739587594</v>
      </c>
      <c r="Q245" s="334">
        <v>5.836267022340671</v>
      </c>
      <c r="R245" s="334">
        <v>5.6603155723608056</v>
      </c>
      <c r="S245" s="334">
        <v>3.9193040549270921</v>
      </c>
    </row>
    <row r="246" spans="1:19">
      <c r="B246" s="335" t="s">
        <v>972</v>
      </c>
      <c r="C246" s="333" t="s">
        <v>972</v>
      </c>
      <c r="D246" s="335" t="s">
        <v>940</v>
      </c>
      <c r="E246" s="336"/>
      <c r="F246" s="336"/>
      <c r="G246" s="336"/>
      <c r="H246" s="336">
        <v>3.9528026858586842</v>
      </c>
      <c r="I246" s="336">
        <v>3.9303482196029096</v>
      </c>
      <c r="J246" s="336">
        <v>3.7790838259902477</v>
      </c>
      <c r="K246" s="336">
        <v>4.75</v>
      </c>
      <c r="L246" s="336">
        <v>4.4007761810463943</v>
      </c>
      <c r="M246" s="336">
        <v>4.75</v>
      </c>
      <c r="N246" s="336">
        <v>4.7499999999999991</v>
      </c>
      <c r="O246" s="336">
        <v>4.75</v>
      </c>
      <c r="P246" s="336">
        <v>4.7499999999999991</v>
      </c>
      <c r="Q246" s="336">
        <v>4.75</v>
      </c>
      <c r="R246" s="336">
        <v>4.7500000000000009</v>
      </c>
      <c r="S246" s="336">
        <v>3.9193040549270921</v>
      </c>
    </row>
    <row r="247" spans="1:19">
      <c r="B247" s="337" t="s">
        <v>972</v>
      </c>
      <c r="C247" s="338" t="s">
        <v>972</v>
      </c>
      <c r="D247" s="339" t="s">
        <v>918</v>
      </c>
      <c r="E247" s="349"/>
      <c r="F247" s="340"/>
      <c r="G247" s="340"/>
      <c r="H247" s="340">
        <f>H245/H248</f>
        <v>0.7905605371717368</v>
      </c>
      <c r="I247" s="340">
        <f t="shared" ref="I247:S247" si="125">I245/I248</f>
        <v>0.78606964392058187</v>
      </c>
      <c r="J247" s="340">
        <f t="shared" si="125"/>
        <v>0.75581676519804952</v>
      </c>
      <c r="K247" s="340">
        <f t="shared" si="125"/>
        <v>1.0898336815207892</v>
      </c>
      <c r="L247" s="340">
        <f t="shared" si="125"/>
        <v>0.88015523620927882</v>
      </c>
      <c r="M247" s="340">
        <f t="shared" si="125"/>
        <v>1.0438515786943867</v>
      </c>
      <c r="N247" s="340">
        <f t="shared" si="125"/>
        <v>1.0575886592958521</v>
      </c>
      <c r="O247" s="340">
        <f t="shared" si="125"/>
        <v>1.164943543035148</v>
      </c>
      <c r="P247" s="340">
        <f t="shared" si="125"/>
        <v>1.268491214791752</v>
      </c>
      <c r="Q247" s="340">
        <f t="shared" si="125"/>
        <v>1.1672534044681342</v>
      </c>
      <c r="R247" s="340">
        <f t="shared" si="125"/>
        <v>1.1320631144721611</v>
      </c>
      <c r="S247" s="340">
        <f t="shared" si="125"/>
        <v>0.78386081098541838</v>
      </c>
    </row>
    <row r="248" spans="1:19">
      <c r="B248" s="335" t="s">
        <v>972</v>
      </c>
      <c r="C248" s="333" t="s">
        <v>972</v>
      </c>
      <c r="D248" s="335" t="s">
        <v>941</v>
      </c>
      <c r="E248" s="341"/>
      <c r="F248" s="341"/>
      <c r="G248" s="341"/>
      <c r="H248" s="341">
        <v>5</v>
      </c>
      <c r="I248" s="341">
        <v>5</v>
      </c>
      <c r="J248" s="341">
        <v>5</v>
      </c>
      <c r="K248" s="341">
        <v>5</v>
      </c>
      <c r="L248" s="341">
        <v>5</v>
      </c>
      <c r="M248" s="341">
        <v>5</v>
      </c>
      <c r="N248" s="341">
        <v>5</v>
      </c>
      <c r="O248" s="341">
        <v>5</v>
      </c>
      <c r="P248" s="341">
        <v>5</v>
      </c>
      <c r="Q248" s="341">
        <v>5</v>
      </c>
      <c r="R248" s="341">
        <v>5</v>
      </c>
      <c r="S248" s="341">
        <v>5</v>
      </c>
    </row>
    <row r="249" spans="1:19">
      <c r="B249" s="342" t="s">
        <v>972</v>
      </c>
      <c r="C249" s="343" t="s">
        <v>972</v>
      </c>
      <c r="D249" s="342" t="s">
        <v>942</v>
      </c>
      <c r="E249" s="344"/>
      <c r="F249" s="344"/>
      <c r="G249" s="344"/>
      <c r="H249" s="345">
        <f t="shared" ref="H249:R249" si="126">H244/H$4</f>
        <v>0</v>
      </c>
      <c r="I249" s="345">
        <f t="shared" si="126"/>
        <v>0</v>
      </c>
      <c r="J249" s="345">
        <f t="shared" si="126"/>
        <v>0</v>
      </c>
      <c r="K249" s="345">
        <f t="shared" si="126"/>
        <v>0.14719334896925171</v>
      </c>
      <c r="L249" s="345">
        <f t="shared" si="126"/>
        <v>0</v>
      </c>
      <c r="M249" s="345">
        <f t="shared" si="126"/>
        <v>9.8791135467775529E-2</v>
      </c>
      <c r="N249" s="345">
        <f t="shared" si="126"/>
        <v>0.11325122031142346</v>
      </c>
      <c r="O249" s="345">
        <f t="shared" si="126"/>
        <v>0.22625636108962943</v>
      </c>
      <c r="P249" s="345">
        <f t="shared" si="126"/>
        <v>0.33525391030710727</v>
      </c>
      <c r="Q249" s="345">
        <f t="shared" si="126"/>
        <v>0.2286877941769834</v>
      </c>
      <c r="R249" s="345">
        <f t="shared" si="126"/>
        <v>0.19164538365490646</v>
      </c>
      <c r="S249" s="345">
        <f>S244/S$4</f>
        <v>0</v>
      </c>
    </row>
    <row r="250" spans="1:19" ht="15.75" thickBot="1">
      <c r="A250" s="322"/>
      <c r="B250" s="346" t="s">
        <v>972</v>
      </c>
      <c r="C250" s="347" t="s">
        <v>972</v>
      </c>
      <c r="D250" s="346" t="s">
        <v>943</v>
      </c>
      <c r="E250" s="348"/>
      <c r="F250" s="348"/>
      <c r="G250" s="348"/>
      <c r="H250" s="348">
        <f t="shared" ref="H250:S250" si="127">H245-H248</f>
        <v>-1.0471973141413158</v>
      </c>
      <c r="I250" s="348">
        <f t="shared" si="127"/>
        <v>-1.0696517803970904</v>
      </c>
      <c r="J250" s="348">
        <f t="shared" si="127"/>
        <v>-1.2209161740097523</v>
      </c>
      <c r="K250" s="348">
        <f t="shared" si="127"/>
        <v>0.4491684076039455</v>
      </c>
      <c r="L250" s="348">
        <f t="shared" si="127"/>
        <v>-0.59922381895360566</v>
      </c>
      <c r="M250" s="348">
        <f t="shared" si="127"/>
        <v>0.21925789347193358</v>
      </c>
      <c r="N250" s="348">
        <f t="shared" si="127"/>
        <v>0.28794329647926098</v>
      </c>
      <c r="O250" s="348">
        <f t="shared" si="127"/>
        <v>0.82471771517573966</v>
      </c>
      <c r="P250" s="348">
        <f t="shared" si="127"/>
        <v>1.3424560739587594</v>
      </c>
      <c r="Q250" s="348">
        <f t="shared" si="127"/>
        <v>0.83626702234067096</v>
      </c>
      <c r="R250" s="348">
        <f t="shared" si="127"/>
        <v>0.66031557236080562</v>
      </c>
      <c r="S250" s="348">
        <f t="shared" si="127"/>
        <v>-1.0806959450729079</v>
      </c>
    </row>
    <row r="251" spans="1:19">
      <c r="B251" s="328" t="s">
        <v>973</v>
      </c>
      <c r="C251" s="329" t="s">
        <v>973</v>
      </c>
      <c r="D251" s="328" t="s">
        <v>938</v>
      </c>
      <c r="E251" s="330"/>
      <c r="F251" s="330"/>
      <c r="G251" s="330"/>
      <c r="H251" s="330">
        <v>0</v>
      </c>
      <c r="I251" s="330">
        <v>0</v>
      </c>
      <c r="J251" s="330">
        <v>0</v>
      </c>
      <c r="K251" s="330">
        <v>0</v>
      </c>
      <c r="L251" s="330">
        <v>0</v>
      </c>
      <c r="M251" s="330">
        <v>0</v>
      </c>
      <c r="N251" s="330">
        <v>0</v>
      </c>
      <c r="O251" s="330">
        <v>0</v>
      </c>
      <c r="P251" s="330">
        <v>0</v>
      </c>
      <c r="Q251" s="330">
        <v>0</v>
      </c>
      <c r="R251" s="330">
        <v>0</v>
      </c>
      <c r="S251" s="330">
        <v>0</v>
      </c>
    </row>
    <row r="252" spans="1:19">
      <c r="B252" s="332" t="s">
        <v>973</v>
      </c>
      <c r="C252" s="333" t="s">
        <v>973</v>
      </c>
      <c r="D252" s="332" t="s">
        <v>939</v>
      </c>
      <c r="E252" s="334"/>
      <c r="F252" s="334"/>
      <c r="G252" s="334"/>
      <c r="H252" s="334">
        <v>0.39135063959798172</v>
      </c>
      <c r="I252" s="334">
        <v>0.40526922284878042</v>
      </c>
      <c r="J252" s="334">
        <v>0.33928151740999252</v>
      </c>
      <c r="K252" s="334">
        <v>0.3363809974480742</v>
      </c>
      <c r="L252" s="334">
        <v>0.58578449824161405</v>
      </c>
      <c r="M252" s="334">
        <v>0.58323174861167537</v>
      </c>
      <c r="N252" s="334">
        <v>0.49437212069465092</v>
      </c>
      <c r="O252" s="334">
        <v>0.46311303021938299</v>
      </c>
      <c r="P252" s="334">
        <v>0.65970755193516339</v>
      </c>
      <c r="Q252" s="334">
        <v>0.42393661799172577</v>
      </c>
      <c r="R252" s="334">
        <v>0.46355894571346762</v>
      </c>
      <c r="S252" s="334">
        <v>0.3004373536096846</v>
      </c>
    </row>
    <row r="253" spans="1:19">
      <c r="B253" s="335" t="s">
        <v>973</v>
      </c>
      <c r="C253" s="333" t="s">
        <v>973</v>
      </c>
      <c r="D253" s="335" t="s">
        <v>940</v>
      </c>
      <c r="E253" s="336"/>
      <c r="F253" s="336"/>
      <c r="G253" s="336"/>
      <c r="H253" s="336">
        <v>0.39135063959798172</v>
      </c>
      <c r="I253" s="336">
        <v>0.40526922284878042</v>
      </c>
      <c r="J253" s="336">
        <v>0.33928151740999252</v>
      </c>
      <c r="K253" s="336">
        <v>0.3363809974480742</v>
      </c>
      <c r="L253" s="336">
        <v>0.58578449824161405</v>
      </c>
      <c r="M253" s="336">
        <v>0.58323174861167537</v>
      </c>
      <c r="N253" s="336">
        <v>0.49437212069465092</v>
      </c>
      <c r="O253" s="336">
        <v>0.46311303021938299</v>
      </c>
      <c r="P253" s="336">
        <v>0.65970755193516339</v>
      </c>
      <c r="Q253" s="336">
        <v>0.42393661799172577</v>
      </c>
      <c r="R253" s="336">
        <v>0.46355894571346762</v>
      </c>
      <c r="S253" s="336">
        <v>0.3004373536096846</v>
      </c>
    </row>
    <row r="254" spans="1:19">
      <c r="B254" s="337" t="s">
        <v>973</v>
      </c>
      <c r="C254" s="338" t="s">
        <v>973</v>
      </c>
      <c r="D254" s="339" t="s">
        <v>918</v>
      </c>
      <c r="E254" s="349"/>
      <c r="F254" s="340"/>
      <c r="G254" s="340"/>
      <c r="H254" s="340">
        <f>H252/H255</f>
        <v>0.39135063959798172</v>
      </c>
      <c r="I254" s="340">
        <f t="shared" ref="I254:S254" si="128">I252/I255</f>
        <v>0.40526922284878042</v>
      </c>
      <c r="J254" s="340">
        <f t="shared" si="128"/>
        <v>0.33928151740999252</v>
      </c>
      <c r="K254" s="340">
        <f t="shared" si="128"/>
        <v>0.3363809974480742</v>
      </c>
      <c r="L254" s="340">
        <f t="shared" si="128"/>
        <v>0.58578449824161405</v>
      </c>
      <c r="M254" s="340">
        <f t="shared" si="128"/>
        <v>0.58323174861167537</v>
      </c>
      <c r="N254" s="340">
        <f t="shared" si="128"/>
        <v>0.49437212069465092</v>
      </c>
      <c r="O254" s="340">
        <f t="shared" si="128"/>
        <v>0.46311303021938299</v>
      </c>
      <c r="P254" s="340">
        <f t="shared" si="128"/>
        <v>0.65970755193516339</v>
      </c>
      <c r="Q254" s="340">
        <f t="shared" si="128"/>
        <v>0.42393661799172577</v>
      </c>
      <c r="R254" s="340">
        <f t="shared" si="128"/>
        <v>0.46355894571346762</v>
      </c>
      <c r="S254" s="340">
        <f t="shared" si="128"/>
        <v>0.3004373536096846</v>
      </c>
    </row>
    <row r="255" spans="1:19">
      <c r="B255" s="335" t="s">
        <v>973</v>
      </c>
      <c r="C255" s="333" t="s">
        <v>973</v>
      </c>
      <c r="D255" s="335" t="s">
        <v>941</v>
      </c>
      <c r="E255" s="341"/>
      <c r="F255" s="341"/>
      <c r="G255" s="341"/>
      <c r="H255" s="341">
        <v>1</v>
      </c>
      <c r="I255" s="341">
        <v>1</v>
      </c>
      <c r="J255" s="341">
        <v>1</v>
      </c>
      <c r="K255" s="341">
        <v>1</v>
      </c>
      <c r="L255" s="341">
        <v>1</v>
      </c>
      <c r="M255" s="341">
        <v>1</v>
      </c>
      <c r="N255" s="341">
        <v>1</v>
      </c>
      <c r="O255" s="341">
        <v>1</v>
      </c>
      <c r="P255" s="341">
        <v>1</v>
      </c>
      <c r="Q255" s="341">
        <v>1</v>
      </c>
      <c r="R255" s="341">
        <v>1</v>
      </c>
      <c r="S255" s="341">
        <v>1</v>
      </c>
    </row>
    <row r="256" spans="1:19">
      <c r="B256" s="342" t="s">
        <v>973</v>
      </c>
      <c r="C256" s="343" t="s">
        <v>973</v>
      </c>
      <c r="D256" s="342" t="s">
        <v>942</v>
      </c>
      <c r="E256" s="344"/>
      <c r="F256" s="344"/>
      <c r="G256" s="344"/>
      <c r="H256" s="345">
        <f t="shared" ref="H256:R256" si="129">H251/H$4</f>
        <v>0</v>
      </c>
      <c r="I256" s="345">
        <f t="shared" si="129"/>
        <v>0</v>
      </c>
      <c r="J256" s="345">
        <f t="shared" si="129"/>
        <v>0</v>
      </c>
      <c r="K256" s="345">
        <f t="shared" si="129"/>
        <v>0</v>
      </c>
      <c r="L256" s="345">
        <f t="shared" si="129"/>
        <v>0</v>
      </c>
      <c r="M256" s="345">
        <f t="shared" si="129"/>
        <v>0</v>
      </c>
      <c r="N256" s="345">
        <f t="shared" si="129"/>
        <v>0</v>
      </c>
      <c r="O256" s="345">
        <f t="shared" si="129"/>
        <v>0</v>
      </c>
      <c r="P256" s="345">
        <f t="shared" si="129"/>
        <v>0</v>
      </c>
      <c r="Q256" s="345">
        <f t="shared" si="129"/>
        <v>0</v>
      </c>
      <c r="R256" s="345">
        <f t="shared" si="129"/>
        <v>0</v>
      </c>
      <c r="S256" s="345">
        <f>S251/S$4</f>
        <v>0</v>
      </c>
    </row>
    <row r="257" spans="1:19" ht="15.75" thickBot="1">
      <c r="A257" s="322"/>
      <c r="B257" s="346" t="s">
        <v>973</v>
      </c>
      <c r="C257" s="347" t="s">
        <v>973</v>
      </c>
      <c r="D257" s="346" t="s">
        <v>943</v>
      </c>
      <c r="E257" s="348"/>
      <c r="F257" s="348"/>
      <c r="G257" s="348"/>
      <c r="H257" s="348">
        <f t="shared" ref="H257:S257" si="130">H252-H255</f>
        <v>-0.60864936040201822</v>
      </c>
      <c r="I257" s="348">
        <f t="shared" si="130"/>
        <v>-0.59473077715121958</v>
      </c>
      <c r="J257" s="348">
        <f t="shared" si="130"/>
        <v>-0.66071848259000743</v>
      </c>
      <c r="K257" s="348">
        <f t="shared" si="130"/>
        <v>-0.66361900255192574</v>
      </c>
      <c r="L257" s="348">
        <f t="shared" si="130"/>
        <v>-0.41421550175838595</v>
      </c>
      <c r="M257" s="348">
        <f t="shared" si="130"/>
        <v>-0.41676825138832463</v>
      </c>
      <c r="N257" s="348">
        <f t="shared" si="130"/>
        <v>-0.50562787930534903</v>
      </c>
      <c r="O257" s="348">
        <f t="shared" si="130"/>
        <v>-0.53688696978061701</v>
      </c>
      <c r="P257" s="348">
        <f t="shared" si="130"/>
        <v>-0.34029244806483661</v>
      </c>
      <c r="Q257" s="348">
        <f t="shared" si="130"/>
        <v>-0.57606338200827423</v>
      </c>
      <c r="R257" s="348">
        <f t="shared" si="130"/>
        <v>-0.53644105428653233</v>
      </c>
      <c r="S257" s="348">
        <f t="shared" si="130"/>
        <v>-0.6995626463903154</v>
      </c>
    </row>
    <row r="258" spans="1:19">
      <c r="A258" s="314" t="s">
        <v>974</v>
      </c>
      <c r="B258" s="328" t="s">
        <v>975</v>
      </c>
      <c r="C258" s="329" t="s">
        <v>975</v>
      </c>
      <c r="D258" s="328" t="s">
        <v>938</v>
      </c>
      <c r="E258" s="330"/>
      <c r="F258" s="330"/>
      <c r="G258" s="330"/>
      <c r="H258" s="330">
        <v>0</v>
      </c>
      <c r="I258" s="330">
        <v>0</v>
      </c>
      <c r="J258" s="330">
        <v>0</v>
      </c>
      <c r="K258" s="330">
        <v>0</v>
      </c>
      <c r="L258" s="330">
        <v>0</v>
      </c>
      <c r="M258" s="330">
        <v>0</v>
      </c>
      <c r="N258" s="330">
        <v>0</v>
      </c>
      <c r="O258" s="330">
        <v>0</v>
      </c>
      <c r="P258" s="330">
        <v>0</v>
      </c>
      <c r="Q258" s="330">
        <v>0</v>
      </c>
      <c r="R258" s="330">
        <v>0</v>
      </c>
      <c r="S258" s="330">
        <v>0</v>
      </c>
    </row>
    <row r="259" spans="1:19">
      <c r="A259" s="314" t="s">
        <v>974</v>
      </c>
      <c r="B259" s="332" t="s">
        <v>975</v>
      </c>
      <c r="C259" s="333" t="s">
        <v>975</v>
      </c>
      <c r="D259" s="332" t="s">
        <v>939</v>
      </c>
      <c r="E259" s="334"/>
      <c r="F259" s="334"/>
      <c r="G259" s="334"/>
      <c r="H259" s="334">
        <v>0.64420658474737558</v>
      </c>
      <c r="I259" s="334">
        <v>0.7890558250193882</v>
      </c>
      <c r="J259" s="334">
        <v>0.27710556409953074</v>
      </c>
      <c r="K259" s="334">
        <v>0.29240299771472139</v>
      </c>
      <c r="L259" s="334">
        <v>0.72691423880350892</v>
      </c>
      <c r="M259" s="334">
        <v>0.79269344388494267</v>
      </c>
      <c r="N259" s="334">
        <v>0.82770373951791409</v>
      </c>
      <c r="O259" s="334">
        <v>0.57050422598157124</v>
      </c>
      <c r="P259" s="334">
        <v>0.4335382009580519</v>
      </c>
      <c r="Q259" s="334">
        <v>0.29183018806460959</v>
      </c>
      <c r="R259" s="334">
        <v>0.30350600164250063</v>
      </c>
      <c r="S259" s="334">
        <v>0.17492583427127031</v>
      </c>
    </row>
    <row r="260" spans="1:19">
      <c r="A260" s="314" t="s">
        <v>974</v>
      </c>
      <c r="B260" s="335" t="s">
        <v>975</v>
      </c>
      <c r="C260" s="333" t="s">
        <v>975</v>
      </c>
      <c r="D260" s="335" t="s">
        <v>940</v>
      </c>
      <c r="E260" s="336"/>
      <c r="F260" s="336"/>
      <c r="G260" s="336"/>
      <c r="H260" s="336">
        <v>0.64420658474737558</v>
      </c>
      <c r="I260" s="336">
        <v>0.7890558250193882</v>
      </c>
      <c r="J260" s="336">
        <v>0.27710556409953074</v>
      </c>
      <c r="K260" s="336">
        <v>0.29240299771472139</v>
      </c>
      <c r="L260" s="336">
        <v>0.72691423880350892</v>
      </c>
      <c r="M260" s="336">
        <v>0.79269344388494267</v>
      </c>
      <c r="N260" s="336">
        <v>0.82770373951791409</v>
      </c>
      <c r="O260" s="336">
        <v>0.57050422598157124</v>
      </c>
      <c r="P260" s="336">
        <v>0.4335382009580519</v>
      </c>
      <c r="Q260" s="336">
        <v>0.29183018806460959</v>
      </c>
      <c r="R260" s="336">
        <v>0.30350600164250063</v>
      </c>
      <c r="S260" s="336">
        <v>0.17492583427127031</v>
      </c>
    </row>
    <row r="261" spans="1:19">
      <c r="A261" s="314" t="s">
        <v>974</v>
      </c>
      <c r="B261" s="337" t="s">
        <v>975</v>
      </c>
      <c r="C261" s="338" t="s">
        <v>975</v>
      </c>
      <c r="D261" s="339" t="s">
        <v>918</v>
      </c>
      <c r="E261" s="349"/>
      <c r="F261" s="340"/>
      <c r="G261" s="340"/>
      <c r="H261" s="340">
        <f>H259/H262</f>
        <v>0.32210329237368779</v>
      </c>
      <c r="I261" s="340">
        <f t="shared" ref="I261:S261" si="131">I259/I262</f>
        <v>0.3945279125096941</v>
      </c>
      <c r="J261" s="340">
        <f t="shared" si="131"/>
        <v>0.13855278204976537</v>
      </c>
      <c r="K261" s="340">
        <f t="shared" si="131"/>
        <v>0.1462014988573607</v>
      </c>
      <c r="L261" s="340">
        <f t="shared" si="131"/>
        <v>0.36345711940175446</v>
      </c>
      <c r="M261" s="340">
        <f t="shared" si="131"/>
        <v>0.39634672194247134</v>
      </c>
      <c r="N261" s="340">
        <f t="shared" si="131"/>
        <v>0.41385186975895705</v>
      </c>
      <c r="O261" s="340">
        <f t="shared" si="131"/>
        <v>0.28525211299078562</v>
      </c>
      <c r="P261" s="340">
        <f t="shared" si="131"/>
        <v>0.21676910047902595</v>
      </c>
      <c r="Q261" s="340">
        <f t="shared" si="131"/>
        <v>0.14591509403230479</v>
      </c>
      <c r="R261" s="340">
        <f t="shared" si="131"/>
        <v>0.15175300082125032</v>
      </c>
      <c r="S261" s="340">
        <f t="shared" si="131"/>
        <v>8.7462917135635157E-2</v>
      </c>
    </row>
    <row r="262" spans="1:19">
      <c r="A262" s="314" t="s">
        <v>974</v>
      </c>
      <c r="B262" s="335" t="s">
        <v>975</v>
      </c>
      <c r="C262" s="333" t="s">
        <v>975</v>
      </c>
      <c r="D262" s="335" t="s">
        <v>941</v>
      </c>
      <c r="E262" s="341"/>
      <c r="F262" s="341"/>
      <c r="G262" s="341"/>
      <c r="H262" s="341">
        <v>2</v>
      </c>
      <c r="I262" s="341">
        <v>2</v>
      </c>
      <c r="J262" s="341">
        <v>2</v>
      </c>
      <c r="K262" s="341">
        <v>2</v>
      </c>
      <c r="L262" s="341">
        <v>2</v>
      </c>
      <c r="M262" s="341">
        <v>2</v>
      </c>
      <c r="N262" s="341">
        <v>2</v>
      </c>
      <c r="O262" s="341">
        <v>2</v>
      </c>
      <c r="P262" s="341">
        <v>2</v>
      </c>
      <c r="Q262" s="341">
        <v>2</v>
      </c>
      <c r="R262" s="341">
        <v>2</v>
      </c>
      <c r="S262" s="341">
        <v>2</v>
      </c>
    </row>
    <row r="263" spans="1:19">
      <c r="A263" s="314" t="s">
        <v>974</v>
      </c>
      <c r="B263" s="342" t="s">
        <v>975</v>
      </c>
      <c r="C263" s="343" t="s">
        <v>975</v>
      </c>
      <c r="D263" s="342" t="s">
        <v>942</v>
      </c>
      <c r="E263" s="344"/>
      <c r="F263" s="344"/>
      <c r="G263" s="344"/>
      <c r="H263" s="345">
        <f t="shared" ref="H263:R263" si="132">H258/H$4</f>
        <v>0</v>
      </c>
      <c r="I263" s="345">
        <f t="shared" si="132"/>
        <v>0</v>
      </c>
      <c r="J263" s="345">
        <f t="shared" si="132"/>
        <v>0</v>
      </c>
      <c r="K263" s="345">
        <f t="shared" si="132"/>
        <v>0</v>
      </c>
      <c r="L263" s="345">
        <f t="shared" si="132"/>
        <v>0</v>
      </c>
      <c r="M263" s="345">
        <f t="shared" si="132"/>
        <v>0</v>
      </c>
      <c r="N263" s="345">
        <f t="shared" si="132"/>
        <v>0</v>
      </c>
      <c r="O263" s="345">
        <f t="shared" si="132"/>
        <v>0</v>
      </c>
      <c r="P263" s="345">
        <f t="shared" si="132"/>
        <v>0</v>
      </c>
      <c r="Q263" s="345">
        <f t="shared" si="132"/>
        <v>0</v>
      </c>
      <c r="R263" s="345">
        <f t="shared" si="132"/>
        <v>0</v>
      </c>
      <c r="S263" s="345">
        <f>S258/S$4</f>
        <v>0</v>
      </c>
    </row>
    <row r="264" spans="1:19" ht="15.75" thickBot="1">
      <c r="A264" s="322" t="s">
        <v>974</v>
      </c>
      <c r="B264" s="346" t="s">
        <v>975</v>
      </c>
      <c r="C264" s="347" t="s">
        <v>975</v>
      </c>
      <c r="D264" s="346" t="s">
        <v>943</v>
      </c>
      <c r="E264" s="348"/>
      <c r="F264" s="348"/>
      <c r="G264" s="348"/>
      <c r="H264" s="348">
        <f t="shared" ref="H264:S264" si="133">H259-H262</f>
        <v>-1.3557934152526245</v>
      </c>
      <c r="I264" s="348">
        <f t="shared" si="133"/>
        <v>-1.2109441749806118</v>
      </c>
      <c r="J264" s="348">
        <f t="shared" si="133"/>
        <v>-1.7228944359004692</v>
      </c>
      <c r="K264" s="348">
        <f t="shared" si="133"/>
        <v>-1.7075970022852787</v>
      </c>
      <c r="L264" s="348">
        <f t="shared" si="133"/>
        <v>-1.2730857611964912</v>
      </c>
      <c r="M264" s="348">
        <f t="shared" si="133"/>
        <v>-1.2073065561150573</v>
      </c>
      <c r="N264" s="348">
        <f t="shared" si="133"/>
        <v>-1.1722962604820859</v>
      </c>
      <c r="O264" s="348">
        <f t="shared" si="133"/>
        <v>-1.4294957740184286</v>
      </c>
      <c r="P264" s="348">
        <f t="shared" si="133"/>
        <v>-1.566461799041948</v>
      </c>
      <c r="Q264" s="348">
        <f t="shared" si="133"/>
        <v>-1.7081698119353903</v>
      </c>
      <c r="R264" s="348">
        <f t="shared" si="133"/>
        <v>-1.6964939983574994</v>
      </c>
      <c r="S264" s="348">
        <f t="shared" si="133"/>
        <v>-1.8250741657287297</v>
      </c>
    </row>
    <row r="265" spans="1:19">
      <c r="A265" s="314" t="s">
        <v>976</v>
      </c>
      <c r="B265" s="328" t="s">
        <v>977</v>
      </c>
      <c r="C265" s="329" t="s">
        <v>977</v>
      </c>
      <c r="D265" s="328" t="s">
        <v>938</v>
      </c>
      <c r="E265" s="330"/>
      <c r="F265" s="330"/>
      <c r="G265" s="330"/>
      <c r="H265" s="330">
        <v>0</v>
      </c>
      <c r="I265" s="330">
        <v>0</v>
      </c>
      <c r="J265" s="330">
        <v>0</v>
      </c>
      <c r="K265" s="330">
        <v>0</v>
      </c>
      <c r="L265" s="330">
        <v>0</v>
      </c>
      <c r="M265" s="330">
        <v>0</v>
      </c>
      <c r="N265" s="330">
        <v>0</v>
      </c>
      <c r="O265" s="330">
        <v>0</v>
      </c>
      <c r="P265" s="330">
        <v>0</v>
      </c>
      <c r="Q265" s="330">
        <v>0</v>
      </c>
      <c r="R265" s="330">
        <v>0</v>
      </c>
      <c r="S265" s="330">
        <v>0</v>
      </c>
    </row>
    <row r="266" spans="1:19">
      <c r="A266" s="314" t="s">
        <v>976</v>
      </c>
      <c r="B266" s="332" t="s">
        <v>977</v>
      </c>
      <c r="C266" s="333" t="s">
        <v>977</v>
      </c>
      <c r="D266" s="332" t="s">
        <v>939</v>
      </c>
      <c r="E266" s="334"/>
      <c r="F266" s="334"/>
      <c r="G266" s="334"/>
      <c r="H266" s="334">
        <v>0</v>
      </c>
      <c r="I266" s="334">
        <v>0</v>
      </c>
      <c r="J266" s="334">
        <v>0</v>
      </c>
      <c r="K266" s="334">
        <v>0</v>
      </c>
      <c r="L266" s="334">
        <v>0</v>
      </c>
      <c r="M266" s="334">
        <v>0</v>
      </c>
      <c r="N266" s="334">
        <v>0</v>
      </c>
      <c r="O266" s="334">
        <v>0</v>
      </c>
      <c r="P266" s="334">
        <v>0</v>
      </c>
      <c r="Q266" s="334">
        <v>0</v>
      </c>
      <c r="R266" s="334">
        <v>0</v>
      </c>
      <c r="S266" s="334">
        <v>0</v>
      </c>
    </row>
    <row r="267" spans="1:19">
      <c r="A267" s="314" t="s">
        <v>976</v>
      </c>
      <c r="B267" s="335" t="s">
        <v>977</v>
      </c>
      <c r="C267" s="333" t="s">
        <v>977</v>
      </c>
      <c r="D267" s="335" t="s">
        <v>940</v>
      </c>
      <c r="E267" s="336"/>
      <c r="F267" s="336"/>
      <c r="G267" s="336"/>
      <c r="H267" s="336">
        <v>0</v>
      </c>
      <c r="I267" s="336">
        <v>0</v>
      </c>
      <c r="J267" s="336">
        <v>0</v>
      </c>
      <c r="K267" s="336">
        <v>0</v>
      </c>
      <c r="L267" s="336">
        <v>0</v>
      </c>
      <c r="M267" s="336">
        <v>0</v>
      </c>
      <c r="N267" s="336">
        <v>0</v>
      </c>
      <c r="O267" s="336">
        <v>0</v>
      </c>
      <c r="P267" s="336">
        <v>0</v>
      </c>
      <c r="Q267" s="336">
        <v>0</v>
      </c>
      <c r="R267" s="336">
        <v>0</v>
      </c>
      <c r="S267" s="336">
        <v>0</v>
      </c>
    </row>
    <row r="268" spans="1:19">
      <c r="A268" s="314" t="s">
        <v>976</v>
      </c>
      <c r="B268" s="337" t="s">
        <v>977</v>
      </c>
      <c r="C268" s="338" t="s">
        <v>977</v>
      </c>
      <c r="D268" s="339" t="s">
        <v>918</v>
      </c>
      <c r="E268" s="349"/>
      <c r="F268" s="340"/>
      <c r="G268" s="340"/>
      <c r="H268" s="340">
        <f>H266/H269</f>
        <v>0</v>
      </c>
      <c r="I268" s="340">
        <f t="shared" ref="I268:S268" si="134">I266/I269</f>
        <v>0</v>
      </c>
      <c r="J268" s="340">
        <f t="shared" si="134"/>
        <v>0</v>
      </c>
      <c r="K268" s="340">
        <f t="shared" si="134"/>
        <v>0</v>
      </c>
      <c r="L268" s="340">
        <f t="shared" si="134"/>
        <v>0</v>
      </c>
      <c r="M268" s="340">
        <f t="shared" si="134"/>
        <v>0</v>
      </c>
      <c r="N268" s="340">
        <f t="shared" si="134"/>
        <v>0</v>
      </c>
      <c r="O268" s="340">
        <f t="shared" si="134"/>
        <v>0</v>
      </c>
      <c r="P268" s="340">
        <f t="shared" si="134"/>
        <v>0</v>
      </c>
      <c r="Q268" s="340">
        <f t="shared" si="134"/>
        <v>0</v>
      </c>
      <c r="R268" s="340">
        <f t="shared" si="134"/>
        <v>0</v>
      </c>
      <c r="S268" s="340">
        <f t="shared" si="134"/>
        <v>0</v>
      </c>
    </row>
    <row r="269" spans="1:19">
      <c r="A269" s="314" t="s">
        <v>976</v>
      </c>
      <c r="B269" s="335" t="s">
        <v>977</v>
      </c>
      <c r="C269" s="333" t="s">
        <v>977</v>
      </c>
      <c r="D269" s="335" t="s">
        <v>941</v>
      </c>
      <c r="E269" s="341"/>
      <c r="F269" s="341"/>
      <c r="G269" s="341"/>
      <c r="H269" s="341">
        <v>1</v>
      </c>
      <c r="I269" s="341">
        <v>1</v>
      </c>
      <c r="J269" s="341">
        <v>1</v>
      </c>
      <c r="K269" s="341">
        <v>1</v>
      </c>
      <c r="L269" s="341">
        <v>1</v>
      </c>
      <c r="M269" s="341">
        <v>1</v>
      </c>
      <c r="N269" s="341">
        <v>1</v>
      </c>
      <c r="O269" s="341">
        <v>1</v>
      </c>
      <c r="P269" s="341">
        <v>1</v>
      </c>
      <c r="Q269" s="341">
        <v>1</v>
      </c>
      <c r="R269" s="341">
        <v>1</v>
      </c>
      <c r="S269" s="341">
        <v>1</v>
      </c>
    </row>
    <row r="270" spans="1:19">
      <c r="A270" s="314" t="s">
        <v>976</v>
      </c>
      <c r="B270" s="342" t="s">
        <v>977</v>
      </c>
      <c r="C270" s="343" t="s">
        <v>977</v>
      </c>
      <c r="D270" s="342" t="s">
        <v>942</v>
      </c>
      <c r="E270" s="344"/>
      <c r="F270" s="344"/>
      <c r="G270" s="344"/>
      <c r="H270" s="345">
        <f t="shared" ref="H270:R270" si="135">H265/H$4</f>
        <v>0</v>
      </c>
      <c r="I270" s="345">
        <f t="shared" si="135"/>
        <v>0</v>
      </c>
      <c r="J270" s="345">
        <f t="shared" si="135"/>
        <v>0</v>
      </c>
      <c r="K270" s="345">
        <f t="shared" si="135"/>
        <v>0</v>
      </c>
      <c r="L270" s="345">
        <f t="shared" si="135"/>
        <v>0</v>
      </c>
      <c r="M270" s="345">
        <f t="shared" si="135"/>
        <v>0</v>
      </c>
      <c r="N270" s="345">
        <f t="shared" si="135"/>
        <v>0</v>
      </c>
      <c r="O270" s="345">
        <f t="shared" si="135"/>
        <v>0</v>
      </c>
      <c r="P270" s="345">
        <f t="shared" si="135"/>
        <v>0</v>
      </c>
      <c r="Q270" s="345">
        <f t="shared" si="135"/>
        <v>0</v>
      </c>
      <c r="R270" s="345">
        <f t="shared" si="135"/>
        <v>0</v>
      </c>
      <c r="S270" s="345">
        <f>S265/S$4</f>
        <v>0</v>
      </c>
    </row>
    <row r="271" spans="1:19" ht="15.75" thickBot="1">
      <c r="A271" s="322" t="s">
        <v>976</v>
      </c>
      <c r="B271" s="346" t="s">
        <v>977</v>
      </c>
      <c r="C271" s="347" t="s">
        <v>977</v>
      </c>
      <c r="D271" s="346" t="s">
        <v>943</v>
      </c>
      <c r="E271" s="348"/>
      <c r="F271" s="348"/>
      <c r="G271" s="348"/>
      <c r="H271" s="348">
        <f t="shared" ref="H271:S271" si="136">H266-H269</f>
        <v>-1</v>
      </c>
      <c r="I271" s="348">
        <f t="shared" si="136"/>
        <v>-1</v>
      </c>
      <c r="J271" s="348">
        <f t="shared" si="136"/>
        <v>-1</v>
      </c>
      <c r="K271" s="348">
        <f t="shared" si="136"/>
        <v>-1</v>
      </c>
      <c r="L271" s="348">
        <f t="shared" si="136"/>
        <v>-1</v>
      </c>
      <c r="M271" s="348">
        <f t="shared" si="136"/>
        <v>-1</v>
      </c>
      <c r="N271" s="348">
        <f t="shared" si="136"/>
        <v>-1</v>
      </c>
      <c r="O271" s="348">
        <f t="shared" si="136"/>
        <v>-1</v>
      </c>
      <c r="P271" s="348">
        <f t="shared" si="136"/>
        <v>-1</v>
      </c>
      <c r="Q271" s="348">
        <f t="shared" si="136"/>
        <v>-1</v>
      </c>
      <c r="R271" s="348">
        <f t="shared" si="136"/>
        <v>-1</v>
      </c>
      <c r="S271" s="348">
        <f t="shared" si="136"/>
        <v>-1</v>
      </c>
    </row>
    <row r="272" spans="1:19">
      <c r="B272" s="328" t="s">
        <v>978</v>
      </c>
      <c r="C272" s="329" t="s">
        <v>978</v>
      </c>
      <c r="D272" s="328" t="s">
        <v>938</v>
      </c>
      <c r="E272" s="330"/>
      <c r="F272" s="330"/>
      <c r="G272" s="330"/>
      <c r="H272" s="330">
        <v>0</v>
      </c>
      <c r="I272" s="330">
        <v>0</v>
      </c>
      <c r="J272" s="330">
        <v>0</v>
      </c>
      <c r="K272" s="330">
        <v>0</v>
      </c>
      <c r="L272" s="330">
        <v>0</v>
      </c>
      <c r="M272" s="330">
        <v>0</v>
      </c>
      <c r="N272" s="330">
        <v>0</v>
      </c>
      <c r="O272" s="330">
        <v>0</v>
      </c>
      <c r="P272" s="330">
        <v>0</v>
      </c>
      <c r="Q272" s="330">
        <v>0</v>
      </c>
      <c r="R272" s="330">
        <v>0</v>
      </c>
      <c r="S272" s="330">
        <v>0</v>
      </c>
    </row>
    <row r="273" spans="1:19">
      <c r="B273" s="332" t="s">
        <v>978</v>
      </c>
      <c r="C273" s="333" t="s">
        <v>978</v>
      </c>
      <c r="D273" s="332" t="s">
        <v>939</v>
      </c>
      <c r="E273" s="334"/>
      <c r="F273" s="334"/>
      <c r="G273" s="334"/>
      <c r="H273" s="334">
        <v>0</v>
      </c>
      <c r="I273" s="334">
        <v>0</v>
      </c>
      <c r="J273" s="334">
        <v>0</v>
      </c>
      <c r="K273" s="334">
        <v>0</v>
      </c>
      <c r="L273" s="334">
        <v>0</v>
      </c>
      <c r="M273" s="334">
        <v>0</v>
      </c>
      <c r="N273" s="334">
        <v>0</v>
      </c>
      <c r="O273" s="334">
        <v>0</v>
      </c>
      <c r="P273" s="334">
        <v>0</v>
      </c>
      <c r="Q273" s="334">
        <v>0</v>
      </c>
      <c r="R273" s="334">
        <v>0</v>
      </c>
      <c r="S273" s="334">
        <v>0</v>
      </c>
    </row>
    <row r="274" spans="1:19">
      <c r="B274" s="335" t="s">
        <v>978</v>
      </c>
      <c r="C274" s="333" t="s">
        <v>978</v>
      </c>
      <c r="D274" s="335" t="s">
        <v>940</v>
      </c>
      <c r="E274" s="336"/>
      <c r="F274" s="336"/>
      <c r="G274" s="336"/>
      <c r="H274" s="336">
        <v>0</v>
      </c>
      <c r="I274" s="336">
        <v>0</v>
      </c>
      <c r="J274" s="336">
        <v>0</v>
      </c>
      <c r="K274" s="336">
        <v>0</v>
      </c>
      <c r="L274" s="336">
        <v>0</v>
      </c>
      <c r="M274" s="336">
        <v>0</v>
      </c>
      <c r="N274" s="336">
        <v>0</v>
      </c>
      <c r="O274" s="336">
        <v>0</v>
      </c>
      <c r="P274" s="336">
        <v>0</v>
      </c>
      <c r="Q274" s="336">
        <v>0</v>
      </c>
      <c r="R274" s="336">
        <v>0</v>
      </c>
      <c r="S274" s="336">
        <v>0</v>
      </c>
    </row>
    <row r="275" spans="1:19">
      <c r="B275" s="337" t="s">
        <v>978</v>
      </c>
      <c r="C275" s="338" t="s">
        <v>978</v>
      </c>
      <c r="D275" s="339" t="s">
        <v>918</v>
      </c>
      <c r="E275" s="349"/>
      <c r="F275" s="340"/>
      <c r="G275" s="340"/>
      <c r="H275" s="340">
        <f>H273/H276</f>
        <v>0</v>
      </c>
      <c r="I275" s="340">
        <f t="shared" ref="I275:S275" si="137">I273/I276</f>
        <v>0</v>
      </c>
      <c r="J275" s="340">
        <f t="shared" si="137"/>
        <v>0</v>
      </c>
      <c r="K275" s="340">
        <f t="shared" si="137"/>
        <v>0</v>
      </c>
      <c r="L275" s="340">
        <f t="shared" si="137"/>
        <v>0</v>
      </c>
      <c r="M275" s="340">
        <f t="shared" si="137"/>
        <v>0</v>
      </c>
      <c r="N275" s="340">
        <f t="shared" si="137"/>
        <v>0</v>
      </c>
      <c r="O275" s="340">
        <f t="shared" si="137"/>
        <v>0</v>
      </c>
      <c r="P275" s="340">
        <f t="shared" si="137"/>
        <v>0</v>
      </c>
      <c r="Q275" s="340">
        <f t="shared" si="137"/>
        <v>0</v>
      </c>
      <c r="R275" s="340">
        <f t="shared" si="137"/>
        <v>0</v>
      </c>
      <c r="S275" s="340">
        <f t="shared" si="137"/>
        <v>0</v>
      </c>
    </row>
    <row r="276" spans="1:19">
      <c r="B276" s="335" t="s">
        <v>978</v>
      </c>
      <c r="C276" s="333" t="s">
        <v>978</v>
      </c>
      <c r="D276" s="335" t="s">
        <v>941</v>
      </c>
      <c r="E276" s="341"/>
      <c r="F276" s="341"/>
      <c r="G276" s="341"/>
      <c r="H276" s="341">
        <v>1</v>
      </c>
      <c r="I276" s="341">
        <v>1</v>
      </c>
      <c r="J276" s="341">
        <v>1</v>
      </c>
      <c r="K276" s="341">
        <v>1</v>
      </c>
      <c r="L276" s="341">
        <v>1</v>
      </c>
      <c r="M276" s="341">
        <v>1</v>
      </c>
      <c r="N276" s="341">
        <v>1</v>
      </c>
      <c r="O276" s="341">
        <v>1</v>
      </c>
      <c r="P276" s="341">
        <v>1</v>
      </c>
      <c r="Q276" s="341">
        <v>1</v>
      </c>
      <c r="R276" s="341">
        <v>1</v>
      </c>
      <c r="S276" s="341">
        <v>1</v>
      </c>
    </row>
    <row r="277" spans="1:19">
      <c r="B277" s="342" t="s">
        <v>978</v>
      </c>
      <c r="C277" s="343" t="s">
        <v>978</v>
      </c>
      <c r="D277" s="342" t="s">
        <v>942</v>
      </c>
      <c r="E277" s="344"/>
      <c r="F277" s="344"/>
      <c r="G277" s="344"/>
      <c r="H277" s="345">
        <f t="shared" ref="H277:R277" si="138">H272/H$4</f>
        <v>0</v>
      </c>
      <c r="I277" s="345">
        <f t="shared" si="138"/>
        <v>0</v>
      </c>
      <c r="J277" s="345">
        <f t="shared" si="138"/>
        <v>0</v>
      </c>
      <c r="K277" s="345">
        <f t="shared" si="138"/>
        <v>0</v>
      </c>
      <c r="L277" s="345">
        <f t="shared" si="138"/>
        <v>0</v>
      </c>
      <c r="M277" s="345">
        <f t="shared" si="138"/>
        <v>0</v>
      </c>
      <c r="N277" s="345">
        <f t="shared" si="138"/>
        <v>0</v>
      </c>
      <c r="O277" s="345">
        <f t="shared" si="138"/>
        <v>0</v>
      </c>
      <c r="P277" s="345">
        <f t="shared" si="138"/>
        <v>0</v>
      </c>
      <c r="Q277" s="345">
        <f t="shared" si="138"/>
        <v>0</v>
      </c>
      <c r="R277" s="345">
        <f t="shared" si="138"/>
        <v>0</v>
      </c>
      <c r="S277" s="345">
        <f>S272/S$4</f>
        <v>0</v>
      </c>
    </row>
    <row r="278" spans="1:19" ht="15.75" thickBot="1">
      <c r="A278" s="322"/>
      <c r="B278" s="346" t="s">
        <v>978</v>
      </c>
      <c r="C278" s="347" t="s">
        <v>978</v>
      </c>
      <c r="D278" s="346" t="s">
        <v>943</v>
      </c>
      <c r="E278" s="348"/>
      <c r="F278" s="348"/>
      <c r="G278" s="348"/>
      <c r="H278" s="348">
        <f t="shared" ref="H278:S278" si="139">H273-H276</f>
        <v>-1</v>
      </c>
      <c r="I278" s="348">
        <f t="shared" si="139"/>
        <v>-1</v>
      </c>
      <c r="J278" s="348">
        <f t="shared" si="139"/>
        <v>-1</v>
      </c>
      <c r="K278" s="348">
        <f t="shared" si="139"/>
        <v>-1</v>
      </c>
      <c r="L278" s="348">
        <f t="shared" si="139"/>
        <v>-1</v>
      </c>
      <c r="M278" s="348">
        <f t="shared" si="139"/>
        <v>-1</v>
      </c>
      <c r="N278" s="348">
        <f t="shared" si="139"/>
        <v>-1</v>
      </c>
      <c r="O278" s="348">
        <f t="shared" si="139"/>
        <v>-1</v>
      </c>
      <c r="P278" s="348">
        <f t="shared" si="139"/>
        <v>-1</v>
      </c>
      <c r="Q278" s="348">
        <f t="shared" si="139"/>
        <v>-1</v>
      </c>
      <c r="R278" s="348">
        <f t="shared" si="139"/>
        <v>-1</v>
      </c>
      <c r="S278" s="348">
        <f t="shared" si="139"/>
        <v>-1</v>
      </c>
    </row>
    <row r="279" spans="1:19">
      <c r="B279" s="328" t="s">
        <v>979</v>
      </c>
      <c r="C279" s="329" t="s">
        <v>979</v>
      </c>
      <c r="D279" s="328" t="s">
        <v>938</v>
      </c>
      <c r="E279" s="330"/>
      <c r="F279" s="330"/>
      <c r="G279" s="330"/>
      <c r="H279" s="330">
        <v>0</v>
      </c>
      <c r="I279" s="330">
        <v>0</v>
      </c>
      <c r="J279" s="330">
        <v>0</v>
      </c>
      <c r="K279" s="330">
        <v>0</v>
      </c>
      <c r="L279" s="330">
        <v>0</v>
      </c>
      <c r="M279" s="330">
        <v>0</v>
      </c>
      <c r="N279" s="330">
        <v>0</v>
      </c>
      <c r="O279" s="330">
        <v>0</v>
      </c>
      <c r="P279" s="330">
        <v>0</v>
      </c>
      <c r="Q279" s="330">
        <v>0</v>
      </c>
      <c r="R279" s="330">
        <v>0</v>
      </c>
      <c r="S279" s="330">
        <v>0</v>
      </c>
    </row>
    <row r="280" spans="1:19">
      <c r="B280" s="332" t="s">
        <v>979</v>
      </c>
      <c r="C280" s="333" t="s">
        <v>979</v>
      </c>
      <c r="D280" s="332" t="s">
        <v>939</v>
      </c>
      <c r="E280" s="334"/>
      <c r="F280" s="334"/>
      <c r="G280" s="334"/>
      <c r="H280" s="334">
        <v>0.28699749281477405</v>
      </c>
      <c r="I280" s="334">
        <v>0.22197280825128926</v>
      </c>
      <c r="J280" s="334">
        <v>0.26938210970464133</v>
      </c>
      <c r="K280" s="334">
        <v>0.28429797066505924</v>
      </c>
      <c r="L280" s="334">
        <v>0.40958585858585855</v>
      </c>
      <c r="M280" s="334">
        <v>0.4107471411973338</v>
      </c>
      <c r="N280" s="334">
        <v>0.39269039320002447</v>
      </c>
      <c r="O280" s="334">
        <v>0.34611650257852788</v>
      </c>
      <c r="P280" s="334">
        <v>0.41774362065501303</v>
      </c>
      <c r="Q280" s="334">
        <v>0.338434904910414</v>
      </c>
      <c r="R280" s="334">
        <v>0.33257310585213717</v>
      </c>
      <c r="S280" s="334">
        <v>0.26258351306696137</v>
      </c>
    </row>
    <row r="281" spans="1:19">
      <c r="B281" s="335" t="s">
        <v>979</v>
      </c>
      <c r="C281" s="333" t="s">
        <v>979</v>
      </c>
      <c r="D281" s="335" t="s">
        <v>940</v>
      </c>
      <c r="E281" s="336"/>
      <c r="F281" s="336"/>
      <c r="G281" s="336"/>
      <c r="H281" s="336">
        <v>0.28699749281477405</v>
      </c>
      <c r="I281" s="336">
        <v>0.22197280825128926</v>
      </c>
      <c r="J281" s="336">
        <v>0.26938210970464133</v>
      </c>
      <c r="K281" s="336">
        <v>0.28429797066505924</v>
      </c>
      <c r="L281" s="336">
        <v>0.40958585858585855</v>
      </c>
      <c r="M281" s="336">
        <v>0.4107471411973338</v>
      </c>
      <c r="N281" s="336">
        <v>0.39269039320002447</v>
      </c>
      <c r="O281" s="336">
        <v>0.34611650257852788</v>
      </c>
      <c r="P281" s="336">
        <v>0.41774362065501303</v>
      </c>
      <c r="Q281" s="336">
        <v>0.338434904910414</v>
      </c>
      <c r="R281" s="336">
        <v>0.33257310585213717</v>
      </c>
      <c r="S281" s="336">
        <v>0.26258351306696137</v>
      </c>
    </row>
    <row r="282" spans="1:19">
      <c r="B282" s="337" t="s">
        <v>979</v>
      </c>
      <c r="C282" s="338" t="s">
        <v>979</v>
      </c>
      <c r="D282" s="339" t="s">
        <v>918</v>
      </c>
      <c r="E282" s="349"/>
      <c r="F282" s="340"/>
      <c r="G282" s="340"/>
      <c r="H282" s="340">
        <f>H280/H283</f>
        <v>0.28699749281477405</v>
      </c>
      <c r="I282" s="340">
        <f t="shared" ref="I282:S282" si="140">I280/I283</f>
        <v>0.22197280825128926</v>
      </c>
      <c r="J282" s="340">
        <f t="shared" si="140"/>
        <v>0.26938210970464133</v>
      </c>
      <c r="K282" s="340">
        <f t="shared" si="140"/>
        <v>0.28429797066505924</v>
      </c>
      <c r="L282" s="340">
        <f t="shared" si="140"/>
        <v>0.40958585858585855</v>
      </c>
      <c r="M282" s="340">
        <f t="shared" si="140"/>
        <v>0.4107471411973338</v>
      </c>
      <c r="N282" s="340">
        <f t="shared" si="140"/>
        <v>0.39269039320002447</v>
      </c>
      <c r="O282" s="340">
        <f t="shared" si="140"/>
        <v>0.34611650257852788</v>
      </c>
      <c r="P282" s="340">
        <f t="shared" si="140"/>
        <v>0.41774362065501303</v>
      </c>
      <c r="Q282" s="340">
        <f t="shared" si="140"/>
        <v>0.338434904910414</v>
      </c>
      <c r="R282" s="340">
        <f t="shared" si="140"/>
        <v>0.33257310585213717</v>
      </c>
      <c r="S282" s="340">
        <f t="shared" si="140"/>
        <v>0.26258351306696137</v>
      </c>
    </row>
    <row r="283" spans="1:19">
      <c r="B283" s="335" t="s">
        <v>979</v>
      </c>
      <c r="C283" s="333" t="s">
        <v>979</v>
      </c>
      <c r="D283" s="335" t="s">
        <v>941</v>
      </c>
      <c r="E283" s="341"/>
      <c r="F283" s="341"/>
      <c r="G283" s="341"/>
      <c r="H283" s="341">
        <v>1</v>
      </c>
      <c r="I283" s="341">
        <v>1</v>
      </c>
      <c r="J283" s="341">
        <v>1</v>
      </c>
      <c r="K283" s="341">
        <v>1</v>
      </c>
      <c r="L283" s="341">
        <v>1</v>
      </c>
      <c r="M283" s="341">
        <v>1</v>
      </c>
      <c r="N283" s="341">
        <v>1</v>
      </c>
      <c r="O283" s="341">
        <v>1</v>
      </c>
      <c r="P283" s="341">
        <v>1</v>
      </c>
      <c r="Q283" s="341">
        <v>1</v>
      </c>
      <c r="R283" s="341">
        <v>1</v>
      </c>
      <c r="S283" s="341">
        <v>1</v>
      </c>
    </row>
    <row r="284" spans="1:19">
      <c r="B284" s="342" t="s">
        <v>979</v>
      </c>
      <c r="C284" s="343" t="s">
        <v>979</v>
      </c>
      <c r="D284" s="342" t="s">
        <v>942</v>
      </c>
      <c r="E284" s="344"/>
      <c r="F284" s="344"/>
      <c r="G284" s="344"/>
      <c r="H284" s="345">
        <f t="shared" ref="H284:R284" si="141">H279/H$4</f>
        <v>0</v>
      </c>
      <c r="I284" s="345">
        <f t="shared" si="141"/>
        <v>0</v>
      </c>
      <c r="J284" s="345">
        <f t="shared" si="141"/>
        <v>0</v>
      </c>
      <c r="K284" s="345">
        <f t="shared" si="141"/>
        <v>0</v>
      </c>
      <c r="L284" s="345">
        <f t="shared" si="141"/>
        <v>0</v>
      </c>
      <c r="M284" s="345">
        <f t="shared" si="141"/>
        <v>0</v>
      </c>
      <c r="N284" s="345">
        <f t="shared" si="141"/>
        <v>0</v>
      </c>
      <c r="O284" s="345">
        <f t="shared" si="141"/>
        <v>0</v>
      </c>
      <c r="P284" s="345">
        <f t="shared" si="141"/>
        <v>0</v>
      </c>
      <c r="Q284" s="345">
        <f t="shared" si="141"/>
        <v>0</v>
      </c>
      <c r="R284" s="345">
        <f t="shared" si="141"/>
        <v>0</v>
      </c>
      <c r="S284" s="345">
        <f>S279/S$4</f>
        <v>0</v>
      </c>
    </row>
    <row r="285" spans="1:19" ht="15.75" thickBot="1">
      <c r="A285" s="322"/>
      <c r="B285" s="346" t="s">
        <v>979</v>
      </c>
      <c r="C285" s="347" t="s">
        <v>979</v>
      </c>
      <c r="D285" s="346" t="s">
        <v>943</v>
      </c>
      <c r="E285" s="348"/>
      <c r="F285" s="348"/>
      <c r="G285" s="348"/>
      <c r="H285" s="348">
        <f t="shared" ref="H285:S285" si="142">H280-H283</f>
        <v>-0.71300250718522595</v>
      </c>
      <c r="I285" s="348">
        <f t="shared" si="142"/>
        <v>-0.77802719174871071</v>
      </c>
      <c r="J285" s="348">
        <f t="shared" si="142"/>
        <v>-0.73061789029535862</v>
      </c>
      <c r="K285" s="348">
        <f t="shared" si="142"/>
        <v>-0.71570202933494076</v>
      </c>
      <c r="L285" s="348">
        <f t="shared" si="142"/>
        <v>-0.5904141414141415</v>
      </c>
      <c r="M285" s="348">
        <f t="shared" si="142"/>
        <v>-0.5892528588026662</v>
      </c>
      <c r="N285" s="348">
        <f t="shared" si="142"/>
        <v>-0.60730960679997548</v>
      </c>
      <c r="O285" s="348">
        <f t="shared" si="142"/>
        <v>-0.65388349742147212</v>
      </c>
      <c r="P285" s="348">
        <f t="shared" si="142"/>
        <v>-0.58225637934498697</v>
      </c>
      <c r="Q285" s="348">
        <f t="shared" si="142"/>
        <v>-0.66156509508958594</v>
      </c>
      <c r="R285" s="348">
        <f t="shared" si="142"/>
        <v>-0.66742689414786283</v>
      </c>
      <c r="S285" s="348">
        <f t="shared" si="142"/>
        <v>-0.73741648693303863</v>
      </c>
    </row>
    <row r="286" spans="1:19">
      <c r="B286" s="328" t="s">
        <v>980</v>
      </c>
      <c r="C286" s="329" t="s">
        <v>980</v>
      </c>
      <c r="D286" s="328" t="s">
        <v>938</v>
      </c>
      <c r="E286" s="330"/>
      <c r="F286" s="330"/>
      <c r="G286" s="330"/>
      <c r="H286" s="330">
        <v>0</v>
      </c>
      <c r="I286" s="330">
        <v>0</v>
      </c>
      <c r="J286" s="330">
        <v>0</v>
      </c>
      <c r="K286" s="330">
        <v>0</v>
      </c>
      <c r="L286" s="330">
        <v>0</v>
      </c>
      <c r="M286" s="330">
        <v>0</v>
      </c>
      <c r="N286" s="330">
        <v>0</v>
      </c>
      <c r="O286" s="330">
        <v>0</v>
      </c>
      <c r="P286" s="330">
        <v>0</v>
      </c>
      <c r="Q286" s="330">
        <v>0</v>
      </c>
      <c r="R286" s="330">
        <v>0</v>
      </c>
      <c r="S286" s="330">
        <v>0</v>
      </c>
    </row>
    <row r="287" spans="1:19">
      <c r="B287" s="332" t="s">
        <v>980</v>
      </c>
      <c r="C287" s="333" t="s">
        <v>980</v>
      </c>
      <c r="D287" s="332" t="s">
        <v>939</v>
      </c>
      <c r="E287" s="334"/>
      <c r="F287" s="334"/>
      <c r="G287" s="334"/>
      <c r="H287" s="334">
        <v>0.36881697547850545</v>
      </c>
      <c r="I287" s="334">
        <v>0.5516258790436005</v>
      </c>
      <c r="J287" s="334">
        <v>0.26335032348804499</v>
      </c>
      <c r="K287" s="334">
        <v>0.25430379746835441</v>
      </c>
      <c r="L287" s="334">
        <v>0.43006226825214167</v>
      </c>
      <c r="M287" s="334">
        <v>0.57452149452699808</v>
      </c>
      <c r="N287" s="334">
        <v>0.59346578609429457</v>
      </c>
      <c r="O287" s="334">
        <v>0.44812875058602902</v>
      </c>
      <c r="P287" s="334">
        <v>0.38126622463331322</v>
      </c>
      <c r="Q287" s="334">
        <v>0.23635736562098697</v>
      </c>
      <c r="R287" s="334">
        <v>0.18963346175013757</v>
      </c>
      <c r="S287" s="334">
        <v>0.15561849721411505</v>
      </c>
    </row>
    <row r="288" spans="1:19">
      <c r="B288" s="335" t="s">
        <v>980</v>
      </c>
      <c r="C288" s="333" t="s">
        <v>980</v>
      </c>
      <c r="D288" s="335" t="s">
        <v>940</v>
      </c>
      <c r="E288" s="336"/>
      <c r="F288" s="336"/>
      <c r="G288" s="336"/>
      <c r="H288" s="336">
        <v>0.36881697547850545</v>
      </c>
      <c r="I288" s="336">
        <v>0.5516258790436005</v>
      </c>
      <c r="J288" s="336">
        <v>0.26335032348804499</v>
      </c>
      <c r="K288" s="336">
        <v>0.25430379746835441</v>
      </c>
      <c r="L288" s="336">
        <v>0.43006226825214167</v>
      </c>
      <c r="M288" s="336">
        <v>0.57452149452699808</v>
      </c>
      <c r="N288" s="336">
        <v>0.59346578609429457</v>
      </c>
      <c r="O288" s="336">
        <v>0.44812875058602902</v>
      </c>
      <c r="P288" s="336">
        <v>0.38126622463331322</v>
      </c>
      <c r="Q288" s="336">
        <v>0.23635736562098697</v>
      </c>
      <c r="R288" s="336">
        <v>0.18963346175013757</v>
      </c>
      <c r="S288" s="336">
        <v>0.15561849721411505</v>
      </c>
    </row>
    <row r="289" spans="1:19">
      <c r="B289" s="337" t="s">
        <v>980</v>
      </c>
      <c r="C289" s="338" t="s">
        <v>980</v>
      </c>
      <c r="D289" s="339" t="s">
        <v>918</v>
      </c>
      <c r="E289" s="349"/>
      <c r="F289" s="340"/>
      <c r="G289" s="340"/>
      <c r="H289" s="340">
        <f>H287/H290</f>
        <v>0.36881697547850545</v>
      </c>
      <c r="I289" s="340">
        <f t="shared" ref="I289:S289" si="143">I287/I290</f>
        <v>0.5516258790436005</v>
      </c>
      <c r="J289" s="340">
        <f t="shared" si="143"/>
        <v>0.26335032348804499</v>
      </c>
      <c r="K289" s="340">
        <f t="shared" si="143"/>
        <v>0.25430379746835441</v>
      </c>
      <c r="L289" s="340">
        <f t="shared" si="143"/>
        <v>0.43006226825214167</v>
      </c>
      <c r="M289" s="340">
        <f t="shared" si="143"/>
        <v>0.57452149452699808</v>
      </c>
      <c r="N289" s="340">
        <f t="shared" si="143"/>
        <v>0.59346578609429457</v>
      </c>
      <c r="O289" s="340">
        <f t="shared" si="143"/>
        <v>0.44812875058602902</v>
      </c>
      <c r="P289" s="340">
        <f t="shared" si="143"/>
        <v>0.38126622463331322</v>
      </c>
      <c r="Q289" s="340">
        <f t="shared" si="143"/>
        <v>0.23635736562098697</v>
      </c>
      <c r="R289" s="340">
        <f t="shared" si="143"/>
        <v>0.18963346175013757</v>
      </c>
      <c r="S289" s="340">
        <f t="shared" si="143"/>
        <v>0.15561849721411505</v>
      </c>
    </row>
    <row r="290" spans="1:19">
      <c r="B290" s="335" t="s">
        <v>980</v>
      </c>
      <c r="C290" s="333" t="s">
        <v>980</v>
      </c>
      <c r="D290" s="335" t="s">
        <v>941</v>
      </c>
      <c r="E290" s="341"/>
      <c r="F290" s="341"/>
      <c r="G290" s="341"/>
      <c r="H290" s="341">
        <v>1</v>
      </c>
      <c r="I290" s="341">
        <v>1</v>
      </c>
      <c r="J290" s="341">
        <v>1</v>
      </c>
      <c r="K290" s="341">
        <v>1</v>
      </c>
      <c r="L290" s="341">
        <v>1</v>
      </c>
      <c r="M290" s="341">
        <v>1</v>
      </c>
      <c r="N290" s="341">
        <v>1</v>
      </c>
      <c r="O290" s="341">
        <v>1</v>
      </c>
      <c r="P290" s="341">
        <v>1</v>
      </c>
      <c r="Q290" s="341">
        <v>1</v>
      </c>
      <c r="R290" s="341">
        <v>1</v>
      </c>
      <c r="S290" s="341">
        <v>1</v>
      </c>
    </row>
    <row r="291" spans="1:19">
      <c r="B291" s="342" t="s">
        <v>980</v>
      </c>
      <c r="C291" s="343" t="s">
        <v>980</v>
      </c>
      <c r="D291" s="342" t="s">
        <v>942</v>
      </c>
      <c r="E291" s="344"/>
      <c r="F291" s="344"/>
      <c r="G291" s="344"/>
      <c r="H291" s="345">
        <f t="shared" ref="H291:R291" si="144">H286/H$4</f>
        <v>0</v>
      </c>
      <c r="I291" s="345">
        <f t="shared" si="144"/>
        <v>0</v>
      </c>
      <c r="J291" s="345">
        <f t="shared" si="144"/>
        <v>0</v>
      </c>
      <c r="K291" s="345">
        <f t="shared" si="144"/>
        <v>0</v>
      </c>
      <c r="L291" s="345">
        <f t="shared" si="144"/>
        <v>0</v>
      </c>
      <c r="M291" s="345">
        <f t="shared" si="144"/>
        <v>0</v>
      </c>
      <c r="N291" s="345">
        <f t="shared" si="144"/>
        <v>0</v>
      </c>
      <c r="O291" s="345">
        <f t="shared" si="144"/>
        <v>0</v>
      </c>
      <c r="P291" s="345">
        <f t="shared" si="144"/>
        <v>0</v>
      </c>
      <c r="Q291" s="345">
        <f t="shared" si="144"/>
        <v>0</v>
      </c>
      <c r="R291" s="345">
        <f t="shared" si="144"/>
        <v>0</v>
      </c>
      <c r="S291" s="345">
        <f>S286/S$4</f>
        <v>0</v>
      </c>
    </row>
    <row r="292" spans="1:19" ht="15.75" thickBot="1">
      <c r="A292" s="322"/>
      <c r="B292" s="346" t="s">
        <v>980</v>
      </c>
      <c r="C292" s="347" t="s">
        <v>980</v>
      </c>
      <c r="D292" s="346" t="s">
        <v>943</v>
      </c>
      <c r="E292" s="348"/>
      <c r="F292" s="348"/>
      <c r="G292" s="348"/>
      <c r="H292" s="348">
        <f t="shared" ref="H292:S292" si="145">H287-H290</f>
        <v>-0.63118302452149455</v>
      </c>
      <c r="I292" s="348">
        <f t="shared" si="145"/>
        <v>-0.4483741209563995</v>
      </c>
      <c r="J292" s="348">
        <f t="shared" si="145"/>
        <v>-0.73664967651195501</v>
      </c>
      <c r="K292" s="348">
        <f t="shared" si="145"/>
        <v>-0.74569620253164559</v>
      </c>
      <c r="L292" s="348">
        <f t="shared" si="145"/>
        <v>-0.56993773174785833</v>
      </c>
      <c r="M292" s="348">
        <f t="shared" si="145"/>
        <v>-0.42547850547300192</v>
      </c>
      <c r="N292" s="348">
        <f t="shared" si="145"/>
        <v>-0.40653421390570543</v>
      </c>
      <c r="O292" s="348">
        <f t="shared" si="145"/>
        <v>-0.55187124941397103</v>
      </c>
      <c r="P292" s="348">
        <f t="shared" si="145"/>
        <v>-0.61873377536668683</v>
      </c>
      <c r="Q292" s="348">
        <f t="shared" si="145"/>
        <v>-0.76364263437901303</v>
      </c>
      <c r="R292" s="348">
        <f t="shared" si="145"/>
        <v>-0.81036653824986238</v>
      </c>
      <c r="S292" s="348">
        <f t="shared" si="145"/>
        <v>-0.84438150278588497</v>
      </c>
    </row>
    <row r="293" spans="1:19">
      <c r="B293" s="328" t="s">
        <v>981</v>
      </c>
      <c r="C293" s="329" t="s">
        <v>981</v>
      </c>
      <c r="D293" s="328" t="s">
        <v>938</v>
      </c>
      <c r="E293" s="330"/>
      <c r="F293" s="330"/>
      <c r="G293" s="330"/>
      <c r="H293" s="330">
        <v>0</v>
      </c>
      <c r="I293" s="330">
        <v>0</v>
      </c>
      <c r="J293" s="330">
        <v>0</v>
      </c>
      <c r="K293" s="330">
        <v>0</v>
      </c>
      <c r="L293" s="330">
        <v>0</v>
      </c>
      <c r="M293" s="330">
        <v>0</v>
      </c>
      <c r="N293" s="330">
        <v>0</v>
      </c>
      <c r="O293" s="330">
        <v>0</v>
      </c>
      <c r="P293" s="330">
        <v>0</v>
      </c>
      <c r="Q293" s="330">
        <v>0</v>
      </c>
      <c r="R293" s="330">
        <v>0</v>
      </c>
      <c r="S293" s="330">
        <v>0</v>
      </c>
    </row>
    <row r="294" spans="1:19">
      <c r="B294" s="332" t="s">
        <v>981</v>
      </c>
      <c r="C294" s="333" t="s">
        <v>981</v>
      </c>
      <c r="D294" s="332" t="s">
        <v>939</v>
      </c>
      <c r="E294" s="334"/>
      <c r="F294" s="334"/>
      <c r="G294" s="334"/>
      <c r="H294" s="334">
        <v>0</v>
      </c>
      <c r="I294" s="334">
        <v>0</v>
      </c>
      <c r="J294" s="334">
        <v>0</v>
      </c>
      <c r="K294" s="334">
        <v>0</v>
      </c>
      <c r="L294" s="334">
        <v>0</v>
      </c>
      <c r="M294" s="334">
        <v>0</v>
      </c>
      <c r="N294" s="334">
        <v>0</v>
      </c>
      <c r="O294" s="334">
        <v>0</v>
      </c>
      <c r="P294" s="334">
        <v>0</v>
      </c>
      <c r="Q294" s="334">
        <v>0</v>
      </c>
      <c r="R294" s="334">
        <v>0</v>
      </c>
      <c r="S294" s="334">
        <v>0</v>
      </c>
    </row>
    <row r="295" spans="1:19">
      <c r="B295" s="335" t="s">
        <v>981</v>
      </c>
      <c r="C295" s="333" t="s">
        <v>981</v>
      </c>
      <c r="D295" s="335" t="s">
        <v>940</v>
      </c>
      <c r="E295" s="336"/>
      <c r="F295" s="336"/>
      <c r="G295" s="336"/>
      <c r="H295" s="336">
        <v>0</v>
      </c>
      <c r="I295" s="336">
        <v>0</v>
      </c>
      <c r="J295" s="336">
        <v>0</v>
      </c>
      <c r="K295" s="336">
        <v>0</v>
      </c>
      <c r="L295" s="336">
        <v>0</v>
      </c>
      <c r="M295" s="336">
        <v>0</v>
      </c>
      <c r="N295" s="336">
        <v>0</v>
      </c>
      <c r="O295" s="336">
        <v>0</v>
      </c>
      <c r="P295" s="336">
        <v>0</v>
      </c>
      <c r="Q295" s="336">
        <v>0</v>
      </c>
      <c r="R295" s="336">
        <v>0</v>
      </c>
      <c r="S295" s="336">
        <v>0</v>
      </c>
    </row>
    <row r="296" spans="1:19">
      <c r="B296" s="337" t="s">
        <v>981</v>
      </c>
      <c r="C296" s="338" t="s">
        <v>981</v>
      </c>
      <c r="D296" s="339" t="s">
        <v>918</v>
      </c>
      <c r="E296" s="349"/>
      <c r="F296" s="340"/>
      <c r="G296" s="340"/>
      <c r="H296" s="340">
        <f>H294/H297</f>
        <v>0</v>
      </c>
      <c r="I296" s="340">
        <f t="shared" ref="I296:S296" si="146">I294/I297</f>
        <v>0</v>
      </c>
      <c r="J296" s="340">
        <f t="shared" si="146"/>
        <v>0</v>
      </c>
      <c r="K296" s="340">
        <f t="shared" si="146"/>
        <v>0</v>
      </c>
      <c r="L296" s="340">
        <f t="shared" si="146"/>
        <v>0</v>
      </c>
      <c r="M296" s="340">
        <f t="shared" si="146"/>
        <v>0</v>
      </c>
      <c r="N296" s="340">
        <f t="shared" si="146"/>
        <v>0</v>
      </c>
      <c r="O296" s="340">
        <f t="shared" si="146"/>
        <v>0</v>
      </c>
      <c r="P296" s="340">
        <f t="shared" si="146"/>
        <v>0</v>
      </c>
      <c r="Q296" s="340">
        <f t="shared" si="146"/>
        <v>0</v>
      </c>
      <c r="R296" s="340">
        <f t="shared" si="146"/>
        <v>0</v>
      </c>
      <c r="S296" s="340">
        <f t="shared" si="146"/>
        <v>0</v>
      </c>
    </row>
    <row r="297" spans="1:19">
      <c r="B297" s="335" t="s">
        <v>981</v>
      </c>
      <c r="C297" s="333" t="s">
        <v>981</v>
      </c>
      <c r="D297" s="335" t="s">
        <v>941</v>
      </c>
      <c r="E297" s="341"/>
      <c r="F297" s="341"/>
      <c r="G297" s="341"/>
      <c r="H297" s="341">
        <v>1</v>
      </c>
      <c r="I297" s="341">
        <v>1</v>
      </c>
      <c r="J297" s="341">
        <v>1</v>
      </c>
      <c r="K297" s="341">
        <v>1</v>
      </c>
      <c r="L297" s="341">
        <v>1</v>
      </c>
      <c r="M297" s="341">
        <v>1</v>
      </c>
      <c r="N297" s="341">
        <v>1</v>
      </c>
      <c r="O297" s="341">
        <v>1</v>
      </c>
      <c r="P297" s="341">
        <v>1</v>
      </c>
      <c r="Q297" s="341">
        <v>1</v>
      </c>
      <c r="R297" s="341">
        <v>1</v>
      </c>
      <c r="S297" s="341">
        <v>1</v>
      </c>
    </row>
    <row r="298" spans="1:19">
      <c r="B298" s="342" t="s">
        <v>981</v>
      </c>
      <c r="C298" s="343" t="s">
        <v>981</v>
      </c>
      <c r="D298" s="342" t="s">
        <v>942</v>
      </c>
      <c r="E298" s="344"/>
      <c r="F298" s="344"/>
      <c r="G298" s="344"/>
      <c r="H298" s="345">
        <f t="shared" ref="H298:R298" si="147">H293/H$4</f>
        <v>0</v>
      </c>
      <c r="I298" s="345">
        <f t="shared" si="147"/>
        <v>0</v>
      </c>
      <c r="J298" s="345">
        <f t="shared" si="147"/>
        <v>0</v>
      </c>
      <c r="K298" s="345">
        <f t="shared" si="147"/>
        <v>0</v>
      </c>
      <c r="L298" s="345">
        <f t="shared" si="147"/>
        <v>0</v>
      </c>
      <c r="M298" s="345">
        <f t="shared" si="147"/>
        <v>0</v>
      </c>
      <c r="N298" s="345">
        <f t="shared" si="147"/>
        <v>0</v>
      </c>
      <c r="O298" s="345">
        <f t="shared" si="147"/>
        <v>0</v>
      </c>
      <c r="P298" s="345">
        <f t="shared" si="147"/>
        <v>0</v>
      </c>
      <c r="Q298" s="345">
        <f t="shared" si="147"/>
        <v>0</v>
      </c>
      <c r="R298" s="345">
        <f t="shared" si="147"/>
        <v>0</v>
      </c>
      <c r="S298" s="345">
        <f>S293/S$4</f>
        <v>0</v>
      </c>
    </row>
    <row r="299" spans="1:19" ht="15.75" thickBot="1">
      <c r="A299" s="322"/>
      <c r="B299" s="346" t="s">
        <v>981</v>
      </c>
      <c r="C299" s="347" t="s">
        <v>981</v>
      </c>
      <c r="D299" s="346" t="s">
        <v>943</v>
      </c>
      <c r="E299" s="348"/>
      <c r="F299" s="348"/>
      <c r="G299" s="348"/>
      <c r="H299" s="348">
        <f t="shared" ref="H299:S299" si="148">H294-H297</f>
        <v>-1</v>
      </c>
      <c r="I299" s="348">
        <f t="shared" si="148"/>
        <v>-1</v>
      </c>
      <c r="J299" s="348">
        <f t="shared" si="148"/>
        <v>-1</v>
      </c>
      <c r="K299" s="348">
        <f t="shared" si="148"/>
        <v>-1</v>
      </c>
      <c r="L299" s="348">
        <f t="shared" si="148"/>
        <v>-1</v>
      </c>
      <c r="M299" s="348">
        <f t="shared" si="148"/>
        <v>-1</v>
      </c>
      <c r="N299" s="348">
        <f t="shared" si="148"/>
        <v>-1</v>
      </c>
      <c r="O299" s="348">
        <f t="shared" si="148"/>
        <v>-1</v>
      </c>
      <c r="P299" s="348">
        <f t="shared" si="148"/>
        <v>-1</v>
      </c>
      <c r="Q299" s="348">
        <f t="shared" si="148"/>
        <v>-1</v>
      </c>
      <c r="R299" s="348">
        <f t="shared" si="148"/>
        <v>-1</v>
      </c>
      <c r="S299" s="348">
        <f t="shared" si="148"/>
        <v>-1</v>
      </c>
    </row>
    <row r="300" spans="1:19">
      <c r="B300" s="328" t="s">
        <v>982</v>
      </c>
      <c r="C300" s="329" t="s">
        <v>982</v>
      </c>
      <c r="D300" s="328" t="s">
        <v>938</v>
      </c>
      <c r="E300" s="330"/>
      <c r="F300" s="330"/>
      <c r="G300" s="330"/>
      <c r="H300" s="330">
        <v>0</v>
      </c>
      <c r="I300" s="330">
        <v>0</v>
      </c>
      <c r="J300" s="330">
        <v>0</v>
      </c>
      <c r="K300" s="330">
        <v>0</v>
      </c>
      <c r="L300" s="330">
        <v>0</v>
      </c>
      <c r="M300" s="330">
        <v>0</v>
      </c>
      <c r="N300" s="330">
        <v>0</v>
      </c>
      <c r="O300" s="330">
        <v>0</v>
      </c>
      <c r="P300" s="330">
        <v>0</v>
      </c>
      <c r="Q300" s="330">
        <v>0</v>
      </c>
      <c r="R300" s="330">
        <v>0</v>
      </c>
      <c r="S300" s="330">
        <v>0</v>
      </c>
    </row>
    <row r="301" spans="1:19">
      <c r="B301" s="332" t="s">
        <v>982</v>
      </c>
      <c r="C301" s="333" t="s">
        <v>982</v>
      </c>
      <c r="D301" s="332" t="s">
        <v>939</v>
      </c>
      <c r="E301" s="334"/>
      <c r="F301" s="334"/>
      <c r="G301" s="334"/>
      <c r="H301" s="334">
        <v>0.15588812093704379</v>
      </c>
      <c r="I301" s="334">
        <v>0.11431890347001143</v>
      </c>
      <c r="J301" s="334">
        <v>0.15471051586979181</v>
      </c>
      <c r="K301" s="334">
        <v>0.20624954631146783</v>
      </c>
      <c r="L301" s="334">
        <v>0.242303018966016</v>
      </c>
      <c r="M301" s="334">
        <v>0.2662763441323493</v>
      </c>
      <c r="N301" s="334">
        <v>0.30140284127660344</v>
      </c>
      <c r="O301" s="334">
        <v>0.29677409057882204</v>
      </c>
      <c r="P301" s="334">
        <v>0.28780832331403922</v>
      </c>
      <c r="Q301" s="334">
        <v>0.28070020219556441</v>
      </c>
      <c r="R301" s="334">
        <v>0.24624900106526004</v>
      </c>
      <c r="S301" s="334">
        <v>0.16078630896311386</v>
      </c>
    </row>
    <row r="302" spans="1:19">
      <c r="B302" s="335" t="s">
        <v>982</v>
      </c>
      <c r="C302" s="333" t="s">
        <v>982</v>
      </c>
      <c r="D302" s="335" t="s">
        <v>940</v>
      </c>
      <c r="E302" s="336"/>
      <c r="F302" s="336"/>
      <c r="G302" s="336"/>
      <c r="H302" s="336">
        <v>0.15588812093704379</v>
      </c>
      <c r="I302" s="336">
        <v>0.11431890347001143</v>
      </c>
      <c r="J302" s="336">
        <v>0.15471051586979181</v>
      </c>
      <c r="K302" s="336">
        <v>0.20624954631146783</v>
      </c>
      <c r="L302" s="336">
        <v>0.242303018966016</v>
      </c>
      <c r="M302" s="336">
        <v>0.2662763441323493</v>
      </c>
      <c r="N302" s="336">
        <v>0.30140284127660344</v>
      </c>
      <c r="O302" s="336">
        <v>0.29677409057882204</v>
      </c>
      <c r="P302" s="336">
        <v>0.28780832331403922</v>
      </c>
      <c r="Q302" s="336">
        <v>0.28070020219556441</v>
      </c>
      <c r="R302" s="336">
        <v>0.24624900106526004</v>
      </c>
      <c r="S302" s="336">
        <v>0.16078630896311386</v>
      </c>
    </row>
    <row r="303" spans="1:19">
      <c r="B303" s="337" t="s">
        <v>982</v>
      </c>
      <c r="C303" s="338" t="s">
        <v>982</v>
      </c>
      <c r="D303" s="339" t="s">
        <v>918</v>
      </c>
      <c r="E303" s="349"/>
      <c r="F303" s="340"/>
      <c r="G303" s="340"/>
      <c r="H303" s="340">
        <f>H301/H304</f>
        <v>7.7944060468521897E-2</v>
      </c>
      <c r="I303" s="340">
        <f t="shared" ref="I303:S303" si="149">I301/I304</f>
        <v>5.7159451735005716E-2</v>
      </c>
      <c r="J303" s="340">
        <f t="shared" si="149"/>
        <v>7.7355257934895907E-2</v>
      </c>
      <c r="K303" s="340">
        <f t="shared" si="149"/>
        <v>0.10312477315573391</v>
      </c>
      <c r="L303" s="340">
        <f t="shared" si="149"/>
        <v>0.121151509483008</v>
      </c>
      <c r="M303" s="340">
        <f t="shared" si="149"/>
        <v>0.13313817206617465</v>
      </c>
      <c r="N303" s="340">
        <f t="shared" si="149"/>
        <v>0.15070142063830172</v>
      </c>
      <c r="O303" s="340">
        <f t="shared" si="149"/>
        <v>0.14838704528941102</v>
      </c>
      <c r="P303" s="340">
        <f t="shared" si="149"/>
        <v>0.14390416165701961</v>
      </c>
      <c r="Q303" s="340">
        <f t="shared" si="149"/>
        <v>0.1403501010977822</v>
      </c>
      <c r="R303" s="340">
        <f t="shared" si="149"/>
        <v>0.12312450053263002</v>
      </c>
      <c r="S303" s="340">
        <f t="shared" si="149"/>
        <v>8.0393154481556928E-2</v>
      </c>
    </row>
    <row r="304" spans="1:19">
      <c r="B304" s="335" t="s">
        <v>982</v>
      </c>
      <c r="C304" s="333" t="s">
        <v>982</v>
      </c>
      <c r="D304" s="335" t="s">
        <v>941</v>
      </c>
      <c r="E304" s="341"/>
      <c r="F304" s="341"/>
      <c r="G304" s="341"/>
      <c r="H304" s="341">
        <v>2</v>
      </c>
      <c r="I304" s="341">
        <v>2</v>
      </c>
      <c r="J304" s="341">
        <v>2</v>
      </c>
      <c r="K304" s="341">
        <v>2</v>
      </c>
      <c r="L304" s="341">
        <v>2</v>
      </c>
      <c r="M304" s="341">
        <v>2</v>
      </c>
      <c r="N304" s="341">
        <v>2</v>
      </c>
      <c r="O304" s="341">
        <v>2</v>
      </c>
      <c r="P304" s="341">
        <v>2</v>
      </c>
      <c r="Q304" s="341">
        <v>2</v>
      </c>
      <c r="R304" s="341">
        <v>2</v>
      </c>
      <c r="S304" s="341">
        <v>2</v>
      </c>
    </row>
    <row r="305" spans="1:19">
      <c r="B305" s="342" t="s">
        <v>982</v>
      </c>
      <c r="C305" s="343" t="s">
        <v>982</v>
      </c>
      <c r="D305" s="342" t="s">
        <v>942</v>
      </c>
      <c r="E305" s="344"/>
      <c r="F305" s="344"/>
      <c r="G305" s="344"/>
      <c r="H305" s="345">
        <f t="shared" ref="H305:R305" si="150">H300/H$4</f>
        <v>0</v>
      </c>
      <c r="I305" s="345">
        <f t="shared" si="150"/>
        <v>0</v>
      </c>
      <c r="J305" s="345">
        <f t="shared" si="150"/>
        <v>0</v>
      </c>
      <c r="K305" s="345">
        <f t="shared" si="150"/>
        <v>0</v>
      </c>
      <c r="L305" s="345">
        <f t="shared" si="150"/>
        <v>0</v>
      </c>
      <c r="M305" s="345">
        <f t="shared" si="150"/>
        <v>0</v>
      </c>
      <c r="N305" s="345">
        <f t="shared" si="150"/>
        <v>0</v>
      </c>
      <c r="O305" s="345">
        <f t="shared" si="150"/>
        <v>0</v>
      </c>
      <c r="P305" s="345">
        <f t="shared" si="150"/>
        <v>0</v>
      </c>
      <c r="Q305" s="345">
        <f t="shared" si="150"/>
        <v>0</v>
      </c>
      <c r="R305" s="345">
        <f t="shared" si="150"/>
        <v>0</v>
      </c>
      <c r="S305" s="345">
        <f>S300/S$4</f>
        <v>0</v>
      </c>
    </row>
    <row r="306" spans="1:19" ht="15.75" thickBot="1">
      <c r="A306" s="322"/>
      <c r="B306" s="346" t="s">
        <v>982</v>
      </c>
      <c r="C306" s="347" t="s">
        <v>982</v>
      </c>
      <c r="D306" s="346" t="s">
        <v>943</v>
      </c>
      <c r="E306" s="348"/>
      <c r="F306" s="348"/>
      <c r="G306" s="348"/>
      <c r="H306" s="348">
        <f t="shared" ref="H306:S306" si="151">H301-H304</f>
        <v>-1.8441118790629563</v>
      </c>
      <c r="I306" s="348">
        <f t="shared" si="151"/>
        <v>-1.8856810965299886</v>
      </c>
      <c r="J306" s="348">
        <f t="shared" si="151"/>
        <v>-1.8452894841302081</v>
      </c>
      <c r="K306" s="348">
        <f t="shared" si="151"/>
        <v>-1.7937504536885323</v>
      </c>
      <c r="L306" s="348">
        <f t="shared" si="151"/>
        <v>-1.757696981033984</v>
      </c>
      <c r="M306" s="348">
        <f t="shared" si="151"/>
        <v>-1.7337236558676508</v>
      </c>
      <c r="N306" s="348">
        <f t="shared" si="151"/>
        <v>-1.6985971587233966</v>
      </c>
      <c r="O306" s="348">
        <f t="shared" si="151"/>
        <v>-1.7032259094211779</v>
      </c>
      <c r="P306" s="348">
        <f t="shared" si="151"/>
        <v>-1.7121916766859608</v>
      </c>
      <c r="Q306" s="348">
        <f t="shared" si="151"/>
        <v>-1.7192997978044355</v>
      </c>
      <c r="R306" s="348">
        <f t="shared" si="151"/>
        <v>-1.75375099893474</v>
      </c>
      <c r="S306" s="348">
        <f t="shared" si="151"/>
        <v>-1.8392136910368861</v>
      </c>
    </row>
    <row r="307" spans="1:19">
      <c r="B307" s="328" t="s">
        <v>983</v>
      </c>
      <c r="C307" s="329" t="s">
        <v>983</v>
      </c>
      <c r="D307" s="328" t="s">
        <v>938</v>
      </c>
      <c r="E307" s="330"/>
      <c r="F307" s="330"/>
      <c r="G307" s="330"/>
      <c r="H307" s="330">
        <v>0</v>
      </c>
      <c r="I307" s="330">
        <v>0</v>
      </c>
      <c r="J307" s="330">
        <v>0</v>
      </c>
      <c r="K307" s="330">
        <v>0</v>
      </c>
      <c r="L307" s="330">
        <v>0</v>
      </c>
      <c r="M307" s="330">
        <v>0</v>
      </c>
      <c r="N307" s="330">
        <v>0</v>
      </c>
      <c r="O307" s="330">
        <v>0</v>
      </c>
      <c r="P307" s="330">
        <v>0</v>
      </c>
      <c r="Q307" s="330">
        <v>0</v>
      </c>
      <c r="R307" s="330">
        <v>0</v>
      </c>
      <c r="S307" s="330">
        <v>0</v>
      </c>
    </row>
    <row r="308" spans="1:19">
      <c r="B308" s="332" t="s">
        <v>983</v>
      </c>
      <c r="C308" s="333" t="s">
        <v>983</v>
      </c>
      <c r="D308" s="332" t="s">
        <v>939</v>
      </c>
      <c r="E308" s="334"/>
      <c r="F308" s="334"/>
      <c r="G308" s="334"/>
      <c r="H308" s="334">
        <v>1.1578820572995088</v>
      </c>
      <c r="I308" s="334">
        <v>1.1382040404729683</v>
      </c>
      <c r="J308" s="334">
        <v>0.89198485106963732</v>
      </c>
      <c r="K308" s="334">
        <v>1.124436667430287</v>
      </c>
      <c r="L308" s="334">
        <v>1.4296669654682552</v>
      </c>
      <c r="M308" s="334">
        <v>1.5578363672236009</v>
      </c>
      <c r="N308" s="334">
        <v>1.3771481382035791</v>
      </c>
      <c r="O308" s="334">
        <v>1.2845576444095672</v>
      </c>
      <c r="P308" s="334">
        <v>1.265543982102036</v>
      </c>
      <c r="Q308" s="334">
        <v>0.94508735260129328</v>
      </c>
      <c r="R308" s="334">
        <v>1.1229878936133284</v>
      </c>
      <c r="S308" s="334">
        <v>0.87490531918523307</v>
      </c>
    </row>
    <row r="309" spans="1:19">
      <c r="B309" s="335" t="s">
        <v>983</v>
      </c>
      <c r="C309" s="333" t="s">
        <v>983</v>
      </c>
      <c r="D309" s="335" t="s">
        <v>940</v>
      </c>
      <c r="E309" s="336"/>
      <c r="F309" s="336"/>
      <c r="G309" s="336"/>
      <c r="H309" s="336">
        <v>1.1578820572995088</v>
      </c>
      <c r="I309" s="336">
        <v>1.1382040404729683</v>
      </c>
      <c r="J309" s="336">
        <v>0.89198485106963732</v>
      </c>
      <c r="K309" s="336">
        <v>1.124436667430287</v>
      </c>
      <c r="L309" s="336">
        <v>1.4296669654682552</v>
      </c>
      <c r="M309" s="336">
        <v>1.5578363672236009</v>
      </c>
      <c r="N309" s="336">
        <v>1.3771481382035791</v>
      </c>
      <c r="O309" s="336">
        <v>1.2845576444095672</v>
      </c>
      <c r="P309" s="336">
        <v>1.265543982102036</v>
      </c>
      <c r="Q309" s="336">
        <v>0.94508735260129328</v>
      </c>
      <c r="R309" s="336">
        <v>1.1229878936133284</v>
      </c>
      <c r="S309" s="336">
        <v>0.87490531918523307</v>
      </c>
    </row>
    <row r="310" spans="1:19">
      <c r="B310" s="337" t="s">
        <v>983</v>
      </c>
      <c r="C310" s="338" t="s">
        <v>983</v>
      </c>
      <c r="D310" s="339" t="s">
        <v>918</v>
      </c>
      <c r="E310" s="349"/>
      <c r="F310" s="340"/>
      <c r="G310" s="340"/>
      <c r="H310" s="340">
        <f>H308/H311</f>
        <v>0.38596068576650294</v>
      </c>
      <c r="I310" s="340">
        <f t="shared" ref="I310:S310" si="152">I308/I311</f>
        <v>0.37940134682432275</v>
      </c>
      <c r="J310" s="340">
        <f t="shared" si="152"/>
        <v>0.29732828368987912</v>
      </c>
      <c r="K310" s="340">
        <f t="shared" si="152"/>
        <v>0.37481222247676232</v>
      </c>
      <c r="L310" s="340">
        <f t="shared" si="152"/>
        <v>0.47655565515608506</v>
      </c>
      <c r="M310" s="340">
        <f t="shared" si="152"/>
        <v>0.51927878907453362</v>
      </c>
      <c r="N310" s="340">
        <f t="shared" si="152"/>
        <v>0.459049379401193</v>
      </c>
      <c r="O310" s="340">
        <f t="shared" si="152"/>
        <v>0.42818588146985576</v>
      </c>
      <c r="P310" s="340">
        <f t="shared" si="152"/>
        <v>0.42184799403401202</v>
      </c>
      <c r="Q310" s="340">
        <f t="shared" si="152"/>
        <v>0.31502911753376445</v>
      </c>
      <c r="R310" s="340">
        <f t="shared" si="152"/>
        <v>0.37432929787110947</v>
      </c>
      <c r="S310" s="340">
        <f t="shared" si="152"/>
        <v>0.29163510639507767</v>
      </c>
    </row>
    <row r="311" spans="1:19">
      <c r="B311" s="335" t="s">
        <v>983</v>
      </c>
      <c r="C311" s="333" t="s">
        <v>983</v>
      </c>
      <c r="D311" s="335" t="s">
        <v>941</v>
      </c>
      <c r="E311" s="341"/>
      <c r="F311" s="341"/>
      <c r="G311" s="341"/>
      <c r="H311" s="341">
        <v>3</v>
      </c>
      <c r="I311" s="341">
        <v>3</v>
      </c>
      <c r="J311" s="341">
        <v>3</v>
      </c>
      <c r="K311" s="341">
        <v>3</v>
      </c>
      <c r="L311" s="341">
        <v>3</v>
      </c>
      <c r="M311" s="341">
        <v>3</v>
      </c>
      <c r="N311" s="341">
        <v>3</v>
      </c>
      <c r="O311" s="341">
        <v>3</v>
      </c>
      <c r="P311" s="341">
        <v>3</v>
      </c>
      <c r="Q311" s="341">
        <v>3</v>
      </c>
      <c r="R311" s="341">
        <v>3</v>
      </c>
      <c r="S311" s="341">
        <v>3</v>
      </c>
    </row>
    <row r="312" spans="1:19">
      <c r="B312" s="342" t="s">
        <v>983</v>
      </c>
      <c r="C312" s="343" t="s">
        <v>983</v>
      </c>
      <c r="D312" s="342" t="s">
        <v>942</v>
      </c>
      <c r="E312" s="344"/>
      <c r="F312" s="344"/>
      <c r="G312" s="344"/>
      <c r="H312" s="345">
        <f t="shared" ref="H312:R312" si="153">H307/H$4</f>
        <v>0</v>
      </c>
      <c r="I312" s="345">
        <f t="shared" si="153"/>
        <v>0</v>
      </c>
      <c r="J312" s="345">
        <f t="shared" si="153"/>
        <v>0</v>
      </c>
      <c r="K312" s="345">
        <f t="shared" si="153"/>
        <v>0</v>
      </c>
      <c r="L312" s="345">
        <f t="shared" si="153"/>
        <v>0</v>
      </c>
      <c r="M312" s="345">
        <f t="shared" si="153"/>
        <v>0</v>
      </c>
      <c r="N312" s="345">
        <f t="shared" si="153"/>
        <v>0</v>
      </c>
      <c r="O312" s="345">
        <f t="shared" si="153"/>
        <v>0</v>
      </c>
      <c r="P312" s="345">
        <f t="shared" si="153"/>
        <v>0</v>
      </c>
      <c r="Q312" s="345">
        <f t="shared" si="153"/>
        <v>0</v>
      </c>
      <c r="R312" s="345">
        <f t="shared" si="153"/>
        <v>0</v>
      </c>
      <c r="S312" s="345">
        <f>S307/S$4</f>
        <v>0</v>
      </c>
    </row>
    <row r="313" spans="1:19" ht="15.75" thickBot="1">
      <c r="A313" s="322"/>
      <c r="B313" s="346" t="s">
        <v>983</v>
      </c>
      <c r="C313" s="347" t="s">
        <v>983</v>
      </c>
      <c r="D313" s="346" t="s">
        <v>943</v>
      </c>
      <c r="E313" s="348"/>
      <c r="F313" s="348"/>
      <c r="G313" s="348"/>
      <c r="H313" s="348">
        <f t="shared" ref="H313:S313" si="154">H308-H311</f>
        <v>-1.8421179427004912</v>
      </c>
      <c r="I313" s="348">
        <f t="shared" si="154"/>
        <v>-1.8617959595270317</v>
      </c>
      <c r="J313" s="348">
        <f t="shared" si="154"/>
        <v>-2.1080151489303627</v>
      </c>
      <c r="K313" s="348">
        <f t="shared" si="154"/>
        <v>-1.875563332569713</v>
      </c>
      <c r="L313" s="348">
        <f t="shared" si="154"/>
        <v>-1.5703330345317448</v>
      </c>
      <c r="M313" s="348">
        <f t="shared" si="154"/>
        <v>-1.4421636327763991</v>
      </c>
      <c r="N313" s="348">
        <f t="shared" si="154"/>
        <v>-1.6228518617964209</v>
      </c>
      <c r="O313" s="348">
        <f t="shared" si="154"/>
        <v>-1.7154423555904328</v>
      </c>
      <c r="P313" s="348">
        <f t="shared" si="154"/>
        <v>-1.734456017897964</v>
      </c>
      <c r="Q313" s="348">
        <f t="shared" si="154"/>
        <v>-2.0549126473987069</v>
      </c>
      <c r="R313" s="348">
        <f t="shared" si="154"/>
        <v>-1.8770121063866716</v>
      </c>
      <c r="S313" s="348">
        <f t="shared" si="154"/>
        <v>-2.125094680814767</v>
      </c>
    </row>
    <row r="314" spans="1:19">
      <c r="B314" s="328" t="s">
        <v>695</v>
      </c>
      <c r="C314" s="329" t="s">
        <v>984</v>
      </c>
      <c r="D314" s="328" t="s">
        <v>938</v>
      </c>
      <c r="E314" s="330"/>
      <c r="F314" s="330"/>
      <c r="G314" s="330"/>
      <c r="H314" s="330">
        <v>0</v>
      </c>
      <c r="I314" s="330">
        <v>0</v>
      </c>
      <c r="J314" s="330">
        <v>0</v>
      </c>
      <c r="K314" s="330">
        <v>0</v>
      </c>
      <c r="L314" s="330">
        <v>0</v>
      </c>
      <c r="M314" s="330">
        <v>0</v>
      </c>
      <c r="N314" s="330">
        <v>0</v>
      </c>
      <c r="O314" s="330">
        <v>0</v>
      </c>
      <c r="P314" s="330">
        <v>0</v>
      </c>
      <c r="Q314" s="330">
        <v>0</v>
      </c>
      <c r="R314" s="330">
        <v>0</v>
      </c>
      <c r="S314" s="330">
        <v>0</v>
      </c>
    </row>
    <row r="315" spans="1:19">
      <c r="B315" s="332" t="s">
        <v>695</v>
      </c>
      <c r="C315" s="333" t="s">
        <v>984</v>
      </c>
      <c r="D315" s="332" t="s">
        <v>939</v>
      </c>
      <c r="E315" s="334"/>
      <c r="F315" s="334"/>
      <c r="G315" s="334"/>
      <c r="H315" s="334">
        <v>0.4018848646154779</v>
      </c>
      <c r="I315" s="334">
        <v>0.34705847871301032</v>
      </c>
      <c r="J315" s="334">
        <v>0.49844254742547428</v>
      </c>
      <c r="K315" s="334">
        <v>0.5674076606046351</v>
      </c>
      <c r="L315" s="334">
        <v>0.46515106815816909</v>
      </c>
      <c r="M315" s="334">
        <v>0.45245685632879079</v>
      </c>
      <c r="N315" s="334">
        <v>0.56781394875955737</v>
      </c>
      <c r="O315" s="334">
        <v>0.55542205884875318</v>
      </c>
      <c r="P315" s="334">
        <v>0.61829987182230672</v>
      </c>
      <c r="Q315" s="334">
        <v>0.71019700395591367</v>
      </c>
      <c r="R315" s="334">
        <v>0.71570566972868399</v>
      </c>
      <c r="S315" s="334">
        <v>0.61107298933557053</v>
      </c>
    </row>
    <row r="316" spans="1:19">
      <c r="B316" s="335" t="s">
        <v>695</v>
      </c>
      <c r="C316" s="333" t="s">
        <v>984</v>
      </c>
      <c r="D316" s="335" t="s">
        <v>940</v>
      </c>
      <c r="E316" s="336"/>
      <c r="F316" s="336"/>
      <c r="G316" s="336"/>
      <c r="H316" s="336">
        <v>0.4018848646154779</v>
      </c>
      <c r="I316" s="336">
        <v>0.34705847871301032</v>
      </c>
      <c r="J316" s="336">
        <v>0.49844254742547428</v>
      </c>
      <c r="K316" s="336">
        <v>0.5674076606046351</v>
      </c>
      <c r="L316" s="336">
        <v>0.46515106815816909</v>
      </c>
      <c r="M316" s="336">
        <v>0.45245685632879079</v>
      </c>
      <c r="N316" s="336">
        <v>0.56781394875955737</v>
      </c>
      <c r="O316" s="336">
        <v>0.55542205884875318</v>
      </c>
      <c r="P316" s="336">
        <v>0.61829987182230672</v>
      </c>
      <c r="Q316" s="336">
        <v>0.71019700395591367</v>
      </c>
      <c r="R316" s="336">
        <v>0.71570566972868399</v>
      </c>
      <c r="S316" s="336">
        <v>0.61107298933557053</v>
      </c>
    </row>
    <row r="317" spans="1:19">
      <c r="B317" s="337" t="s">
        <v>695</v>
      </c>
      <c r="C317" s="338" t="s">
        <v>984</v>
      </c>
      <c r="D317" s="339" t="s">
        <v>918</v>
      </c>
      <c r="E317" s="349"/>
      <c r="F317" s="340"/>
      <c r="G317" s="340"/>
      <c r="H317" s="340">
        <f>H315/H318</f>
        <v>8.0376972923095577E-2</v>
      </c>
      <c r="I317" s="340">
        <f t="shared" ref="I317:S317" si="155">I315/I318</f>
        <v>6.9411695742602059E-2</v>
      </c>
      <c r="J317" s="340">
        <f t="shared" si="155"/>
        <v>9.9688509485094862E-2</v>
      </c>
      <c r="K317" s="340">
        <f t="shared" si="155"/>
        <v>0.11348153212092701</v>
      </c>
      <c r="L317" s="340">
        <f t="shared" si="155"/>
        <v>9.3030213631633815E-2</v>
      </c>
      <c r="M317" s="340">
        <f t="shared" si="155"/>
        <v>9.0491371265758153E-2</v>
      </c>
      <c r="N317" s="340">
        <f t="shared" si="155"/>
        <v>0.11356278975191147</v>
      </c>
      <c r="O317" s="340">
        <f t="shared" si="155"/>
        <v>0.11108441176975063</v>
      </c>
      <c r="P317" s="340">
        <f t="shared" si="155"/>
        <v>0.12365997436446134</v>
      </c>
      <c r="Q317" s="340">
        <f t="shared" si="155"/>
        <v>0.14203940079118274</v>
      </c>
      <c r="R317" s="340">
        <f t="shared" si="155"/>
        <v>0.1431411339457368</v>
      </c>
      <c r="S317" s="340">
        <f t="shared" si="155"/>
        <v>0.12221459786711411</v>
      </c>
    </row>
    <row r="318" spans="1:19">
      <c r="B318" s="335" t="s">
        <v>695</v>
      </c>
      <c r="C318" s="333" t="s">
        <v>984</v>
      </c>
      <c r="D318" s="335" t="s">
        <v>941</v>
      </c>
      <c r="E318" s="341"/>
      <c r="F318" s="341"/>
      <c r="G318" s="341"/>
      <c r="H318" s="341">
        <v>5</v>
      </c>
      <c r="I318" s="341">
        <v>5</v>
      </c>
      <c r="J318" s="341">
        <v>5</v>
      </c>
      <c r="K318" s="341">
        <v>5</v>
      </c>
      <c r="L318" s="341">
        <v>5</v>
      </c>
      <c r="M318" s="341">
        <v>5</v>
      </c>
      <c r="N318" s="341">
        <v>5</v>
      </c>
      <c r="O318" s="341">
        <v>5</v>
      </c>
      <c r="P318" s="341">
        <v>5</v>
      </c>
      <c r="Q318" s="341">
        <v>5</v>
      </c>
      <c r="R318" s="341">
        <v>5</v>
      </c>
      <c r="S318" s="341">
        <v>5</v>
      </c>
    </row>
    <row r="319" spans="1:19">
      <c r="B319" s="342" t="s">
        <v>695</v>
      </c>
      <c r="C319" s="343" t="s">
        <v>984</v>
      </c>
      <c r="D319" s="342" t="s">
        <v>942</v>
      </c>
      <c r="E319" s="344"/>
      <c r="F319" s="344"/>
      <c r="G319" s="344"/>
      <c r="H319" s="345">
        <f t="shared" ref="H319:R319" si="156">H314/H$4</f>
        <v>0</v>
      </c>
      <c r="I319" s="345">
        <f t="shared" si="156"/>
        <v>0</v>
      </c>
      <c r="J319" s="345">
        <f t="shared" si="156"/>
        <v>0</v>
      </c>
      <c r="K319" s="345">
        <f t="shared" si="156"/>
        <v>0</v>
      </c>
      <c r="L319" s="345">
        <f t="shared" si="156"/>
        <v>0</v>
      </c>
      <c r="M319" s="345">
        <f t="shared" si="156"/>
        <v>0</v>
      </c>
      <c r="N319" s="345">
        <f t="shared" si="156"/>
        <v>0</v>
      </c>
      <c r="O319" s="345">
        <f t="shared" si="156"/>
        <v>0</v>
      </c>
      <c r="P319" s="345">
        <f t="shared" si="156"/>
        <v>0</v>
      </c>
      <c r="Q319" s="345">
        <f t="shared" si="156"/>
        <v>0</v>
      </c>
      <c r="R319" s="345">
        <f t="shared" si="156"/>
        <v>0</v>
      </c>
      <c r="S319" s="345">
        <f>S314/S$4</f>
        <v>0</v>
      </c>
    </row>
    <row r="320" spans="1:19" ht="15.75" thickBot="1">
      <c r="B320" s="346" t="s">
        <v>695</v>
      </c>
      <c r="C320" s="347" t="s">
        <v>984</v>
      </c>
      <c r="D320" s="346" t="s">
        <v>943</v>
      </c>
      <c r="E320" s="348"/>
      <c r="F320" s="348"/>
      <c r="G320" s="348"/>
      <c r="H320" s="348">
        <f t="shared" ref="H320:S320" si="157">H315-H318</f>
        <v>-4.5981151353845222</v>
      </c>
      <c r="I320" s="348">
        <f t="shared" si="157"/>
        <v>-4.6529415212869898</v>
      </c>
      <c r="J320" s="348">
        <f t="shared" si="157"/>
        <v>-4.5015574525745254</v>
      </c>
      <c r="K320" s="348">
        <f t="shared" si="157"/>
        <v>-4.4325923393953648</v>
      </c>
      <c r="L320" s="348">
        <f t="shared" si="157"/>
        <v>-4.5348489318418306</v>
      </c>
      <c r="M320" s="348">
        <f t="shared" si="157"/>
        <v>-4.5475431436712093</v>
      </c>
      <c r="N320" s="348">
        <f t="shared" si="157"/>
        <v>-4.4321860512404427</v>
      </c>
      <c r="O320" s="348">
        <f t="shared" si="157"/>
        <v>-4.4445779411512465</v>
      </c>
      <c r="P320" s="348">
        <f t="shared" si="157"/>
        <v>-4.3817001281776928</v>
      </c>
      <c r="Q320" s="348">
        <f t="shared" si="157"/>
        <v>-4.2898029960440862</v>
      </c>
      <c r="R320" s="348">
        <f t="shared" si="157"/>
        <v>-4.2842943302713161</v>
      </c>
      <c r="S320" s="348">
        <f t="shared" si="157"/>
        <v>-4.3889270106644291</v>
      </c>
    </row>
    <row r="321" spans="2:19">
      <c r="B321" s="328" t="s">
        <v>695</v>
      </c>
      <c r="C321" s="329" t="s">
        <v>217</v>
      </c>
      <c r="D321" s="328" t="s">
        <v>938</v>
      </c>
      <c r="E321" s="330"/>
      <c r="F321" s="330"/>
      <c r="G321" s="330"/>
      <c r="H321" s="330">
        <v>0</v>
      </c>
      <c r="I321" s="330">
        <v>0</v>
      </c>
      <c r="J321" s="330">
        <v>0</v>
      </c>
      <c r="K321" s="330">
        <v>0</v>
      </c>
      <c r="L321" s="330">
        <v>0</v>
      </c>
      <c r="M321" s="330">
        <v>0</v>
      </c>
      <c r="N321" s="330">
        <v>0</v>
      </c>
      <c r="O321" s="330">
        <v>0</v>
      </c>
      <c r="P321" s="330">
        <v>0</v>
      </c>
      <c r="Q321" s="330">
        <v>0</v>
      </c>
      <c r="R321" s="330">
        <v>0</v>
      </c>
      <c r="S321" s="330">
        <v>0</v>
      </c>
    </row>
    <row r="322" spans="2:19">
      <c r="B322" s="332" t="s">
        <v>695</v>
      </c>
      <c r="C322" s="333" t="s">
        <v>217</v>
      </c>
      <c r="D322" s="332" t="s">
        <v>939</v>
      </c>
      <c r="E322" s="334"/>
      <c r="F322" s="334"/>
      <c r="G322" s="334"/>
      <c r="H322" s="334">
        <v>3.3531915654191331</v>
      </c>
      <c r="I322" s="334">
        <v>2.7679439130387813</v>
      </c>
      <c r="J322" s="334">
        <v>3.3672729748959251</v>
      </c>
      <c r="K322" s="334">
        <v>4.3075657302988164</v>
      </c>
      <c r="L322" s="334">
        <v>3.8661772156184719</v>
      </c>
      <c r="M322" s="334">
        <v>4.6649567847765043</v>
      </c>
      <c r="N322" s="334">
        <v>4.8731256107533252</v>
      </c>
      <c r="O322" s="334">
        <v>4.9754880270927506</v>
      </c>
      <c r="P322" s="334">
        <v>5.5093247267222241</v>
      </c>
      <c r="Q322" s="334">
        <v>5.0291900700578092</v>
      </c>
      <c r="R322" s="334">
        <v>4.9945672041546043</v>
      </c>
      <c r="S322" s="334">
        <v>3.6569371748056456</v>
      </c>
    </row>
    <row r="323" spans="2:19">
      <c r="B323" s="335" t="s">
        <v>695</v>
      </c>
      <c r="C323" s="333" t="s">
        <v>217</v>
      </c>
      <c r="D323" s="335" t="s">
        <v>940</v>
      </c>
      <c r="E323" s="336"/>
      <c r="F323" s="336"/>
      <c r="G323" s="336"/>
      <c r="H323" s="336">
        <v>3.3531915654191331</v>
      </c>
      <c r="I323" s="336">
        <v>2.7679439130387813</v>
      </c>
      <c r="J323" s="336">
        <v>3.3672729748959251</v>
      </c>
      <c r="K323" s="336">
        <v>4.3075657302988164</v>
      </c>
      <c r="L323" s="336">
        <v>3.8661772156184719</v>
      </c>
      <c r="M323" s="336">
        <v>4.6649567847765043</v>
      </c>
      <c r="N323" s="336">
        <v>4.8731256107533252</v>
      </c>
      <c r="O323" s="336">
        <v>4.9754880270927506</v>
      </c>
      <c r="P323" s="336">
        <v>5.5093247267222241</v>
      </c>
      <c r="Q323" s="336">
        <v>5.0291900700578092</v>
      </c>
      <c r="R323" s="336">
        <v>4.9945672041546043</v>
      </c>
      <c r="S323" s="336">
        <v>3.6569371748056456</v>
      </c>
    </row>
    <row r="324" spans="2:19">
      <c r="B324" s="337" t="s">
        <v>695</v>
      </c>
      <c r="C324" s="338" t="s">
        <v>217</v>
      </c>
      <c r="D324" s="339" t="s">
        <v>918</v>
      </c>
      <c r="E324" s="349"/>
      <c r="F324" s="340"/>
      <c r="G324" s="340"/>
      <c r="H324" s="340">
        <f>H322/H325</f>
        <v>0.55886526090318889</v>
      </c>
      <c r="I324" s="340">
        <f t="shared" ref="I324:S324" si="158">I322/I325</f>
        <v>0.46132398550646353</v>
      </c>
      <c r="J324" s="340">
        <f t="shared" si="158"/>
        <v>0.56121216248265415</v>
      </c>
      <c r="K324" s="340">
        <f t="shared" si="158"/>
        <v>0.7179276217164694</v>
      </c>
      <c r="L324" s="340">
        <f t="shared" si="158"/>
        <v>0.64436286926974529</v>
      </c>
      <c r="M324" s="340">
        <f t="shared" si="158"/>
        <v>0.77749279746275068</v>
      </c>
      <c r="N324" s="340">
        <f t="shared" si="158"/>
        <v>0.81218760179222083</v>
      </c>
      <c r="O324" s="340">
        <f t="shared" si="158"/>
        <v>0.82924800451545844</v>
      </c>
      <c r="P324" s="340">
        <f t="shared" si="158"/>
        <v>0.91822078778703731</v>
      </c>
      <c r="Q324" s="340">
        <f t="shared" si="158"/>
        <v>0.83819834500963486</v>
      </c>
      <c r="R324" s="340">
        <f t="shared" si="158"/>
        <v>0.83242786735910068</v>
      </c>
      <c r="S324" s="340">
        <f t="shared" si="158"/>
        <v>0.60948952913427423</v>
      </c>
    </row>
    <row r="325" spans="2:19">
      <c r="B325" s="335" t="s">
        <v>695</v>
      </c>
      <c r="C325" s="333" t="s">
        <v>217</v>
      </c>
      <c r="D325" s="335" t="s">
        <v>941</v>
      </c>
      <c r="E325" s="341"/>
      <c r="F325" s="341"/>
      <c r="G325" s="341"/>
      <c r="H325" s="341">
        <v>6</v>
      </c>
      <c r="I325" s="341">
        <v>6</v>
      </c>
      <c r="J325" s="341">
        <v>6</v>
      </c>
      <c r="K325" s="341">
        <v>6</v>
      </c>
      <c r="L325" s="341">
        <v>6</v>
      </c>
      <c r="M325" s="341">
        <v>6</v>
      </c>
      <c r="N325" s="341">
        <v>6</v>
      </c>
      <c r="O325" s="341">
        <v>6</v>
      </c>
      <c r="P325" s="341">
        <v>6</v>
      </c>
      <c r="Q325" s="341">
        <v>6</v>
      </c>
      <c r="R325" s="341">
        <v>6</v>
      </c>
      <c r="S325" s="341">
        <v>6</v>
      </c>
    </row>
    <row r="326" spans="2:19">
      <c r="B326" s="342" t="s">
        <v>695</v>
      </c>
      <c r="C326" s="343" t="s">
        <v>217</v>
      </c>
      <c r="D326" s="342" t="s">
        <v>942</v>
      </c>
      <c r="E326" s="344"/>
      <c r="F326" s="344"/>
      <c r="G326" s="344"/>
      <c r="H326" s="345">
        <f t="shared" ref="H326:S326" si="159">H321/H$4</f>
        <v>0</v>
      </c>
      <c r="I326" s="345">
        <f t="shared" si="159"/>
        <v>0</v>
      </c>
      <c r="J326" s="345">
        <f t="shared" si="159"/>
        <v>0</v>
      </c>
      <c r="K326" s="345">
        <f t="shared" si="159"/>
        <v>0</v>
      </c>
      <c r="L326" s="345">
        <f t="shared" si="159"/>
        <v>0</v>
      </c>
      <c r="M326" s="345">
        <f t="shared" si="159"/>
        <v>0</v>
      </c>
      <c r="N326" s="345">
        <f t="shared" si="159"/>
        <v>0</v>
      </c>
      <c r="O326" s="345">
        <f t="shared" si="159"/>
        <v>0</v>
      </c>
      <c r="P326" s="345">
        <f t="shared" si="159"/>
        <v>0</v>
      </c>
      <c r="Q326" s="345">
        <f t="shared" si="159"/>
        <v>0</v>
      </c>
      <c r="R326" s="345">
        <f t="shared" si="159"/>
        <v>0</v>
      </c>
      <c r="S326" s="345">
        <f t="shared" si="159"/>
        <v>0</v>
      </c>
    </row>
    <row r="327" spans="2:19" ht="15.75" thickBot="1">
      <c r="B327" s="346" t="s">
        <v>695</v>
      </c>
      <c r="C327" s="347" t="s">
        <v>217</v>
      </c>
      <c r="D327" s="346" t="s">
        <v>943</v>
      </c>
      <c r="E327" s="348"/>
      <c r="F327" s="348"/>
      <c r="G327" s="348"/>
      <c r="H327" s="348">
        <f t="shared" ref="H327:S327" si="160">H322-H325</f>
        <v>-2.6468084345808669</v>
      </c>
      <c r="I327" s="348">
        <f t="shared" si="160"/>
        <v>-3.2320560869612187</v>
      </c>
      <c r="J327" s="348">
        <f t="shared" si="160"/>
        <v>-2.6327270251040749</v>
      </c>
      <c r="K327" s="348">
        <f t="shared" si="160"/>
        <v>-1.6924342697011836</v>
      </c>
      <c r="L327" s="348">
        <f t="shared" si="160"/>
        <v>-2.1338227843815281</v>
      </c>
      <c r="M327" s="348">
        <f t="shared" si="160"/>
        <v>-1.3350432152234957</v>
      </c>
      <c r="N327" s="348">
        <f t="shared" si="160"/>
        <v>-1.1268743892466748</v>
      </c>
      <c r="O327" s="348">
        <f t="shared" si="160"/>
        <v>-1.0245119729072494</v>
      </c>
      <c r="P327" s="348">
        <f t="shared" si="160"/>
        <v>-0.49067527327777594</v>
      </c>
      <c r="Q327" s="348">
        <f t="shared" si="160"/>
        <v>-0.97080992994219084</v>
      </c>
      <c r="R327" s="348">
        <f t="shared" si="160"/>
        <v>-1.0054327958453957</v>
      </c>
      <c r="S327" s="348">
        <f t="shared" si="160"/>
        <v>-2.3430628251943544</v>
      </c>
    </row>
    <row r="328" spans="2:19">
      <c r="B328" s="328" t="s">
        <v>695</v>
      </c>
      <c r="C328" s="329" t="s">
        <v>985</v>
      </c>
      <c r="D328" s="328" t="s">
        <v>938</v>
      </c>
      <c r="E328" s="330"/>
      <c r="F328" s="330"/>
      <c r="G328" s="330"/>
      <c r="H328" s="330">
        <v>0</v>
      </c>
      <c r="I328" s="330">
        <v>0</v>
      </c>
      <c r="J328" s="330">
        <v>0</v>
      </c>
      <c r="K328" s="330">
        <v>0</v>
      </c>
      <c r="L328" s="330">
        <v>0</v>
      </c>
      <c r="M328" s="330">
        <v>0</v>
      </c>
      <c r="N328" s="330">
        <v>0</v>
      </c>
      <c r="O328" s="330">
        <v>0</v>
      </c>
      <c r="P328" s="330">
        <v>0</v>
      </c>
      <c r="Q328" s="330">
        <v>0</v>
      </c>
      <c r="R328" s="330">
        <v>0</v>
      </c>
      <c r="S328" s="330">
        <v>0</v>
      </c>
    </row>
    <row r="329" spans="2:19">
      <c r="B329" s="332" t="s">
        <v>695</v>
      </c>
      <c r="C329" s="333" t="s">
        <v>985</v>
      </c>
      <c r="D329" s="332" t="s">
        <v>939</v>
      </c>
      <c r="E329" s="334"/>
      <c r="F329" s="334"/>
      <c r="G329" s="334"/>
      <c r="H329" s="334">
        <v>2.2333674960575425</v>
      </c>
      <c r="I329" s="334">
        <v>1.7261459086046718</v>
      </c>
      <c r="J329" s="334">
        <v>2.1005570122853059</v>
      </c>
      <c r="K329" s="334">
        <v>2.5038196961004502</v>
      </c>
      <c r="L329" s="334">
        <v>2.3664730077300598</v>
      </c>
      <c r="M329" s="334">
        <v>2.6670289870092962</v>
      </c>
      <c r="N329" s="334">
        <v>2.7322795569570264</v>
      </c>
      <c r="O329" s="334">
        <v>2.8986557808815538</v>
      </c>
      <c r="P329" s="334">
        <v>2.8376179389057339</v>
      </c>
      <c r="Q329" s="334">
        <v>2.7169403466513473</v>
      </c>
      <c r="R329" s="334">
        <v>2.6120828393958173</v>
      </c>
      <c r="S329" s="334">
        <v>2.136273173731392</v>
      </c>
    </row>
    <row r="330" spans="2:19">
      <c r="B330" s="335" t="s">
        <v>695</v>
      </c>
      <c r="C330" s="333" t="s">
        <v>985</v>
      </c>
      <c r="D330" s="335" t="s">
        <v>940</v>
      </c>
      <c r="E330" s="336"/>
      <c r="F330" s="336"/>
      <c r="G330" s="336"/>
      <c r="H330" s="336">
        <v>2.2333674960575425</v>
      </c>
      <c r="I330" s="336">
        <v>1.7261459086046718</v>
      </c>
      <c r="J330" s="336">
        <v>2.1005570122853059</v>
      </c>
      <c r="K330" s="336">
        <v>2.5038196961004502</v>
      </c>
      <c r="L330" s="336">
        <v>2.3664730077300598</v>
      </c>
      <c r="M330" s="336">
        <v>2.6670289870092962</v>
      </c>
      <c r="N330" s="336">
        <v>2.7322795569570264</v>
      </c>
      <c r="O330" s="336">
        <v>2.8986557808815538</v>
      </c>
      <c r="P330" s="336">
        <v>2.8376179389057339</v>
      </c>
      <c r="Q330" s="336">
        <v>2.7169403466513473</v>
      </c>
      <c r="R330" s="336">
        <v>2.6120828393958173</v>
      </c>
      <c r="S330" s="336">
        <v>2.136273173731392</v>
      </c>
    </row>
    <row r="331" spans="2:19">
      <c r="B331" s="337" t="s">
        <v>695</v>
      </c>
      <c r="C331" s="338" t="s">
        <v>985</v>
      </c>
      <c r="D331" s="339" t="s">
        <v>918</v>
      </c>
      <c r="E331" s="349"/>
      <c r="F331" s="340"/>
      <c r="G331" s="340"/>
      <c r="H331" s="340">
        <f>H329/H332</f>
        <v>0.74445583201918086</v>
      </c>
      <c r="I331" s="340">
        <f t="shared" ref="I331:S331" si="161">I329/I332</f>
        <v>0.57538196953489062</v>
      </c>
      <c r="J331" s="340">
        <f t="shared" si="161"/>
        <v>0.70018567076176863</v>
      </c>
      <c r="K331" s="340">
        <f t="shared" si="161"/>
        <v>0.83460656536681677</v>
      </c>
      <c r="L331" s="340">
        <f t="shared" si="161"/>
        <v>0.78882433591001988</v>
      </c>
      <c r="M331" s="340">
        <f t="shared" si="161"/>
        <v>0.88900966233643208</v>
      </c>
      <c r="N331" s="340">
        <f t="shared" si="161"/>
        <v>0.9107598523190088</v>
      </c>
      <c r="O331" s="340">
        <f t="shared" si="161"/>
        <v>0.96621859362718465</v>
      </c>
      <c r="P331" s="340">
        <f t="shared" si="161"/>
        <v>0.94587264630191126</v>
      </c>
      <c r="Q331" s="340">
        <f t="shared" si="161"/>
        <v>0.90564678221711581</v>
      </c>
      <c r="R331" s="340">
        <f t="shared" si="161"/>
        <v>0.87069427979860581</v>
      </c>
      <c r="S331" s="340">
        <f t="shared" si="161"/>
        <v>0.71209105791046401</v>
      </c>
    </row>
    <row r="332" spans="2:19">
      <c r="B332" s="335" t="s">
        <v>695</v>
      </c>
      <c r="C332" s="333" t="s">
        <v>985</v>
      </c>
      <c r="D332" s="335" t="s">
        <v>941</v>
      </c>
      <c r="E332" s="341"/>
      <c r="F332" s="341"/>
      <c r="G332" s="341"/>
      <c r="H332" s="341">
        <v>3</v>
      </c>
      <c r="I332" s="341">
        <v>3</v>
      </c>
      <c r="J332" s="341">
        <v>3</v>
      </c>
      <c r="K332" s="341">
        <v>3</v>
      </c>
      <c r="L332" s="341">
        <v>3</v>
      </c>
      <c r="M332" s="341">
        <v>3</v>
      </c>
      <c r="N332" s="341">
        <v>3</v>
      </c>
      <c r="O332" s="341">
        <v>3</v>
      </c>
      <c r="P332" s="341">
        <v>3</v>
      </c>
      <c r="Q332" s="341">
        <v>3</v>
      </c>
      <c r="R332" s="341">
        <v>3</v>
      </c>
      <c r="S332" s="341">
        <v>3</v>
      </c>
    </row>
    <row r="333" spans="2:19">
      <c r="B333" s="342" t="s">
        <v>695</v>
      </c>
      <c r="C333" s="343" t="s">
        <v>985</v>
      </c>
      <c r="D333" s="342" t="s">
        <v>942</v>
      </c>
      <c r="E333" s="344"/>
      <c r="F333" s="344"/>
      <c r="G333" s="344"/>
      <c r="H333" s="345">
        <f t="shared" ref="H333:S333" si="162">H328/H$4</f>
        <v>0</v>
      </c>
      <c r="I333" s="345">
        <f t="shared" si="162"/>
        <v>0</v>
      </c>
      <c r="J333" s="345">
        <f t="shared" si="162"/>
        <v>0</v>
      </c>
      <c r="K333" s="345">
        <f t="shared" si="162"/>
        <v>0</v>
      </c>
      <c r="L333" s="345">
        <f t="shared" si="162"/>
        <v>0</v>
      </c>
      <c r="M333" s="345">
        <f t="shared" si="162"/>
        <v>0</v>
      </c>
      <c r="N333" s="345">
        <f t="shared" si="162"/>
        <v>0</v>
      </c>
      <c r="O333" s="345">
        <f t="shared" si="162"/>
        <v>0</v>
      </c>
      <c r="P333" s="345">
        <f t="shared" si="162"/>
        <v>0</v>
      </c>
      <c r="Q333" s="345">
        <f t="shared" si="162"/>
        <v>0</v>
      </c>
      <c r="R333" s="345">
        <f t="shared" si="162"/>
        <v>0</v>
      </c>
      <c r="S333" s="345">
        <f t="shared" si="162"/>
        <v>0</v>
      </c>
    </row>
    <row r="334" spans="2:19" ht="15.75" thickBot="1">
      <c r="B334" s="346" t="s">
        <v>695</v>
      </c>
      <c r="C334" s="347" t="s">
        <v>985</v>
      </c>
      <c r="D334" s="346" t="s">
        <v>943</v>
      </c>
      <c r="E334" s="348"/>
      <c r="F334" s="348"/>
      <c r="G334" s="348"/>
      <c r="H334" s="348">
        <f t="shared" ref="H334:S334" si="163">H329-H332</f>
        <v>-0.76663250394245752</v>
      </c>
      <c r="I334" s="348">
        <f t="shared" si="163"/>
        <v>-1.2738540913953282</v>
      </c>
      <c r="J334" s="348">
        <f t="shared" si="163"/>
        <v>-0.89944298771469411</v>
      </c>
      <c r="K334" s="348">
        <f t="shared" si="163"/>
        <v>-0.49618030389954981</v>
      </c>
      <c r="L334" s="348">
        <f t="shared" si="163"/>
        <v>-0.63352699226994025</v>
      </c>
      <c r="M334" s="348">
        <f t="shared" si="163"/>
        <v>-0.33297101299070375</v>
      </c>
      <c r="N334" s="348">
        <f t="shared" si="163"/>
        <v>-0.2677204430429736</v>
      </c>
      <c r="O334" s="348">
        <f t="shared" si="163"/>
        <v>-0.10134421911844615</v>
      </c>
      <c r="P334" s="348">
        <f t="shared" si="163"/>
        <v>-0.16238206109426612</v>
      </c>
      <c r="Q334" s="348">
        <f t="shared" si="163"/>
        <v>-0.28305965334865268</v>
      </c>
      <c r="R334" s="348">
        <f t="shared" si="163"/>
        <v>-0.38791716060418269</v>
      </c>
      <c r="S334" s="348">
        <f t="shared" si="163"/>
        <v>-0.86372682626860797</v>
      </c>
    </row>
    <row r="335" spans="2:19">
      <c r="B335" s="328" t="s">
        <v>695</v>
      </c>
      <c r="C335" s="329" t="s">
        <v>986</v>
      </c>
      <c r="D335" s="328" t="s">
        <v>938</v>
      </c>
      <c r="E335" s="330"/>
      <c r="F335" s="330"/>
      <c r="G335" s="330"/>
      <c r="H335" s="330">
        <v>0</v>
      </c>
      <c r="I335" s="330">
        <v>0</v>
      </c>
      <c r="J335" s="330">
        <v>0</v>
      </c>
      <c r="K335" s="330">
        <v>0</v>
      </c>
      <c r="L335" s="330">
        <v>0</v>
      </c>
      <c r="M335" s="330">
        <v>0</v>
      </c>
      <c r="N335" s="330">
        <v>0</v>
      </c>
      <c r="O335" s="330">
        <v>0</v>
      </c>
      <c r="P335" s="330">
        <v>0</v>
      </c>
      <c r="Q335" s="330">
        <v>0</v>
      </c>
      <c r="R335" s="330">
        <v>0</v>
      </c>
      <c r="S335" s="330">
        <v>0</v>
      </c>
    </row>
    <row r="336" spans="2:19">
      <c r="B336" s="332" t="s">
        <v>695</v>
      </c>
      <c r="C336" s="333" t="s">
        <v>986</v>
      </c>
      <c r="D336" s="332" t="s">
        <v>939</v>
      </c>
      <c r="E336" s="334"/>
      <c r="F336" s="334"/>
      <c r="G336" s="334"/>
      <c r="H336" s="334">
        <v>0.46319616997313234</v>
      </c>
      <c r="I336" s="334">
        <v>0.38076898238875823</v>
      </c>
      <c r="J336" s="334">
        <v>0.43132298374246136</v>
      </c>
      <c r="K336" s="334">
        <v>0.58999535195105146</v>
      </c>
      <c r="L336" s="334">
        <v>0.57322645217369461</v>
      </c>
      <c r="M336" s="334">
        <v>0.59618554967944559</v>
      </c>
      <c r="N336" s="334">
        <v>0.56033316042081693</v>
      </c>
      <c r="O336" s="334">
        <v>0.66640883238195436</v>
      </c>
      <c r="P336" s="334">
        <v>0.55674041158879939</v>
      </c>
      <c r="Q336" s="334">
        <v>0.49965023416753618</v>
      </c>
      <c r="R336" s="334">
        <v>0.44328582252884285</v>
      </c>
      <c r="S336" s="334">
        <v>0.29523958453093441</v>
      </c>
    </row>
    <row r="337" spans="2:19">
      <c r="B337" s="335" t="s">
        <v>695</v>
      </c>
      <c r="C337" s="333" t="s">
        <v>986</v>
      </c>
      <c r="D337" s="335" t="s">
        <v>940</v>
      </c>
      <c r="E337" s="336"/>
      <c r="F337" s="336"/>
      <c r="G337" s="336"/>
      <c r="H337" s="336">
        <v>0.46319616997313234</v>
      </c>
      <c r="I337" s="336">
        <v>0.38076898238875823</v>
      </c>
      <c r="J337" s="336">
        <v>0.43132298374246136</v>
      </c>
      <c r="K337" s="336">
        <v>0.58999535195105146</v>
      </c>
      <c r="L337" s="336">
        <v>0.57322645217369461</v>
      </c>
      <c r="M337" s="336">
        <v>0.59618554967944559</v>
      </c>
      <c r="N337" s="336">
        <v>0.56033316042081693</v>
      </c>
      <c r="O337" s="336">
        <v>0.66640883238195436</v>
      </c>
      <c r="P337" s="336">
        <v>0.55674041158879939</v>
      </c>
      <c r="Q337" s="336">
        <v>0.49965023416753618</v>
      </c>
      <c r="R337" s="336">
        <v>0.44328582252884285</v>
      </c>
      <c r="S337" s="336">
        <v>0.29523958453093441</v>
      </c>
    </row>
    <row r="338" spans="2:19">
      <c r="B338" s="337" t="s">
        <v>695</v>
      </c>
      <c r="C338" s="338" t="s">
        <v>986</v>
      </c>
      <c r="D338" s="339" t="s">
        <v>918</v>
      </c>
      <c r="E338" s="349"/>
      <c r="F338" s="340"/>
      <c r="G338" s="340"/>
      <c r="H338" s="340">
        <f>H336/H339</f>
        <v>0.46319616997313234</v>
      </c>
      <c r="I338" s="340">
        <f t="shared" ref="I338:S338" si="164">I336/I339</f>
        <v>0.38076898238875823</v>
      </c>
      <c r="J338" s="340">
        <f t="shared" si="164"/>
        <v>0.43132298374246136</v>
      </c>
      <c r="K338" s="340">
        <f t="shared" si="164"/>
        <v>0.58999535195105146</v>
      </c>
      <c r="L338" s="340">
        <f t="shared" si="164"/>
        <v>0.57322645217369461</v>
      </c>
      <c r="M338" s="340">
        <f t="shared" si="164"/>
        <v>0.59618554967944559</v>
      </c>
      <c r="N338" s="340">
        <f t="shared" si="164"/>
        <v>0.56033316042081693</v>
      </c>
      <c r="O338" s="340">
        <f t="shared" si="164"/>
        <v>0.66640883238195436</v>
      </c>
      <c r="P338" s="340">
        <f t="shared" si="164"/>
        <v>0.55674041158879939</v>
      </c>
      <c r="Q338" s="340">
        <f t="shared" si="164"/>
        <v>0.49965023416753618</v>
      </c>
      <c r="R338" s="340">
        <f t="shared" si="164"/>
        <v>0.44328582252884285</v>
      </c>
      <c r="S338" s="340">
        <f t="shared" si="164"/>
        <v>0.29523958453093441</v>
      </c>
    </row>
    <row r="339" spans="2:19">
      <c r="B339" s="335" t="s">
        <v>695</v>
      </c>
      <c r="C339" s="333" t="s">
        <v>986</v>
      </c>
      <c r="D339" s="335" t="s">
        <v>941</v>
      </c>
      <c r="E339" s="341"/>
      <c r="F339" s="341"/>
      <c r="G339" s="341"/>
      <c r="H339" s="341">
        <v>1</v>
      </c>
      <c r="I339" s="341">
        <v>1</v>
      </c>
      <c r="J339" s="341">
        <v>1</v>
      </c>
      <c r="K339" s="341">
        <v>1</v>
      </c>
      <c r="L339" s="341">
        <v>1</v>
      </c>
      <c r="M339" s="341">
        <v>1</v>
      </c>
      <c r="N339" s="341">
        <v>1</v>
      </c>
      <c r="O339" s="341">
        <v>1</v>
      </c>
      <c r="P339" s="341">
        <v>1</v>
      </c>
      <c r="Q339" s="341">
        <v>1</v>
      </c>
      <c r="R339" s="341">
        <v>1</v>
      </c>
      <c r="S339" s="341">
        <v>1</v>
      </c>
    </row>
    <row r="340" spans="2:19">
      <c r="B340" s="342" t="s">
        <v>695</v>
      </c>
      <c r="C340" s="343" t="s">
        <v>986</v>
      </c>
      <c r="D340" s="342" t="s">
        <v>942</v>
      </c>
      <c r="E340" s="344"/>
      <c r="F340" s="344"/>
      <c r="G340" s="344"/>
      <c r="H340" s="345">
        <f t="shared" ref="H340:S340" si="165">H335/H$4</f>
        <v>0</v>
      </c>
      <c r="I340" s="345">
        <f t="shared" si="165"/>
        <v>0</v>
      </c>
      <c r="J340" s="345">
        <f t="shared" si="165"/>
        <v>0</v>
      </c>
      <c r="K340" s="345">
        <f t="shared" si="165"/>
        <v>0</v>
      </c>
      <c r="L340" s="345">
        <f t="shared" si="165"/>
        <v>0</v>
      </c>
      <c r="M340" s="345">
        <f t="shared" si="165"/>
        <v>0</v>
      </c>
      <c r="N340" s="345">
        <f t="shared" si="165"/>
        <v>0</v>
      </c>
      <c r="O340" s="345">
        <f t="shared" si="165"/>
        <v>0</v>
      </c>
      <c r="P340" s="345">
        <f t="shared" si="165"/>
        <v>0</v>
      </c>
      <c r="Q340" s="345">
        <f t="shared" si="165"/>
        <v>0</v>
      </c>
      <c r="R340" s="345">
        <f t="shared" si="165"/>
        <v>0</v>
      </c>
      <c r="S340" s="345">
        <f t="shared" si="165"/>
        <v>0</v>
      </c>
    </row>
    <row r="341" spans="2:19" ht="15.75" thickBot="1">
      <c r="B341" s="346" t="s">
        <v>695</v>
      </c>
      <c r="C341" s="347" t="s">
        <v>986</v>
      </c>
      <c r="D341" s="346" t="s">
        <v>943</v>
      </c>
      <c r="E341" s="348"/>
      <c r="F341" s="348"/>
      <c r="G341" s="348"/>
      <c r="H341" s="348">
        <f t="shared" ref="H341:S341" si="166">H336-H339</f>
        <v>-0.5368038300268676</v>
      </c>
      <c r="I341" s="348">
        <f t="shared" si="166"/>
        <v>-0.61923101761124177</v>
      </c>
      <c r="J341" s="348">
        <f t="shared" si="166"/>
        <v>-0.56867701625753864</v>
      </c>
      <c r="K341" s="348">
        <f t="shared" si="166"/>
        <v>-0.41000464804894854</v>
      </c>
      <c r="L341" s="348">
        <f t="shared" si="166"/>
        <v>-0.42677354782630539</v>
      </c>
      <c r="M341" s="348">
        <f t="shared" si="166"/>
        <v>-0.40381445032055441</v>
      </c>
      <c r="N341" s="348">
        <f t="shared" si="166"/>
        <v>-0.43966683957918307</v>
      </c>
      <c r="O341" s="348">
        <f t="shared" si="166"/>
        <v>-0.33359116761804564</v>
      </c>
      <c r="P341" s="348">
        <f t="shared" si="166"/>
        <v>-0.44325958841120061</v>
      </c>
      <c r="Q341" s="348">
        <f t="shared" si="166"/>
        <v>-0.50034976583246382</v>
      </c>
      <c r="R341" s="348">
        <f t="shared" si="166"/>
        <v>-0.55671417747115715</v>
      </c>
      <c r="S341" s="348">
        <f t="shared" si="166"/>
        <v>-0.70476041546906565</v>
      </c>
    </row>
    <row r="342" spans="2:19">
      <c r="B342" s="328"/>
      <c r="C342" s="329"/>
      <c r="D342" s="328"/>
      <c r="E342" s="330"/>
      <c r="F342" s="330"/>
      <c r="G342" s="330"/>
      <c r="H342" s="330"/>
      <c r="I342" s="330"/>
      <c r="J342" s="330"/>
      <c r="K342" s="330"/>
      <c r="L342" s="330"/>
      <c r="M342" s="330"/>
      <c r="N342" s="330"/>
      <c r="O342" s="330"/>
      <c r="P342" s="330"/>
      <c r="Q342" s="330"/>
      <c r="R342" s="330"/>
      <c r="S342" s="330"/>
    </row>
    <row r="343" spans="2:19">
      <c r="B343" s="332"/>
      <c r="C343" s="333"/>
      <c r="D343" s="332"/>
      <c r="E343" s="334"/>
      <c r="F343" s="334"/>
      <c r="G343" s="334"/>
      <c r="H343" s="334"/>
      <c r="I343" s="334"/>
      <c r="J343" s="334"/>
      <c r="K343" s="334"/>
      <c r="L343" s="334"/>
      <c r="M343" s="334"/>
      <c r="N343" s="334"/>
      <c r="O343" s="334"/>
      <c r="P343" s="334"/>
      <c r="Q343" s="334"/>
      <c r="R343" s="334"/>
      <c r="S343" s="334"/>
    </row>
    <row r="344" spans="2:19">
      <c r="B344" s="335"/>
      <c r="C344" s="333"/>
      <c r="D344" s="335"/>
      <c r="E344" s="336"/>
      <c r="F344" s="336"/>
      <c r="G344" s="336"/>
      <c r="H344" s="336"/>
      <c r="I344" s="336"/>
      <c r="J344" s="336"/>
      <c r="K344" s="336"/>
      <c r="L344" s="336"/>
      <c r="M344" s="336"/>
      <c r="N344" s="336"/>
      <c r="O344" s="336"/>
      <c r="P344" s="336"/>
      <c r="Q344" s="336"/>
      <c r="R344" s="336"/>
      <c r="S344" s="336"/>
    </row>
    <row r="345" spans="2:19">
      <c r="B345" s="337"/>
      <c r="C345" s="338"/>
      <c r="D345" s="339"/>
      <c r="E345" s="349"/>
      <c r="F345" s="340"/>
      <c r="G345" s="340"/>
      <c r="H345" s="340"/>
      <c r="I345" s="340"/>
      <c r="J345" s="340"/>
      <c r="K345" s="340"/>
      <c r="L345" s="340"/>
      <c r="M345" s="340"/>
      <c r="N345" s="340"/>
      <c r="O345" s="340"/>
      <c r="P345" s="340"/>
      <c r="Q345" s="340"/>
      <c r="R345" s="340"/>
      <c r="S345" s="340"/>
    </row>
    <row r="346" spans="2:19">
      <c r="B346" s="335"/>
      <c r="C346" s="333"/>
      <c r="D346" s="335"/>
      <c r="E346" s="341"/>
      <c r="F346" s="341"/>
      <c r="G346" s="341"/>
      <c r="H346" s="341"/>
      <c r="I346" s="341"/>
      <c r="J346" s="341"/>
      <c r="K346" s="341"/>
      <c r="L346" s="341"/>
      <c r="M346" s="341"/>
      <c r="N346" s="341"/>
      <c r="O346" s="341"/>
      <c r="P346" s="341"/>
      <c r="Q346" s="341"/>
      <c r="R346" s="341"/>
      <c r="S346" s="341"/>
    </row>
    <row r="347" spans="2:19">
      <c r="B347" s="342"/>
      <c r="C347" s="343"/>
      <c r="D347" s="342"/>
      <c r="E347" s="344"/>
      <c r="F347" s="344"/>
      <c r="G347" s="344"/>
      <c r="H347" s="345"/>
      <c r="I347" s="345"/>
      <c r="J347" s="345"/>
      <c r="K347" s="345"/>
      <c r="L347" s="345"/>
      <c r="M347" s="345"/>
      <c r="N347" s="345"/>
      <c r="O347" s="345"/>
      <c r="P347" s="345"/>
      <c r="Q347" s="345"/>
      <c r="R347" s="345"/>
      <c r="S347" s="345"/>
    </row>
    <row r="348" spans="2:19" ht="15.75" thickBot="1">
      <c r="B348" s="346"/>
      <c r="C348" s="347"/>
      <c r="D348" s="346"/>
      <c r="E348" s="348"/>
      <c r="F348" s="348"/>
      <c r="G348" s="348"/>
      <c r="H348" s="348"/>
      <c r="I348" s="348"/>
      <c r="J348" s="348"/>
      <c r="K348" s="348"/>
      <c r="L348" s="348"/>
      <c r="M348" s="348"/>
      <c r="N348" s="348"/>
      <c r="O348" s="348"/>
      <c r="P348" s="348"/>
      <c r="Q348" s="348"/>
      <c r="R348" s="348"/>
      <c r="S348" s="348"/>
    </row>
    <row r="349" spans="2:19">
      <c r="B349" s="328" t="s">
        <v>695</v>
      </c>
      <c r="C349" s="329" t="s">
        <v>987</v>
      </c>
      <c r="D349" s="328" t="s">
        <v>938</v>
      </c>
      <c r="E349" s="330"/>
      <c r="F349" s="330"/>
      <c r="G349" s="330"/>
      <c r="H349" s="330">
        <v>0</v>
      </c>
      <c r="I349" s="330">
        <v>0</v>
      </c>
      <c r="J349" s="330">
        <v>0</v>
      </c>
      <c r="K349" s="330">
        <v>0</v>
      </c>
      <c r="L349" s="330">
        <v>0</v>
      </c>
      <c r="M349" s="330">
        <v>0</v>
      </c>
      <c r="N349" s="330">
        <v>0</v>
      </c>
      <c r="O349" s="330">
        <v>0</v>
      </c>
      <c r="P349" s="330">
        <v>0</v>
      </c>
      <c r="Q349" s="330">
        <v>0</v>
      </c>
      <c r="R349" s="330">
        <v>0</v>
      </c>
      <c r="S349" s="330">
        <v>0</v>
      </c>
    </row>
    <row r="350" spans="2:19">
      <c r="B350" s="332" t="s">
        <v>695</v>
      </c>
      <c r="C350" s="333" t="s">
        <v>987</v>
      </c>
      <c r="D350" s="332" t="s">
        <v>939</v>
      </c>
      <c r="E350" s="334"/>
      <c r="F350" s="334"/>
      <c r="G350" s="334"/>
      <c r="H350" s="334">
        <v>0.21357607194355405</v>
      </c>
      <c r="I350" s="334">
        <v>0.18915053358987211</v>
      </c>
      <c r="J350" s="334">
        <v>0.18690745674518702</v>
      </c>
      <c r="K350" s="334">
        <v>0.22162530954328291</v>
      </c>
      <c r="L350" s="334">
        <v>0.21646028836158993</v>
      </c>
      <c r="M350" s="334">
        <v>0.24694808496154369</v>
      </c>
      <c r="N350" s="334">
        <v>0.33446131972659993</v>
      </c>
      <c r="O350" s="334">
        <v>0.43530564635620811</v>
      </c>
      <c r="P350" s="334">
        <v>0.51562911429374425</v>
      </c>
      <c r="Q350" s="334">
        <v>0.41534000497841783</v>
      </c>
      <c r="R350" s="334">
        <v>0.66041356773501692</v>
      </c>
      <c r="S350" s="334">
        <v>0.38809113641739051</v>
      </c>
    </row>
    <row r="351" spans="2:19">
      <c r="B351" s="335" t="s">
        <v>695</v>
      </c>
      <c r="C351" s="333" t="s">
        <v>987</v>
      </c>
      <c r="D351" s="335" t="s">
        <v>940</v>
      </c>
      <c r="E351" s="336"/>
      <c r="F351" s="336"/>
      <c r="G351" s="336"/>
      <c r="H351" s="336">
        <v>0.21357607194355405</v>
      </c>
      <c r="I351" s="336">
        <v>0.18915053358987211</v>
      </c>
      <c r="J351" s="336">
        <v>0.18690745674518702</v>
      </c>
      <c r="K351" s="336">
        <v>0.22162530954328291</v>
      </c>
      <c r="L351" s="336">
        <v>0.21646028836158993</v>
      </c>
      <c r="M351" s="336">
        <v>0.24694808496154369</v>
      </c>
      <c r="N351" s="336">
        <v>0.33446131972659993</v>
      </c>
      <c r="O351" s="336">
        <v>0.43530564635620811</v>
      </c>
      <c r="P351" s="336">
        <v>0.51562911429374425</v>
      </c>
      <c r="Q351" s="336">
        <v>0.41534000497841783</v>
      </c>
      <c r="R351" s="336">
        <v>0.66041356773501692</v>
      </c>
      <c r="S351" s="336">
        <v>0.38809113641739051</v>
      </c>
    </row>
    <row r="352" spans="2:19">
      <c r="B352" s="337" t="s">
        <v>695</v>
      </c>
      <c r="C352" s="338" t="s">
        <v>987</v>
      </c>
      <c r="D352" s="339" t="s">
        <v>918</v>
      </c>
      <c r="E352" s="349"/>
      <c r="F352" s="340"/>
      <c r="G352" s="340"/>
      <c r="H352" s="340">
        <f>H350/H353</f>
        <v>0.10678803597177702</v>
      </c>
      <c r="I352" s="340">
        <f t="shared" ref="I352:S352" si="167">I350/I353</f>
        <v>9.4575266794936053E-2</v>
      </c>
      <c r="J352" s="340">
        <f t="shared" si="167"/>
        <v>9.3453728372593511E-2</v>
      </c>
      <c r="K352" s="340">
        <f t="shared" si="167"/>
        <v>0.11081265477164146</v>
      </c>
      <c r="L352" s="340">
        <f t="shared" si="167"/>
        <v>0.10823014418079496</v>
      </c>
      <c r="M352" s="340">
        <f t="shared" si="167"/>
        <v>0.12347404248077185</v>
      </c>
      <c r="N352" s="340">
        <f t="shared" si="167"/>
        <v>0.16723065986329996</v>
      </c>
      <c r="O352" s="340">
        <f t="shared" si="167"/>
        <v>0.21765282317810405</v>
      </c>
      <c r="P352" s="340">
        <f t="shared" si="167"/>
        <v>0.25781455714687213</v>
      </c>
      <c r="Q352" s="340">
        <f t="shared" si="167"/>
        <v>0.20767000248920892</v>
      </c>
      <c r="R352" s="340">
        <f t="shared" si="167"/>
        <v>0.33020678386750846</v>
      </c>
      <c r="S352" s="340">
        <f t="shared" si="167"/>
        <v>0.19404556820869526</v>
      </c>
    </row>
    <row r="353" spans="2:19">
      <c r="B353" s="335" t="s">
        <v>695</v>
      </c>
      <c r="C353" s="333" t="s">
        <v>987</v>
      </c>
      <c r="D353" s="335" t="s">
        <v>941</v>
      </c>
      <c r="E353" s="341"/>
      <c r="F353" s="341"/>
      <c r="G353" s="341"/>
      <c r="H353" s="341">
        <v>2</v>
      </c>
      <c r="I353" s="341">
        <v>2</v>
      </c>
      <c r="J353" s="341">
        <v>2</v>
      </c>
      <c r="K353" s="341">
        <v>2</v>
      </c>
      <c r="L353" s="341">
        <v>2</v>
      </c>
      <c r="M353" s="341">
        <v>2</v>
      </c>
      <c r="N353" s="341">
        <v>2</v>
      </c>
      <c r="O353" s="341">
        <v>2</v>
      </c>
      <c r="P353" s="341">
        <v>2</v>
      </c>
      <c r="Q353" s="341">
        <v>2</v>
      </c>
      <c r="R353" s="341">
        <v>2</v>
      </c>
      <c r="S353" s="341">
        <v>2</v>
      </c>
    </row>
    <row r="354" spans="2:19">
      <c r="B354" s="342" t="s">
        <v>695</v>
      </c>
      <c r="C354" s="343" t="s">
        <v>987</v>
      </c>
      <c r="D354" s="342" t="s">
        <v>942</v>
      </c>
      <c r="E354" s="344"/>
      <c r="F354" s="344"/>
      <c r="G354" s="344"/>
      <c r="H354" s="345">
        <f t="shared" ref="H354:S354" si="168">H349/H$4</f>
        <v>0</v>
      </c>
      <c r="I354" s="345">
        <f t="shared" si="168"/>
        <v>0</v>
      </c>
      <c r="J354" s="345">
        <f t="shared" si="168"/>
        <v>0</v>
      </c>
      <c r="K354" s="345">
        <f t="shared" si="168"/>
        <v>0</v>
      </c>
      <c r="L354" s="345">
        <f t="shared" si="168"/>
        <v>0</v>
      </c>
      <c r="M354" s="345">
        <f t="shared" si="168"/>
        <v>0</v>
      </c>
      <c r="N354" s="345">
        <f t="shared" si="168"/>
        <v>0</v>
      </c>
      <c r="O354" s="345">
        <f t="shared" si="168"/>
        <v>0</v>
      </c>
      <c r="P354" s="345">
        <f t="shared" si="168"/>
        <v>0</v>
      </c>
      <c r="Q354" s="345">
        <f t="shared" si="168"/>
        <v>0</v>
      </c>
      <c r="R354" s="345">
        <f t="shared" si="168"/>
        <v>0</v>
      </c>
      <c r="S354" s="345">
        <f t="shared" si="168"/>
        <v>0</v>
      </c>
    </row>
    <row r="355" spans="2:19" ht="15.75" thickBot="1">
      <c r="B355" s="346" t="s">
        <v>695</v>
      </c>
      <c r="C355" s="347" t="s">
        <v>987</v>
      </c>
      <c r="D355" s="346" t="s">
        <v>943</v>
      </c>
      <c r="E355" s="348"/>
      <c r="F355" s="348"/>
      <c r="G355" s="348"/>
      <c r="H355" s="348">
        <f t="shared" ref="H355:S355" si="169">H350-H353</f>
        <v>-1.786423928056446</v>
      </c>
      <c r="I355" s="348">
        <f t="shared" si="169"/>
        <v>-1.810849466410128</v>
      </c>
      <c r="J355" s="348">
        <f t="shared" si="169"/>
        <v>-1.8130925432548131</v>
      </c>
      <c r="K355" s="348">
        <f t="shared" si="169"/>
        <v>-1.778374690456717</v>
      </c>
      <c r="L355" s="348">
        <f t="shared" si="169"/>
        <v>-1.7835397116384102</v>
      </c>
      <c r="M355" s="348">
        <f t="shared" si="169"/>
        <v>-1.7530519150384563</v>
      </c>
      <c r="N355" s="348">
        <f t="shared" si="169"/>
        <v>-1.6655386802734</v>
      </c>
      <c r="O355" s="348">
        <f t="shared" si="169"/>
        <v>-1.5646943536437918</v>
      </c>
      <c r="P355" s="348">
        <f t="shared" si="169"/>
        <v>-1.4843708857062556</v>
      </c>
      <c r="Q355" s="348">
        <f t="shared" si="169"/>
        <v>-1.5846599950215823</v>
      </c>
      <c r="R355" s="348">
        <f t="shared" si="169"/>
        <v>-1.3395864322649831</v>
      </c>
      <c r="S355" s="348">
        <f t="shared" si="169"/>
        <v>-1.6119088635826095</v>
      </c>
    </row>
    <row r="356" spans="2:19">
      <c r="B356" s="328" t="s">
        <v>695</v>
      </c>
      <c r="C356" s="329" t="s">
        <v>988</v>
      </c>
      <c r="D356" s="328" t="s">
        <v>938</v>
      </c>
      <c r="E356" s="330"/>
      <c r="F356" s="330"/>
      <c r="G356" s="330"/>
      <c r="H356" s="330">
        <v>0</v>
      </c>
      <c r="I356" s="330">
        <v>0</v>
      </c>
      <c r="J356" s="330">
        <v>0</v>
      </c>
      <c r="K356" s="330">
        <v>0</v>
      </c>
      <c r="L356" s="330">
        <v>22.846225042408708</v>
      </c>
      <c r="M356" s="330">
        <v>28.400067513638142</v>
      </c>
      <c r="N356" s="330">
        <v>0</v>
      </c>
      <c r="O356" s="330">
        <v>0</v>
      </c>
      <c r="P356" s="330">
        <v>0</v>
      </c>
      <c r="Q356" s="330">
        <v>0</v>
      </c>
      <c r="R356" s="330">
        <v>0</v>
      </c>
      <c r="S356" s="330">
        <v>0</v>
      </c>
    </row>
    <row r="357" spans="2:19">
      <c r="B357" s="332" t="s">
        <v>695</v>
      </c>
      <c r="C357" s="333" t="s">
        <v>988</v>
      </c>
      <c r="D357" s="332" t="s">
        <v>939</v>
      </c>
      <c r="E357" s="334"/>
      <c r="F357" s="334"/>
      <c r="G357" s="334"/>
      <c r="H357" s="334">
        <v>0.65145816154201364</v>
      </c>
      <c r="I357" s="334">
        <v>0.57511950525167788</v>
      </c>
      <c r="J357" s="334">
        <v>0.60041119674920407</v>
      </c>
      <c r="K357" s="334">
        <v>0.75517222735233658</v>
      </c>
      <c r="L357" s="334">
        <v>3.7086594825240229</v>
      </c>
      <c r="M357" s="334">
        <v>4.1483386781630189</v>
      </c>
      <c r="N357" s="334">
        <v>0.6976582096482038</v>
      </c>
      <c r="O357" s="334">
        <v>0.82528884651252776</v>
      </c>
      <c r="P357" s="334">
        <v>0.78330894141995133</v>
      </c>
      <c r="Q357" s="334">
        <v>0.71396353518260947</v>
      </c>
      <c r="R357" s="334">
        <v>0.80403569896928484</v>
      </c>
      <c r="S357" s="334">
        <v>0.59610771936450269</v>
      </c>
    </row>
    <row r="358" spans="2:19">
      <c r="B358" s="335" t="s">
        <v>695</v>
      </c>
      <c r="C358" s="333" t="s">
        <v>988</v>
      </c>
      <c r="D358" s="335" t="s">
        <v>940</v>
      </c>
      <c r="E358" s="336"/>
      <c r="F358" s="336"/>
      <c r="G358" s="336"/>
      <c r="H358" s="336">
        <v>0.65145816154201364</v>
      </c>
      <c r="I358" s="336">
        <v>0.57511950525167788</v>
      </c>
      <c r="J358" s="336">
        <v>0.60041119674920407</v>
      </c>
      <c r="K358" s="336">
        <v>0.75517222735233658</v>
      </c>
      <c r="L358" s="336">
        <v>1.9000000000000001</v>
      </c>
      <c r="M358" s="336">
        <v>1.9</v>
      </c>
      <c r="N358" s="336">
        <v>0.6976582096482038</v>
      </c>
      <c r="O358" s="336">
        <v>0.82528884651252776</v>
      </c>
      <c r="P358" s="336">
        <v>0.78330894141995133</v>
      </c>
      <c r="Q358" s="336">
        <v>0.71396353518260947</v>
      </c>
      <c r="R358" s="336">
        <v>0.80403569896928484</v>
      </c>
      <c r="S358" s="336">
        <v>0.59610771936450269</v>
      </c>
    </row>
    <row r="359" spans="2:19">
      <c r="B359" s="337" t="s">
        <v>695</v>
      </c>
      <c r="C359" s="338" t="s">
        <v>988</v>
      </c>
      <c r="D359" s="339" t="s">
        <v>918</v>
      </c>
      <c r="E359" s="349"/>
      <c r="F359" s="340"/>
      <c r="G359" s="340"/>
      <c r="H359" s="340">
        <f>H357/H360</f>
        <v>0.32572908077100682</v>
      </c>
      <c r="I359" s="340">
        <f t="shared" ref="I359:S359" si="170">I357/I360</f>
        <v>0.28755975262583894</v>
      </c>
      <c r="J359" s="340">
        <f t="shared" si="170"/>
        <v>0.30020559837460203</v>
      </c>
      <c r="K359" s="340">
        <f t="shared" si="170"/>
        <v>0.37758611367616829</v>
      </c>
      <c r="L359" s="340">
        <f t="shared" si="170"/>
        <v>1.8543297412620114</v>
      </c>
      <c r="M359" s="340">
        <f t="shared" si="170"/>
        <v>2.0741693390815095</v>
      </c>
      <c r="N359" s="340">
        <f t="shared" si="170"/>
        <v>0.3488291048241019</v>
      </c>
      <c r="O359" s="340">
        <f t="shared" si="170"/>
        <v>0.41264442325626388</v>
      </c>
      <c r="P359" s="340">
        <f t="shared" si="170"/>
        <v>0.39165447070997567</v>
      </c>
      <c r="Q359" s="340">
        <f t="shared" si="170"/>
        <v>0.35698176759130473</v>
      </c>
      <c r="R359" s="340">
        <f t="shared" si="170"/>
        <v>0.40201784948464242</v>
      </c>
      <c r="S359" s="340">
        <f t="shared" si="170"/>
        <v>0.29805385968225134</v>
      </c>
    </row>
    <row r="360" spans="2:19">
      <c r="B360" s="335" t="s">
        <v>695</v>
      </c>
      <c r="C360" s="333" t="s">
        <v>988</v>
      </c>
      <c r="D360" s="335" t="s">
        <v>941</v>
      </c>
      <c r="E360" s="341"/>
      <c r="F360" s="341"/>
      <c r="G360" s="341"/>
      <c r="H360" s="341">
        <v>2</v>
      </c>
      <c r="I360" s="341">
        <v>2</v>
      </c>
      <c r="J360" s="341">
        <v>2</v>
      </c>
      <c r="K360" s="341">
        <v>2</v>
      </c>
      <c r="L360" s="341">
        <v>2</v>
      </c>
      <c r="M360" s="341">
        <v>2</v>
      </c>
      <c r="N360" s="341">
        <v>2</v>
      </c>
      <c r="O360" s="341">
        <v>2</v>
      </c>
      <c r="P360" s="341">
        <v>2</v>
      </c>
      <c r="Q360" s="341">
        <v>2</v>
      </c>
      <c r="R360" s="341">
        <v>2</v>
      </c>
      <c r="S360" s="341">
        <v>2</v>
      </c>
    </row>
    <row r="361" spans="2:19">
      <c r="B361" s="342" t="s">
        <v>695</v>
      </c>
      <c r="C361" s="343" t="s">
        <v>988</v>
      </c>
      <c r="D361" s="342" t="s">
        <v>942</v>
      </c>
      <c r="E361" s="344"/>
      <c r="F361" s="344"/>
      <c r="G361" s="344"/>
      <c r="H361" s="345">
        <f t="shared" ref="H361:S361" si="171">H356/H$4</f>
        <v>0</v>
      </c>
      <c r="I361" s="345">
        <f t="shared" si="171"/>
        <v>0</v>
      </c>
      <c r="J361" s="345">
        <f t="shared" si="171"/>
        <v>0</v>
      </c>
      <c r="K361" s="345">
        <f t="shared" si="171"/>
        <v>0</v>
      </c>
      <c r="L361" s="345">
        <f t="shared" si="171"/>
        <v>1.0384647746549414</v>
      </c>
      <c r="M361" s="345">
        <f t="shared" si="171"/>
        <v>1.2347855440712237</v>
      </c>
      <c r="N361" s="345">
        <f t="shared" si="171"/>
        <v>0</v>
      </c>
      <c r="O361" s="345">
        <f t="shared" si="171"/>
        <v>0</v>
      </c>
      <c r="P361" s="345">
        <f t="shared" si="171"/>
        <v>0</v>
      </c>
      <c r="Q361" s="345">
        <f t="shared" si="171"/>
        <v>0</v>
      </c>
      <c r="R361" s="345">
        <f t="shared" si="171"/>
        <v>0</v>
      </c>
      <c r="S361" s="345">
        <f t="shared" si="171"/>
        <v>0</v>
      </c>
    </row>
    <row r="362" spans="2:19" ht="15.75" thickBot="1">
      <c r="B362" s="346" t="s">
        <v>695</v>
      </c>
      <c r="C362" s="347" t="s">
        <v>988</v>
      </c>
      <c r="D362" s="346" t="s">
        <v>943</v>
      </c>
      <c r="E362" s="348"/>
      <c r="F362" s="348"/>
      <c r="G362" s="348"/>
      <c r="H362" s="348">
        <f t="shared" ref="H362:S362" si="172">H357-H360</f>
        <v>-1.3485418384579864</v>
      </c>
      <c r="I362" s="348">
        <f t="shared" si="172"/>
        <v>-1.4248804947483222</v>
      </c>
      <c r="J362" s="348">
        <f t="shared" si="172"/>
        <v>-1.3995888032507959</v>
      </c>
      <c r="K362" s="348">
        <f t="shared" si="172"/>
        <v>-1.2448277726476635</v>
      </c>
      <c r="L362" s="348">
        <f t="shared" si="172"/>
        <v>1.7086594825240229</v>
      </c>
      <c r="M362" s="348">
        <f t="shared" si="172"/>
        <v>2.1483386781630189</v>
      </c>
      <c r="N362" s="348">
        <f t="shared" si="172"/>
        <v>-1.3023417903517962</v>
      </c>
      <c r="O362" s="348">
        <f t="shared" si="172"/>
        <v>-1.1747111534874723</v>
      </c>
      <c r="P362" s="348">
        <f t="shared" si="172"/>
        <v>-1.2166910585800488</v>
      </c>
      <c r="Q362" s="348">
        <f t="shared" si="172"/>
        <v>-1.2860364648173905</v>
      </c>
      <c r="R362" s="348">
        <f t="shared" si="172"/>
        <v>-1.195964301030715</v>
      </c>
      <c r="S362" s="348">
        <f t="shared" si="172"/>
        <v>-1.4038922806354974</v>
      </c>
    </row>
    <row r="368" spans="2:19">
      <c r="H368" s="315" t="s">
        <v>989</v>
      </c>
      <c r="I368" s="315" t="s">
        <v>927</v>
      </c>
      <c r="J368" s="315" t="s">
        <v>928</v>
      </c>
      <c r="K368" s="315" t="s">
        <v>929</v>
      </c>
      <c r="L368" s="315" t="s">
        <v>930</v>
      </c>
      <c r="M368" s="315" t="s">
        <v>931</v>
      </c>
      <c r="N368" s="315" t="s">
        <v>932</v>
      </c>
      <c r="O368" s="315" t="s">
        <v>933</v>
      </c>
      <c r="P368" s="315" t="s">
        <v>934</v>
      </c>
      <c r="Q368" s="315" t="s">
        <v>923</v>
      </c>
      <c r="R368" s="315" t="s">
        <v>924</v>
      </c>
      <c r="S368" s="315" t="s">
        <v>925</v>
      </c>
    </row>
    <row r="369" spans="4:19">
      <c r="D369" s="314" t="s">
        <v>990</v>
      </c>
      <c r="H369" s="315">
        <v>31</v>
      </c>
      <c r="I369" s="315">
        <v>28</v>
      </c>
      <c r="J369" s="315">
        <v>31</v>
      </c>
      <c r="K369" s="315">
        <v>30</v>
      </c>
      <c r="L369" s="315">
        <v>31</v>
      </c>
      <c r="M369" s="315">
        <v>30</v>
      </c>
      <c r="N369" s="315">
        <v>31</v>
      </c>
      <c r="O369" s="315">
        <v>31</v>
      </c>
      <c r="P369" s="315">
        <v>30</v>
      </c>
      <c r="Q369" s="315">
        <v>31</v>
      </c>
      <c r="R369" s="315">
        <v>30</v>
      </c>
      <c r="S369" s="315">
        <v>31</v>
      </c>
    </row>
    <row r="370" spans="4:19">
      <c r="D370" s="314" t="s">
        <v>991</v>
      </c>
      <c r="H370" s="315">
        <v>1</v>
      </c>
      <c r="I370" s="315">
        <v>5</v>
      </c>
      <c r="K370" s="315">
        <v>2</v>
      </c>
      <c r="L370" s="315">
        <v>1</v>
      </c>
      <c r="P370" s="315">
        <v>2</v>
      </c>
    </row>
    <row r="371" spans="4:19">
      <c r="D371" s="314" t="s">
        <v>992</v>
      </c>
      <c r="H371" s="315">
        <v>23</v>
      </c>
      <c r="I371" s="315">
        <v>16</v>
      </c>
      <c r="J371" s="315">
        <v>27</v>
      </c>
      <c r="K371" s="315">
        <v>23</v>
      </c>
      <c r="L371" s="315">
        <v>22</v>
      </c>
      <c r="M371" s="315">
        <f t="shared" ref="M371:S371" si="173">M4</f>
        <v>23</v>
      </c>
      <c r="N371" s="315">
        <f t="shared" si="173"/>
        <v>23</v>
      </c>
      <c r="O371" s="315">
        <f t="shared" si="173"/>
        <v>24</v>
      </c>
      <c r="P371" s="315">
        <f t="shared" si="173"/>
        <v>21</v>
      </c>
      <c r="Q371" s="315">
        <f t="shared" si="173"/>
        <v>23</v>
      </c>
      <c r="R371" s="315">
        <f t="shared" si="173"/>
        <v>23</v>
      </c>
      <c r="S371" s="315">
        <f t="shared" si="173"/>
        <v>22</v>
      </c>
    </row>
    <row r="372" spans="4:19">
      <c r="D372" s="314" t="s">
        <v>993</v>
      </c>
      <c r="H372" s="315">
        <f>H369-H371-H370</f>
        <v>7</v>
      </c>
      <c r="I372" s="315">
        <f t="shared" ref="I372:S372" si="174">I369-I371-I370</f>
        <v>7</v>
      </c>
      <c r="J372" s="315">
        <f t="shared" si="174"/>
        <v>4</v>
      </c>
      <c r="K372" s="315">
        <f t="shared" si="174"/>
        <v>5</v>
      </c>
      <c r="L372" s="315">
        <f t="shared" si="174"/>
        <v>8</v>
      </c>
      <c r="M372" s="315">
        <f t="shared" si="174"/>
        <v>7</v>
      </c>
      <c r="N372" s="315">
        <f t="shared" si="174"/>
        <v>8</v>
      </c>
      <c r="O372" s="315">
        <f t="shared" si="174"/>
        <v>7</v>
      </c>
      <c r="P372" s="315">
        <f t="shared" si="174"/>
        <v>7</v>
      </c>
      <c r="Q372" s="315">
        <f t="shared" si="174"/>
        <v>8</v>
      </c>
      <c r="R372" s="315">
        <f t="shared" si="174"/>
        <v>7</v>
      </c>
      <c r="S372" s="315">
        <f t="shared" si="174"/>
        <v>9</v>
      </c>
    </row>
    <row r="375" spans="4:19">
      <c r="P375" s="362">
        <f>120%-P121</f>
        <v>0.13685164473499056</v>
      </c>
      <c r="Q375" s="362">
        <f t="shared" ref="Q375:S375" si="175">120%-Q121</f>
        <v>0.2579141500857024</v>
      </c>
      <c r="R375" s="362">
        <f t="shared" si="175"/>
        <v>0.31987366707529319</v>
      </c>
      <c r="S375" s="362">
        <f t="shared" si="175"/>
        <v>0.49330160125533751</v>
      </c>
    </row>
    <row r="376" spans="4:19">
      <c r="P376" s="315">
        <f>P375*34</f>
        <v>4.6529559209896796</v>
      </c>
      <c r="Q376" s="315">
        <f t="shared" ref="Q376:S376" si="176">Q375*34</f>
        <v>8.7690811029138818</v>
      </c>
      <c r="R376" s="315">
        <f t="shared" si="176"/>
        <v>10.875704680559968</v>
      </c>
      <c r="S376" s="315">
        <f t="shared" si="176"/>
        <v>16.772254442681476</v>
      </c>
    </row>
    <row r="377" spans="4:19">
      <c r="P377" s="315">
        <v>103</v>
      </c>
      <c r="Q377" s="315">
        <v>103</v>
      </c>
      <c r="R377" s="315">
        <v>103</v>
      </c>
      <c r="S377" s="315">
        <v>103</v>
      </c>
    </row>
    <row r="378" spans="4:19">
      <c r="P378" s="315">
        <f>P377*P376*P$4*19.5</f>
        <v>196254.70131346319</v>
      </c>
      <c r="Q378" s="315">
        <f t="shared" ref="Q378:S378" si="177">Q377*Q376*Q$4*19.5</f>
        <v>405092.0860896582</v>
      </c>
      <c r="R378" s="315">
        <f t="shared" si="177"/>
        <v>502408.61557080806</v>
      </c>
      <c r="S378" s="315">
        <f t="shared" si="177"/>
        <v>741115.6070587663</v>
      </c>
    </row>
    <row r="379" spans="4:19">
      <c r="P379" s="315">
        <f>P378/1000</f>
        <v>196.25470131346319</v>
      </c>
      <c r="Q379" s="315">
        <f t="shared" ref="Q379:S379" si="178">Q378/1000</f>
        <v>405.09208608965821</v>
      </c>
      <c r="R379" s="315">
        <f t="shared" si="178"/>
        <v>502.40861557080808</v>
      </c>
      <c r="S379" s="315">
        <f t="shared" si="178"/>
        <v>741.11560705876627</v>
      </c>
    </row>
  </sheetData>
  <autoFilter ref="A5:S362" xr:uid="{00000000-0009-0000-0000-000035000000}"/>
  <conditionalFormatting sqref="H11:S11">
    <cfRule type="cellIs" dxfId="66" priority="64" operator="greaterThan">
      <formula>0.2</formula>
    </cfRule>
    <cfRule type="cellIs" dxfId="65" priority="65" operator="greaterThan">
      <formula>0.2</formula>
    </cfRule>
    <cfRule type="cellIs" dxfId="64" priority="66" operator="greaterThan">
      <formula>0.2</formula>
    </cfRule>
    <cfRule type="cellIs" dxfId="63" priority="67" operator="greaterThan">
      <formula>0</formula>
    </cfRule>
  </conditionalFormatting>
  <conditionalFormatting sqref="H312:S312 H305:S305 H298:S298 H291:S291 H284:S284 H277:S277 H270:S270 H263:S263 H256:S256 H249:S249 H242:S242 H235:S235 H228:S228 H221:S221 H214:S214 H207:S207 H200:S200 H193:S193 H186:S186 H179:S179 H172:S172 H158:S158 H151:S151 H144:S144 H137:S137 H130:S130 H123:S123 H116:S116 H109:S109 H102:S102 H95:S95 H88:S88 H81:S81 H74:S74 H67:S67 H60:S60 H53:S53 H32:S32 H39:S39 H25:S25 H18:S18">
    <cfRule type="cellIs" dxfId="62" priority="60" operator="greaterThan">
      <formula>0.2</formula>
    </cfRule>
    <cfRule type="cellIs" dxfId="61" priority="61" operator="greaterThan">
      <formula>0.2</formula>
    </cfRule>
    <cfRule type="cellIs" dxfId="60" priority="62" operator="greaterThan">
      <formula>0.2</formula>
    </cfRule>
    <cfRule type="cellIs" dxfId="59" priority="63" operator="greaterThan">
      <formula>0</formula>
    </cfRule>
  </conditionalFormatting>
  <conditionalFormatting sqref="H62:S62">
    <cfRule type="cellIs" dxfId="58" priority="59" operator="greaterThan">
      <formula>0</formula>
    </cfRule>
  </conditionalFormatting>
  <conditionalFormatting sqref="H307:S307 H300:S300 H293:S293 H286:S286 H279:S279 H272:S272 H265:S265 H258:S258 H251:S251 H244:S244 H237:S237 H230:S230 H223:S223 H216:S216 H209:S209 H202:S202 H195:S195 H188:S188 H181:S181 H174:S174 H167:S167 H153:S153 H146:S146 H139:S139 H132:S132 H125:S125 H118:S118 H111:S111 H104:S104 H97:S97 H90:S90 H83:S83 H76:S76 H69:S69 H55:S55 H48:S48 H20:S20 H13:S13 H6:S6 H27:S27 H34:S34">
    <cfRule type="cellIs" dxfId="57" priority="58" operator="greaterThan">
      <formula>0</formula>
    </cfRule>
  </conditionalFormatting>
  <conditionalFormatting sqref="P310">
    <cfRule type="cellIs" dxfId="56" priority="57" operator="greaterThan">
      <formula>1</formula>
    </cfRule>
  </conditionalFormatting>
  <conditionalFormatting sqref="P303 P296 P289 P282 P275 P268 P261 P254 P247 P240 P233 P226 P219 P212 P205 P198 P191 P184 P177 P170 P156 P149 P142 P135 P128 P121 P114 P107 P100 P93 P86 P79 P72 P65 P58 P51 P30 P37 P23 P16 P9">
    <cfRule type="cellIs" dxfId="55" priority="56" operator="greaterThan">
      <formula>1</formula>
    </cfRule>
  </conditionalFormatting>
  <conditionalFormatting sqref="Q9">
    <cfRule type="cellIs" dxfId="54" priority="55" operator="greaterThan">
      <formula>1</formula>
    </cfRule>
  </conditionalFormatting>
  <conditionalFormatting sqref="Q9:S9">
    <cfRule type="cellIs" dxfId="53" priority="54" operator="greaterThan">
      <formula>1</formula>
    </cfRule>
  </conditionalFormatting>
  <conditionalFormatting sqref="Q310 Q303 Q296 Q289 Q282 Q275 Q268 Q261 Q254 Q247 Q240 Q233 Q226 Q219 Q212 Q205 Q198 Q191 Q184 Q177 Q170 Q156 Q149 Q142 Q135 Q128 Q121 Q114 Q107 Q100 Q93 Q86 Q79 Q72 Q65 Q58 Q51 Q30 Q37 Q23 Q16">
    <cfRule type="cellIs" dxfId="52" priority="53" operator="greaterThan">
      <formula>1</formula>
    </cfRule>
  </conditionalFormatting>
  <conditionalFormatting sqref="Q310:S310 Q303:S303 Q296:S296 Q289:S289 Q282:S282 Q275:S275 Q268:S268 Q261:S261 Q254:S254 Q247:S247 Q240:S240 Q233:S233 Q226:S226 Q219:S219 Q212:S212 Q205:S205 Q198:S198 Q191:S191 Q184:S184 Q177:S177 Q170:S170 Q156:S156 Q149:S149 Q142:S142 Q135:S135 Q128:S128 Q121:S121 Q114:S114 Q107:S107 Q100:S100 Q93:S93 Q86:S86 Q79:S79 Q72:S72 Q65:S65 Q58:S58 Q51:S51 Q30:S30 Q37:S37 Q23:S23 Q16:S16">
    <cfRule type="cellIs" dxfId="51" priority="52" operator="greaterThan">
      <formula>1</formula>
    </cfRule>
  </conditionalFormatting>
  <conditionalFormatting sqref="H314:S314">
    <cfRule type="cellIs" dxfId="50" priority="51" operator="greaterThan">
      <formula>0</formula>
    </cfRule>
  </conditionalFormatting>
  <conditionalFormatting sqref="H319:S319">
    <cfRule type="cellIs" dxfId="49" priority="47" operator="greaterThan">
      <formula>0.2</formula>
    </cfRule>
    <cfRule type="cellIs" dxfId="48" priority="48" operator="greaterThan">
      <formula>0.2</formula>
    </cfRule>
    <cfRule type="cellIs" dxfId="47" priority="49" operator="greaterThan">
      <formula>0.2</formula>
    </cfRule>
    <cfRule type="cellIs" dxfId="46" priority="50" operator="greaterThan">
      <formula>0</formula>
    </cfRule>
  </conditionalFormatting>
  <conditionalFormatting sqref="H321:S321">
    <cfRule type="cellIs" dxfId="45" priority="46" operator="greaterThan">
      <formula>0</formula>
    </cfRule>
  </conditionalFormatting>
  <conditionalFormatting sqref="H326:S326">
    <cfRule type="cellIs" dxfId="44" priority="42" operator="greaterThan">
      <formula>0.2</formula>
    </cfRule>
    <cfRule type="cellIs" dxfId="43" priority="43" operator="greaterThan">
      <formula>0.2</formula>
    </cfRule>
    <cfRule type="cellIs" dxfId="42" priority="44" operator="greaterThan">
      <formula>0.2</formula>
    </cfRule>
    <cfRule type="cellIs" dxfId="41" priority="45" operator="greaterThan">
      <formula>0</formula>
    </cfRule>
  </conditionalFormatting>
  <conditionalFormatting sqref="H328:S328">
    <cfRule type="cellIs" dxfId="40" priority="41" operator="greaterThan">
      <formula>0</formula>
    </cfRule>
  </conditionalFormatting>
  <conditionalFormatting sqref="H333:S333">
    <cfRule type="cellIs" dxfId="39" priority="37" operator="greaterThan">
      <formula>0.2</formula>
    </cfRule>
    <cfRule type="cellIs" dxfId="38" priority="38" operator="greaterThan">
      <formula>0.2</formula>
    </cfRule>
    <cfRule type="cellIs" dxfId="37" priority="39" operator="greaterThan">
      <formula>0.2</formula>
    </cfRule>
    <cfRule type="cellIs" dxfId="36" priority="40" operator="greaterThan">
      <formula>0</formula>
    </cfRule>
  </conditionalFormatting>
  <conditionalFormatting sqref="H335:S335">
    <cfRule type="cellIs" dxfId="35" priority="36" operator="greaterThan">
      <formula>0</formula>
    </cfRule>
  </conditionalFormatting>
  <conditionalFormatting sqref="H340:S340">
    <cfRule type="cellIs" dxfId="34" priority="32" operator="greaterThan">
      <formula>0.2</formula>
    </cfRule>
    <cfRule type="cellIs" dxfId="33" priority="33" operator="greaterThan">
      <formula>0.2</formula>
    </cfRule>
    <cfRule type="cellIs" dxfId="32" priority="34" operator="greaterThan">
      <formula>0.2</formula>
    </cfRule>
    <cfRule type="cellIs" dxfId="31" priority="35" operator="greaterThan">
      <formula>0</formula>
    </cfRule>
  </conditionalFormatting>
  <conditionalFormatting sqref="H342:S342">
    <cfRule type="cellIs" dxfId="30" priority="31" operator="greaterThan">
      <formula>0</formula>
    </cfRule>
  </conditionalFormatting>
  <conditionalFormatting sqref="H347:S347">
    <cfRule type="cellIs" dxfId="29" priority="27" operator="greaterThan">
      <formula>0.2</formula>
    </cfRule>
    <cfRule type="cellIs" dxfId="28" priority="28" operator="greaterThan">
      <formula>0.2</formula>
    </cfRule>
    <cfRule type="cellIs" dxfId="27" priority="29" operator="greaterThan">
      <formula>0.2</formula>
    </cfRule>
    <cfRule type="cellIs" dxfId="26" priority="30" operator="greaterThan">
      <formula>0</formula>
    </cfRule>
  </conditionalFormatting>
  <conditionalFormatting sqref="H349:S349">
    <cfRule type="cellIs" dxfId="25" priority="26" operator="greaterThan">
      <formula>0</formula>
    </cfRule>
  </conditionalFormatting>
  <conditionalFormatting sqref="H354:S354">
    <cfRule type="cellIs" dxfId="24" priority="22" operator="greaterThan">
      <formula>0.2</formula>
    </cfRule>
    <cfRule type="cellIs" dxfId="23" priority="23" operator="greaterThan">
      <formula>0.2</formula>
    </cfRule>
    <cfRule type="cellIs" dxfId="22" priority="24" operator="greaterThan">
      <formula>0.2</formula>
    </cfRule>
    <cfRule type="cellIs" dxfId="21" priority="25" operator="greaterThan">
      <formula>0</formula>
    </cfRule>
  </conditionalFormatting>
  <conditionalFormatting sqref="P352 P345 P338 P331 P324 P317">
    <cfRule type="cellIs" dxfId="20" priority="21" operator="greaterThan">
      <formula>1</formula>
    </cfRule>
  </conditionalFormatting>
  <conditionalFormatting sqref="Q352 Q345 Q338 Q331 Q324 Q317">
    <cfRule type="cellIs" dxfId="19" priority="20" operator="greaterThan">
      <formula>1</formula>
    </cfRule>
  </conditionalFormatting>
  <conditionalFormatting sqref="Q352:S352 Q345:S345 Q338:S338 Q331:S331 Q324:S324 Q317:S317">
    <cfRule type="cellIs" dxfId="18" priority="19" operator="greaterThan">
      <formula>1</formula>
    </cfRule>
  </conditionalFormatting>
  <conditionalFormatting sqref="H356:S356">
    <cfRule type="cellIs" dxfId="17" priority="18" operator="greaterThan">
      <formula>0</formula>
    </cfRule>
  </conditionalFormatting>
  <conditionalFormatting sqref="H361:S361">
    <cfRule type="cellIs" dxfId="16" priority="14" operator="greaterThan">
      <formula>0.2</formula>
    </cfRule>
    <cfRule type="cellIs" dxfId="15" priority="15" operator="greaterThan">
      <formula>0.2</formula>
    </cfRule>
    <cfRule type="cellIs" dxfId="14" priority="16" operator="greaterThan">
      <formula>0.2</formula>
    </cfRule>
    <cfRule type="cellIs" dxfId="13" priority="17" operator="greaterThan">
      <formula>0</formula>
    </cfRule>
  </conditionalFormatting>
  <conditionalFormatting sqref="H46:S46">
    <cfRule type="cellIs" dxfId="12" priority="10" operator="greaterThan">
      <formula>0.2</formula>
    </cfRule>
    <cfRule type="cellIs" dxfId="11" priority="11" operator="greaterThan">
      <formula>0.2</formula>
    </cfRule>
    <cfRule type="cellIs" dxfId="10" priority="12" operator="greaterThan">
      <formula>0.2</formula>
    </cfRule>
    <cfRule type="cellIs" dxfId="9" priority="13" operator="greaterThan">
      <formula>0</formula>
    </cfRule>
  </conditionalFormatting>
  <conditionalFormatting sqref="H41:S41">
    <cfRule type="cellIs" dxfId="8" priority="9" operator="greaterThan">
      <formula>0</formula>
    </cfRule>
  </conditionalFormatting>
  <conditionalFormatting sqref="P44">
    <cfRule type="cellIs" dxfId="7" priority="8" operator="greaterThan">
      <formula>1</formula>
    </cfRule>
  </conditionalFormatting>
  <conditionalFormatting sqref="Q44">
    <cfRule type="cellIs" dxfId="6" priority="7" operator="greaterThan">
      <formula>1</formula>
    </cfRule>
  </conditionalFormatting>
  <conditionalFormatting sqref="Q44:S44">
    <cfRule type="cellIs" dxfId="5" priority="6" operator="greaterThan">
      <formula>1</formula>
    </cfRule>
  </conditionalFormatting>
  <conditionalFormatting sqref="H165:S165">
    <cfRule type="cellIs" dxfId="4" priority="2" operator="greaterThan">
      <formula>0.2</formula>
    </cfRule>
    <cfRule type="cellIs" dxfId="3" priority="3" operator="greaterThan">
      <formula>0.2</formula>
    </cfRule>
    <cfRule type="cellIs" dxfId="2" priority="4" operator="greaterThan">
      <formula>0.2</formula>
    </cfRule>
    <cfRule type="cellIs" dxfId="1" priority="5" operator="greaterThan">
      <formula>0</formula>
    </cfRule>
  </conditionalFormatting>
  <conditionalFormatting sqref="H160:S160">
    <cfRule type="cellIs" dxfId="0" priority="1" operator="greaterThan">
      <formula>0</formula>
    </cfRule>
  </conditionalFormatting>
  <hyperlinks>
    <hyperlink ref="A6" location="Press!A1" display="Press!A1" xr:uid="{9273330E-F892-4DC9-8704-0FC876D4786C}"/>
    <hyperlink ref="A13" location="Openmill!A1" display="Openmill!A1" xr:uid="{5D03D9C0-DA7B-43C5-B298-F8472FC1DCD6}"/>
  </hyperlinks>
  <pageMargins left="0.7" right="0.7" top="0.75" bottom="0.75" header="0.3" footer="0.3"/>
  <pageSetup paperSize="9" scale="8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F30AF-EEC0-496C-8FD4-C18D61448428}">
  <dimension ref="B1:Y27"/>
  <sheetViews>
    <sheetView zoomScale="75" zoomScaleNormal="75" workbookViewId="0">
      <pane xSplit="6" ySplit="5" topLeftCell="G6" activePane="bottomRight" state="frozen"/>
      <selection activeCell="AJ42" sqref="AJ42"/>
      <selection pane="topRight" activeCell="AJ42" sqref="AJ42"/>
      <selection pane="bottomLeft" activeCell="AJ42" sqref="AJ42"/>
      <selection pane="bottomRight" activeCell="AJ42" sqref="AJ42"/>
    </sheetView>
  </sheetViews>
  <sheetFormatPr defaultRowHeight="15"/>
  <cols>
    <col min="6" max="20" width="9.140625" customWidth="1"/>
    <col min="23" max="23" width="9.140625" customWidth="1"/>
  </cols>
  <sheetData>
    <row r="1" spans="2:25">
      <c r="F1" t="s">
        <v>994</v>
      </c>
      <c r="W1" t="s">
        <v>995</v>
      </c>
    </row>
    <row r="2" spans="2:25">
      <c r="B2" s="363" t="s">
        <v>996</v>
      </c>
      <c r="C2" s="363" t="s">
        <v>5</v>
      </c>
      <c r="D2" s="363" t="s">
        <v>997</v>
      </c>
      <c r="E2" s="363"/>
      <c r="F2" s="209" t="s">
        <v>18</v>
      </c>
      <c r="G2" s="209" t="s">
        <v>19</v>
      </c>
      <c r="H2" s="209" t="s">
        <v>20</v>
      </c>
      <c r="I2" s="209" t="s">
        <v>21</v>
      </c>
      <c r="J2" s="209" t="s">
        <v>22</v>
      </c>
      <c r="K2" s="209" t="s">
        <v>23</v>
      </c>
      <c r="L2" s="209" t="s">
        <v>24</v>
      </c>
      <c r="M2" s="209" t="s">
        <v>25</v>
      </c>
      <c r="N2" s="209" t="s">
        <v>26</v>
      </c>
      <c r="O2" s="209" t="s">
        <v>27</v>
      </c>
      <c r="P2" s="209" t="s">
        <v>28</v>
      </c>
      <c r="Q2" s="209" t="s">
        <v>29</v>
      </c>
      <c r="R2" s="209" t="s">
        <v>18</v>
      </c>
      <c r="S2" s="209" t="s">
        <v>19</v>
      </c>
      <c r="T2" s="209" t="s">
        <v>20</v>
      </c>
      <c r="U2" s="363" t="s">
        <v>998</v>
      </c>
      <c r="W2" s="209" t="s">
        <v>29</v>
      </c>
    </row>
    <row r="3" spans="2:25">
      <c r="B3" s="363">
        <f>B10+B19+B27</f>
        <v>136</v>
      </c>
      <c r="C3" s="363"/>
      <c r="D3" s="363" t="s">
        <v>999</v>
      </c>
      <c r="E3" s="363" t="s">
        <v>373</v>
      </c>
      <c r="F3" s="363">
        <f>F10+F19+F27</f>
        <v>136</v>
      </c>
      <c r="G3" s="363">
        <f t="shared" ref="G3:T3" si="0">G10+G19+G27</f>
        <v>136</v>
      </c>
      <c r="H3" s="363">
        <f t="shared" si="0"/>
        <v>136</v>
      </c>
      <c r="I3" s="363">
        <f t="shared" si="0"/>
        <v>136</v>
      </c>
      <c r="J3" s="363">
        <f t="shared" si="0"/>
        <v>136</v>
      </c>
      <c r="K3" s="363">
        <f t="shared" si="0"/>
        <v>136</v>
      </c>
      <c r="L3" s="363">
        <f t="shared" si="0"/>
        <v>136</v>
      </c>
      <c r="M3" s="363">
        <f t="shared" si="0"/>
        <v>136</v>
      </c>
      <c r="N3" s="363">
        <f t="shared" si="0"/>
        <v>136</v>
      </c>
      <c r="O3" s="363">
        <f t="shared" si="0"/>
        <v>136</v>
      </c>
      <c r="P3" s="363">
        <f t="shared" si="0"/>
        <v>136</v>
      </c>
      <c r="Q3" s="363">
        <f t="shared" si="0"/>
        <v>136</v>
      </c>
      <c r="R3" s="363">
        <f t="shared" si="0"/>
        <v>136</v>
      </c>
      <c r="S3" s="363">
        <f t="shared" si="0"/>
        <v>136</v>
      </c>
      <c r="T3" s="363">
        <f t="shared" si="0"/>
        <v>136</v>
      </c>
      <c r="U3" s="363">
        <f>U10+U19+U27</f>
        <v>0</v>
      </c>
      <c r="W3" s="363">
        <v>136</v>
      </c>
    </row>
    <row r="5" spans="2:25">
      <c r="B5" s="16"/>
      <c r="C5" s="16" t="s">
        <v>5</v>
      </c>
      <c r="D5" s="16" t="s">
        <v>997</v>
      </c>
      <c r="E5" s="16" t="s">
        <v>33</v>
      </c>
      <c r="F5" s="171" t="s">
        <v>18</v>
      </c>
      <c r="G5" s="171" t="s">
        <v>19</v>
      </c>
      <c r="H5" s="171" t="s">
        <v>20</v>
      </c>
      <c r="I5" s="171" t="s">
        <v>21</v>
      </c>
      <c r="J5" s="171" t="s">
        <v>22</v>
      </c>
      <c r="K5" s="171" t="s">
        <v>23</v>
      </c>
      <c r="L5" s="171" t="s">
        <v>24</v>
      </c>
      <c r="M5" s="171" t="s">
        <v>25</v>
      </c>
      <c r="N5" s="171" t="s">
        <v>26</v>
      </c>
      <c r="O5" s="171" t="s">
        <v>27</v>
      </c>
      <c r="P5" s="171" t="s">
        <v>28</v>
      </c>
      <c r="Q5" s="171" t="s">
        <v>29</v>
      </c>
      <c r="R5" s="171" t="s">
        <v>18</v>
      </c>
      <c r="S5" s="171" t="s">
        <v>19</v>
      </c>
      <c r="T5" s="171" t="s">
        <v>20</v>
      </c>
      <c r="U5" s="16"/>
      <c r="W5" s="171" t="s">
        <v>29</v>
      </c>
      <c r="Y5" s="171" t="s">
        <v>25</v>
      </c>
    </row>
    <row r="6" spans="2:25">
      <c r="B6" s="16"/>
      <c r="C6" s="16" t="s">
        <v>1000</v>
      </c>
      <c r="D6" s="16" t="s">
        <v>956</v>
      </c>
      <c r="E6" s="16" t="s">
        <v>695</v>
      </c>
      <c r="F6" s="16">
        <v>32</v>
      </c>
      <c r="G6" s="16">
        <f t="shared" ref="G6:H7" si="1">F6</f>
        <v>32</v>
      </c>
      <c r="H6" s="16">
        <f t="shared" si="1"/>
        <v>32</v>
      </c>
      <c r="I6" s="364">
        <v>34</v>
      </c>
      <c r="J6" s="365">
        <f>I6</f>
        <v>34</v>
      </c>
      <c r="K6" s="16">
        <f t="shared" ref="G6:T9" si="2">J6</f>
        <v>34</v>
      </c>
      <c r="L6" s="16">
        <f t="shared" si="2"/>
        <v>34</v>
      </c>
      <c r="M6" s="16">
        <f t="shared" si="2"/>
        <v>34</v>
      </c>
      <c r="N6" s="16">
        <f t="shared" si="2"/>
        <v>34</v>
      </c>
      <c r="O6" s="16">
        <f t="shared" si="2"/>
        <v>34</v>
      </c>
      <c r="P6" s="16">
        <f t="shared" si="2"/>
        <v>34</v>
      </c>
      <c r="Q6" s="16">
        <f t="shared" si="2"/>
        <v>34</v>
      </c>
      <c r="R6" s="16">
        <f>Q6</f>
        <v>34</v>
      </c>
      <c r="S6" s="16">
        <f t="shared" ref="S6:T6" si="3">R6</f>
        <v>34</v>
      </c>
      <c r="T6" s="16">
        <f t="shared" si="3"/>
        <v>34</v>
      </c>
      <c r="U6" s="16"/>
      <c r="W6" s="16">
        <v>36</v>
      </c>
      <c r="Y6" s="366">
        <v>34</v>
      </c>
    </row>
    <row r="7" spans="2:25">
      <c r="B7" s="16"/>
      <c r="C7" s="16" t="s">
        <v>1001</v>
      </c>
      <c r="D7" s="16" t="s">
        <v>956</v>
      </c>
      <c r="E7" s="16" t="s">
        <v>539</v>
      </c>
      <c r="F7" s="16">
        <v>32</v>
      </c>
      <c r="G7" s="16">
        <f t="shared" si="1"/>
        <v>32</v>
      </c>
      <c r="H7" s="16">
        <f t="shared" si="1"/>
        <v>32</v>
      </c>
      <c r="I7" s="364">
        <v>30</v>
      </c>
      <c r="J7" s="167">
        <f>I7+4</f>
        <v>34</v>
      </c>
      <c r="K7" s="16">
        <f t="shared" si="2"/>
        <v>34</v>
      </c>
      <c r="L7" s="16">
        <f t="shared" si="2"/>
        <v>34</v>
      </c>
      <c r="M7" s="16">
        <f t="shared" si="2"/>
        <v>34</v>
      </c>
      <c r="N7" s="16">
        <f t="shared" si="2"/>
        <v>34</v>
      </c>
      <c r="O7" s="16">
        <f t="shared" si="2"/>
        <v>34</v>
      </c>
      <c r="P7" s="16">
        <f t="shared" si="2"/>
        <v>34</v>
      </c>
      <c r="Q7" s="16">
        <f t="shared" si="2"/>
        <v>34</v>
      </c>
      <c r="R7" s="16">
        <f t="shared" si="2"/>
        <v>34</v>
      </c>
      <c r="S7" s="16">
        <f t="shared" si="2"/>
        <v>34</v>
      </c>
      <c r="T7" s="16">
        <f t="shared" si="2"/>
        <v>34</v>
      </c>
      <c r="U7" s="16"/>
      <c r="W7" s="16">
        <v>34</v>
      </c>
      <c r="Y7" s="366">
        <v>30</v>
      </c>
    </row>
    <row r="8" spans="2:25">
      <c r="B8" s="16"/>
      <c r="C8" s="16" t="s">
        <v>1002</v>
      </c>
      <c r="D8" s="16" t="s">
        <v>956</v>
      </c>
      <c r="E8" s="16" t="s">
        <v>383</v>
      </c>
      <c r="F8" s="16">
        <f t="shared" ref="F8:F9" si="4">$W8</f>
        <v>7</v>
      </c>
      <c r="G8" s="16">
        <f t="shared" si="2"/>
        <v>7</v>
      </c>
      <c r="H8" s="16">
        <f t="shared" si="2"/>
        <v>7</v>
      </c>
      <c r="I8" s="16">
        <f t="shared" si="2"/>
        <v>7</v>
      </c>
      <c r="J8" s="16">
        <f t="shared" si="2"/>
        <v>7</v>
      </c>
      <c r="K8" s="16">
        <f t="shared" si="2"/>
        <v>7</v>
      </c>
      <c r="L8" s="16">
        <f t="shared" si="2"/>
        <v>7</v>
      </c>
      <c r="M8" s="16">
        <f t="shared" si="2"/>
        <v>7</v>
      </c>
      <c r="N8" s="16">
        <f t="shared" si="2"/>
        <v>7</v>
      </c>
      <c r="O8" s="16">
        <f t="shared" si="2"/>
        <v>7</v>
      </c>
      <c r="P8" s="16">
        <f t="shared" si="2"/>
        <v>7</v>
      </c>
      <c r="Q8" s="16">
        <f t="shared" si="2"/>
        <v>7</v>
      </c>
      <c r="R8" s="16">
        <f t="shared" si="2"/>
        <v>7</v>
      </c>
      <c r="S8" s="16">
        <f t="shared" si="2"/>
        <v>7</v>
      </c>
      <c r="T8" s="16">
        <f t="shared" si="2"/>
        <v>7</v>
      </c>
      <c r="U8" s="16"/>
      <c r="W8" s="16">
        <v>7</v>
      </c>
      <c r="Y8" s="366">
        <v>7</v>
      </c>
    </row>
    <row r="9" spans="2:25">
      <c r="B9" s="16"/>
      <c r="C9" s="16" t="s">
        <v>1002</v>
      </c>
      <c r="D9" s="16" t="s">
        <v>956</v>
      </c>
      <c r="E9" s="16" t="s">
        <v>446</v>
      </c>
      <c r="F9" s="16">
        <f t="shared" si="4"/>
        <v>1</v>
      </c>
      <c r="G9" s="16">
        <f t="shared" si="2"/>
        <v>1</v>
      </c>
      <c r="H9" s="16">
        <f t="shared" si="2"/>
        <v>1</v>
      </c>
      <c r="I9" s="16">
        <f t="shared" si="2"/>
        <v>1</v>
      </c>
      <c r="J9" s="16">
        <f t="shared" si="2"/>
        <v>1</v>
      </c>
      <c r="K9" s="16">
        <f t="shared" si="2"/>
        <v>1</v>
      </c>
      <c r="L9" s="16">
        <f t="shared" si="2"/>
        <v>1</v>
      </c>
      <c r="M9" s="16">
        <f t="shared" si="2"/>
        <v>1</v>
      </c>
      <c r="N9" s="16">
        <f t="shared" si="2"/>
        <v>1</v>
      </c>
      <c r="O9" s="16">
        <f t="shared" si="2"/>
        <v>1</v>
      </c>
      <c r="P9" s="16">
        <f t="shared" si="2"/>
        <v>1</v>
      </c>
      <c r="Q9" s="16">
        <f t="shared" si="2"/>
        <v>1</v>
      </c>
      <c r="R9" s="16">
        <f t="shared" si="2"/>
        <v>1</v>
      </c>
      <c r="S9" s="16">
        <f t="shared" si="2"/>
        <v>1</v>
      </c>
      <c r="T9" s="16">
        <f t="shared" si="2"/>
        <v>1</v>
      </c>
      <c r="U9" s="16"/>
      <c r="W9" s="16">
        <v>1</v>
      </c>
      <c r="Y9" s="366">
        <v>1</v>
      </c>
    </row>
    <row r="10" spans="2:25">
      <c r="B10" s="167">
        <v>72</v>
      </c>
      <c r="C10" s="167"/>
      <c r="D10" s="167" t="str">
        <f>D9</f>
        <v>Traverse</v>
      </c>
      <c r="E10" s="167" t="s">
        <v>373</v>
      </c>
      <c r="F10" s="167">
        <f t="shared" ref="F10" si="5">SUM(F6:F9)</f>
        <v>72</v>
      </c>
      <c r="G10" s="167">
        <f t="shared" ref="G10:T10" si="6">SUM(G6:G9)</f>
        <v>72</v>
      </c>
      <c r="H10" s="167">
        <f t="shared" si="6"/>
        <v>72</v>
      </c>
      <c r="I10" s="167">
        <f t="shared" si="6"/>
        <v>72</v>
      </c>
      <c r="J10" s="167">
        <f t="shared" si="6"/>
        <v>76</v>
      </c>
      <c r="K10" s="167">
        <f t="shared" si="6"/>
        <v>76</v>
      </c>
      <c r="L10" s="167">
        <f t="shared" si="6"/>
        <v>76</v>
      </c>
      <c r="M10" s="167">
        <f t="shared" si="6"/>
        <v>76</v>
      </c>
      <c r="N10" s="167">
        <f t="shared" si="6"/>
        <v>76</v>
      </c>
      <c r="O10" s="167">
        <f t="shared" si="6"/>
        <v>76</v>
      </c>
      <c r="P10" s="167">
        <f t="shared" si="6"/>
        <v>76</v>
      </c>
      <c r="Q10" s="167">
        <f t="shared" si="6"/>
        <v>76</v>
      </c>
      <c r="R10" s="167">
        <f t="shared" si="6"/>
        <v>76</v>
      </c>
      <c r="S10" s="167">
        <f t="shared" si="6"/>
        <v>76</v>
      </c>
      <c r="T10" s="167">
        <f t="shared" si="6"/>
        <v>76</v>
      </c>
      <c r="U10" s="167">
        <f>Q10-B10</f>
        <v>4</v>
      </c>
      <c r="W10" s="167">
        <v>78</v>
      </c>
      <c r="Y10" s="167">
        <f t="shared" ref="Y10" si="7">SUM(Y6:Y9)</f>
        <v>72</v>
      </c>
    </row>
    <row r="13" spans="2:25">
      <c r="B13" s="16"/>
      <c r="C13" s="16" t="s">
        <v>5</v>
      </c>
      <c r="D13" s="16" t="s">
        <v>997</v>
      </c>
      <c r="E13" s="16" t="s">
        <v>33</v>
      </c>
      <c r="F13" s="171" t="s">
        <v>18</v>
      </c>
      <c r="G13" s="171" t="s">
        <v>19</v>
      </c>
      <c r="H13" s="171" t="s">
        <v>20</v>
      </c>
      <c r="I13" s="171" t="s">
        <v>21</v>
      </c>
      <c r="J13" s="171" t="s">
        <v>22</v>
      </c>
      <c r="K13" s="171" t="s">
        <v>23</v>
      </c>
      <c r="L13" s="171" t="s">
        <v>24</v>
      </c>
      <c r="M13" s="171" t="s">
        <v>25</v>
      </c>
      <c r="N13" s="171" t="s">
        <v>26</v>
      </c>
      <c r="O13" s="171" t="s">
        <v>27</v>
      </c>
      <c r="P13" s="171" t="s">
        <v>28</v>
      </c>
      <c r="Q13" s="171" t="s">
        <v>29</v>
      </c>
      <c r="R13" s="171" t="s">
        <v>18</v>
      </c>
      <c r="S13" s="171" t="s">
        <v>19</v>
      </c>
      <c r="T13" s="171" t="s">
        <v>20</v>
      </c>
      <c r="U13" s="16"/>
      <c r="W13" s="171" t="s">
        <v>29</v>
      </c>
      <c r="Y13" s="171" t="s">
        <v>25</v>
      </c>
    </row>
    <row r="14" spans="2:25">
      <c r="B14" s="16"/>
      <c r="C14" s="16" t="s">
        <v>1000</v>
      </c>
      <c r="D14" s="16" t="s">
        <v>955</v>
      </c>
      <c r="E14" s="16" t="s">
        <v>683</v>
      </c>
      <c r="F14" s="364">
        <v>18</v>
      </c>
      <c r="G14" s="364">
        <v>19</v>
      </c>
      <c r="H14" s="16">
        <f t="shared" ref="H14:T18" si="8">G14</f>
        <v>19</v>
      </c>
      <c r="I14" s="16">
        <f t="shared" si="8"/>
        <v>19</v>
      </c>
      <c r="J14" s="16">
        <f t="shared" si="8"/>
        <v>19</v>
      </c>
      <c r="K14" s="16">
        <f t="shared" si="8"/>
        <v>19</v>
      </c>
      <c r="L14" s="16">
        <f t="shared" si="8"/>
        <v>19</v>
      </c>
      <c r="M14" s="16">
        <f t="shared" si="8"/>
        <v>19</v>
      </c>
      <c r="N14" s="16">
        <f t="shared" si="8"/>
        <v>19</v>
      </c>
      <c r="O14" s="16">
        <f t="shared" si="8"/>
        <v>19</v>
      </c>
      <c r="P14" s="16">
        <f t="shared" si="8"/>
        <v>19</v>
      </c>
      <c r="Q14" s="16">
        <f t="shared" si="8"/>
        <v>19</v>
      </c>
      <c r="R14" s="16">
        <f t="shared" si="8"/>
        <v>19</v>
      </c>
      <c r="S14" s="16">
        <f t="shared" si="8"/>
        <v>19</v>
      </c>
      <c r="T14" s="16">
        <f t="shared" si="8"/>
        <v>19</v>
      </c>
      <c r="U14" s="16"/>
      <c r="W14" s="16">
        <v>20</v>
      </c>
      <c r="Y14" s="367">
        <v>21</v>
      </c>
    </row>
    <row r="15" spans="2:25">
      <c r="B15" s="16"/>
      <c r="C15" s="16" t="s">
        <v>1000</v>
      </c>
      <c r="D15" s="16" t="s">
        <v>955</v>
      </c>
      <c r="E15" s="16" t="s">
        <v>679</v>
      </c>
      <c r="F15" s="16">
        <f t="shared" ref="F15:F18" si="9">$W15</f>
        <v>1</v>
      </c>
      <c r="G15" s="16">
        <f t="shared" ref="G15:G18" si="10">F15</f>
        <v>1</v>
      </c>
      <c r="H15" s="16">
        <f t="shared" si="8"/>
        <v>1</v>
      </c>
      <c r="I15" s="16">
        <f t="shared" si="8"/>
        <v>1</v>
      </c>
      <c r="J15" s="16">
        <f t="shared" si="8"/>
        <v>1</v>
      </c>
      <c r="K15" s="16">
        <f t="shared" si="8"/>
        <v>1</v>
      </c>
      <c r="L15" s="16">
        <f t="shared" si="8"/>
        <v>1</v>
      </c>
      <c r="M15" s="16">
        <f t="shared" si="8"/>
        <v>1</v>
      </c>
      <c r="N15" s="16">
        <f t="shared" si="8"/>
        <v>1</v>
      </c>
      <c r="O15" s="16">
        <f t="shared" si="8"/>
        <v>1</v>
      </c>
      <c r="P15" s="16">
        <f t="shared" si="8"/>
        <v>1</v>
      </c>
      <c r="Q15" s="16">
        <f t="shared" si="8"/>
        <v>1</v>
      </c>
      <c r="R15" s="16">
        <f t="shared" si="8"/>
        <v>1</v>
      </c>
      <c r="S15" s="16">
        <f t="shared" si="8"/>
        <v>1</v>
      </c>
      <c r="T15" s="16">
        <f t="shared" si="8"/>
        <v>1</v>
      </c>
      <c r="U15" s="16"/>
      <c r="W15" s="16">
        <v>1</v>
      </c>
      <c r="Y15" s="366">
        <v>1</v>
      </c>
    </row>
    <row r="16" spans="2:25">
      <c r="B16" s="16"/>
      <c r="C16" s="16" t="s">
        <v>1000</v>
      </c>
      <c r="D16" s="16" t="s">
        <v>955</v>
      </c>
      <c r="E16" s="16" t="s">
        <v>690</v>
      </c>
      <c r="F16" s="16">
        <v>0</v>
      </c>
      <c r="G16" s="16">
        <f t="shared" si="10"/>
        <v>0</v>
      </c>
      <c r="H16" s="16">
        <f t="shared" si="8"/>
        <v>0</v>
      </c>
      <c r="I16" s="16">
        <f t="shared" si="8"/>
        <v>0</v>
      </c>
      <c r="J16" s="16">
        <f t="shared" si="8"/>
        <v>0</v>
      </c>
      <c r="K16" s="16">
        <f t="shared" si="8"/>
        <v>0</v>
      </c>
      <c r="L16" s="16">
        <f t="shared" si="8"/>
        <v>0</v>
      </c>
      <c r="M16" s="16">
        <f t="shared" si="8"/>
        <v>0</v>
      </c>
      <c r="N16" s="16">
        <f t="shared" si="8"/>
        <v>0</v>
      </c>
      <c r="O16" s="16">
        <v>1</v>
      </c>
      <c r="P16" s="16">
        <f t="shared" si="8"/>
        <v>1</v>
      </c>
      <c r="Q16" s="16">
        <f t="shared" si="8"/>
        <v>1</v>
      </c>
      <c r="R16" s="16">
        <f t="shared" si="8"/>
        <v>1</v>
      </c>
      <c r="S16" s="16">
        <f t="shared" si="8"/>
        <v>1</v>
      </c>
      <c r="T16" s="16">
        <f t="shared" si="8"/>
        <v>1</v>
      </c>
      <c r="U16" s="16"/>
      <c r="W16" s="16">
        <v>1</v>
      </c>
      <c r="Y16" s="366">
        <v>0</v>
      </c>
    </row>
    <row r="17" spans="2:25">
      <c r="B17" s="16"/>
      <c r="C17" s="16" t="s">
        <v>1001</v>
      </c>
      <c r="D17" s="16" t="s">
        <v>955</v>
      </c>
      <c r="E17" s="16" t="s">
        <v>539</v>
      </c>
      <c r="F17" s="364">
        <v>18</v>
      </c>
      <c r="G17" s="364">
        <v>17</v>
      </c>
      <c r="H17" s="16">
        <f t="shared" si="8"/>
        <v>17</v>
      </c>
      <c r="I17" s="16">
        <f t="shared" si="8"/>
        <v>17</v>
      </c>
      <c r="J17" s="16">
        <f t="shared" si="8"/>
        <v>17</v>
      </c>
      <c r="K17" s="16">
        <f t="shared" si="8"/>
        <v>17</v>
      </c>
      <c r="L17" s="16">
        <f t="shared" si="8"/>
        <v>17</v>
      </c>
      <c r="M17" s="16">
        <f t="shared" si="8"/>
        <v>17</v>
      </c>
      <c r="N17" s="16">
        <f t="shared" si="8"/>
        <v>17</v>
      </c>
      <c r="O17" s="16">
        <v>16</v>
      </c>
      <c r="P17" s="16">
        <f t="shared" si="8"/>
        <v>16</v>
      </c>
      <c r="Q17" s="16">
        <f t="shared" si="8"/>
        <v>16</v>
      </c>
      <c r="R17" s="16">
        <f t="shared" si="8"/>
        <v>16</v>
      </c>
      <c r="S17" s="16">
        <f t="shared" si="8"/>
        <v>16</v>
      </c>
      <c r="T17" s="16">
        <f t="shared" si="8"/>
        <v>16</v>
      </c>
      <c r="U17" s="16"/>
      <c r="W17" s="16">
        <v>15</v>
      </c>
      <c r="Y17" s="367">
        <v>14</v>
      </c>
    </row>
    <row r="18" spans="2:25">
      <c r="B18" s="16"/>
      <c r="C18" s="16" t="s">
        <v>1002</v>
      </c>
      <c r="D18" s="16" t="s">
        <v>955</v>
      </c>
      <c r="E18" s="16" t="s">
        <v>1003</v>
      </c>
      <c r="F18" s="16">
        <f t="shared" si="9"/>
        <v>4</v>
      </c>
      <c r="G18" s="16">
        <f t="shared" si="10"/>
        <v>4</v>
      </c>
      <c r="H18" s="16">
        <f t="shared" si="8"/>
        <v>4</v>
      </c>
      <c r="I18" s="16">
        <f t="shared" si="8"/>
        <v>4</v>
      </c>
      <c r="J18" s="16">
        <f t="shared" si="8"/>
        <v>4</v>
      </c>
      <c r="K18" s="16">
        <f t="shared" si="8"/>
        <v>4</v>
      </c>
      <c r="L18" s="16">
        <f t="shared" si="8"/>
        <v>4</v>
      </c>
      <c r="M18" s="16">
        <f t="shared" si="8"/>
        <v>4</v>
      </c>
      <c r="N18" s="16">
        <f t="shared" si="8"/>
        <v>4</v>
      </c>
      <c r="O18" s="16">
        <f t="shared" si="8"/>
        <v>4</v>
      </c>
      <c r="P18" s="16">
        <f t="shared" si="8"/>
        <v>4</v>
      </c>
      <c r="Q18" s="16">
        <f t="shared" si="8"/>
        <v>4</v>
      </c>
      <c r="R18" s="16">
        <f t="shared" si="8"/>
        <v>4</v>
      </c>
      <c r="S18" s="16">
        <f t="shared" si="8"/>
        <v>4</v>
      </c>
      <c r="T18" s="16">
        <f t="shared" si="8"/>
        <v>4</v>
      </c>
      <c r="U18" s="16"/>
      <c r="W18" s="16">
        <v>4</v>
      </c>
      <c r="Y18" s="366">
        <v>3</v>
      </c>
    </row>
    <row r="19" spans="2:25">
      <c r="B19" s="167">
        <v>41</v>
      </c>
      <c r="C19" s="167"/>
      <c r="D19" s="167" t="str">
        <f>D18</f>
        <v>Plunge</v>
      </c>
      <c r="E19" s="167" t="s">
        <v>373</v>
      </c>
      <c r="F19" s="167">
        <f t="shared" ref="F19:T19" si="11">SUM(F14:F18)</f>
        <v>41</v>
      </c>
      <c r="G19" s="167">
        <f t="shared" si="11"/>
        <v>41</v>
      </c>
      <c r="H19" s="167">
        <f t="shared" si="11"/>
        <v>41</v>
      </c>
      <c r="I19" s="167">
        <f t="shared" si="11"/>
        <v>41</v>
      </c>
      <c r="J19" s="167">
        <f t="shared" si="11"/>
        <v>41</v>
      </c>
      <c r="K19" s="167">
        <f t="shared" si="11"/>
        <v>41</v>
      </c>
      <c r="L19" s="167">
        <f t="shared" si="11"/>
        <v>41</v>
      </c>
      <c r="M19" s="167">
        <f t="shared" si="11"/>
        <v>41</v>
      </c>
      <c r="N19" s="167">
        <f t="shared" si="11"/>
        <v>41</v>
      </c>
      <c r="O19" s="167">
        <f t="shared" si="11"/>
        <v>41</v>
      </c>
      <c r="P19" s="167">
        <f t="shared" si="11"/>
        <v>41</v>
      </c>
      <c r="Q19" s="167">
        <f t="shared" si="11"/>
        <v>41</v>
      </c>
      <c r="R19" s="167">
        <f t="shared" si="11"/>
        <v>41</v>
      </c>
      <c r="S19" s="167">
        <f t="shared" si="11"/>
        <v>41</v>
      </c>
      <c r="T19" s="167">
        <f t="shared" si="11"/>
        <v>41</v>
      </c>
      <c r="U19" s="167">
        <f>Q19-B19</f>
        <v>0</v>
      </c>
      <c r="W19" s="167">
        <v>41</v>
      </c>
      <c r="Y19" s="167">
        <f t="shared" ref="Y19" si="12">SUM(Y14:Y18)</f>
        <v>39</v>
      </c>
    </row>
    <row r="22" spans="2:25">
      <c r="B22" s="16"/>
      <c r="C22" s="16" t="s">
        <v>5</v>
      </c>
      <c r="D22" s="16" t="s">
        <v>997</v>
      </c>
      <c r="E22" s="16" t="s">
        <v>33</v>
      </c>
      <c r="F22" s="171" t="s">
        <v>18</v>
      </c>
      <c r="G22" s="171" t="s">
        <v>19</v>
      </c>
      <c r="H22" s="171" t="s">
        <v>20</v>
      </c>
      <c r="I22" s="171" t="s">
        <v>21</v>
      </c>
      <c r="J22" s="171" t="s">
        <v>22</v>
      </c>
      <c r="K22" s="171" t="s">
        <v>23</v>
      </c>
      <c r="L22" s="171" t="s">
        <v>24</v>
      </c>
      <c r="M22" s="171" t="s">
        <v>25</v>
      </c>
      <c r="N22" s="171" t="s">
        <v>26</v>
      </c>
      <c r="O22" s="171" t="s">
        <v>27</v>
      </c>
      <c r="P22" s="171" t="s">
        <v>28</v>
      </c>
      <c r="Q22" s="171" t="s">
        <v>29</v>
      </c>
      <c r="R22" s="171" t="s">
        <v>18</v>
      </c>
      <c r="S22" s="171" t="s">
        <v>19</v>
      </c>
      <c r="T22" s="171" t="s">
        <v>20</v>
      </c>
      <c r="U22" s="16"/>
      <c r="W22" s="171" t="s">
        <v>29</v>
      </c>
      <c r="Y22" s="171" t="s">
        <v>25</v>
      </c>
    </row>
    <row r="23" spans="2:25">
      <c r="B23" s="16"/>
      <c r="C23" s="16" t="s">
        <v>1000</v>
      </c>
      <c r="D23" s="16" t="s">
        <v>954</v>
      </c>
      <c r="E23" s="16" t="s">
        <v>683</v>
      </c>
      <c r="F23" s="16">
        <v>21</v>
      </c>
      <c r="G23" s="16">
        <f t="shared" ref="G23:J24" si="13">F23</f>
        <v>21</v>
      </c>
      <c r="H23" s="16">
        <f t="shared" si="13"/>
        <v>21</v>
      </c>
      <c r="I23" s="364">
        <v>21</v>
      </c>
      <c r="J23" s="365">
        <f>I23-4</f>
        <v>17</v>
      </c>
      <c r="K23" s="16">
        <f t="shared" ref="K23:T24" si="14">J23</f>
        <v>17</v>
      </c>
      <c r="L23" s="16">
        <f t="shared" si="14"/>
        <v>17</v>
      </c>
      <c r="M23" s="16">
        <f t="shared" si="14"/>
        <v>17</v>
      </c>
      <c r="N23" s="16">
        <f t="shared" si="14"/>
        <v>17</v>
      </c>
      <c r="O23" s="16">
        <f t="shared" si="14"/>
        <v>17</v>
      </c>
      <c r="P23" s="16">
        <f t="shared" si="14"/>
        <v>17</v>
      </c>
      <c r="Q23" s="16">
        <f t="shared" si="14"/>
        <v>17</v>
      </c>
      <c r="R23" s="16">
        <f t="shared" si="14"/>
        <v>17</v>
      </c>
      <c r="S23" s="16">
        <f t="shared" si="14"/>
        <v>17</v>
      </c>
      <c r="T23" s="16">
        <f t="shared" si="14"/>
        <v>17</v>
      </c>
      <c r="U23" s="16"/>
      <c r="W23" s="16">
        <v>15</v>
      </c>
      <c r="Y23" s="367">
        <v>20</v>
      </c>
    </row>
    <row r="24" spans="2:25">
      <c r="B24" s="16"/>
      <c r="C24" s="16" t="s">
        <v>1000</v>
      </c>
      <c r="D24" s="16" t="s">
        <v>954</v>
      </c>
      <c r="E24" s="16" t="s">
        <v>679</v>
      </c>
      <c r="F24" s="16">
        <f t="shared" ref="F24" si="15">$W24</f>
        <v>2</v>
      </c>
      <c r="G24" s="16">
        <f t="shared" si="13"/>
        <v>2</v>
      </c>
      <c r="H24" s="16">
        <f t="shared" si="13"/>
        <v>2</v>
      </c>
      <c r="I24" s="16">
        <f t="shared" si="13"/>
        <v>2</v>
      </c>
      <c r="J24" s="16">
        <f t="shared" si="13"/>
        <v>2</v>
      </c>
      <c r="K24" s="16">
        <f t="shared" si="14"/>
        <v>2</v>
      </c>
      <c r="L24" s="16">
        <f t="shared" si="14"/>
        <v>2</v>
      </c>
      <c r="M24" s="16">
        <f t="shared" si="14"/>
        <v>2</v>
      </c>
      <c r="N24" s="16">
        <f t="shared" si="14"/>
        <v>2</v>
      </c>
      <c r="O24" s="16">
        <f t="shared" si="14"/>
        <v>2</v>
      </c>
      <c r="P24" s="16">
        <f t="shared" si="14"/>
        <v>2</v>
      </c>
      <c r="Q24" s="16">
        <f t="shared" si="14"/>
        <v>2</v>
      </c>
      <c r="R24" s="16">
        <f t="shared" si="14"/>
        <v>2</v>
      </c>
      <c r="S24" s="16">
        <f t="shared" si="14"/>
        <v>2</v>
      </c>
      <c r="T24" s="16">
        <f t="shared" si="14"/>
        <v>2</v>
      </c>
      <c r="U24" s="16"/>
      <c r="W24" s="16">
        <v>2</v>
      </c>
      <c r="Y24" s="366">
        <v>2</v>
      </c>
    </row>
    <row r="25" spans="2:25">
      <c r="B25" s="16"/>
      <c r="C25" s="16"/>
      <c r="D25" s="16"/>
      <c r="E25" s="16"/>
      <c r="F25" s="16"/>
      <c r="G25" s="16"/>
      <c r="H25" s="16"/>
      <c r="I25" s="16"/>
      <c r="J25" s="16"/>
      <c r="K25" s="16"/>
      <c r="L25" s="16"/>
      <c r="M25" s="16"/>
      <c r="N25" s="16"/>
      <c r="O25" s="16"/>
      <c r="P25" s="16"/>
      <c r="Q25" s="16"/>
      <c r="R25" s="16"/>
      <c r="S25" s="16"/>
      <c r="T25" s="16"/>
      <c r="U25" s="16"/>
      <c r="W25" s="16"/>
      <c r="Y25" s="16"/>
    </row>
    <row r="26" spans="2:25">
      <c r="B26" s="16"/>
      <c r="C26" s="16"/>
      <c r="D26" s="16"/>
      <c r="E26" s="16"/>
      <c r="F26" s="16"/>
      <c r="G26" s="16"/>
      <c r="H26" s="16"/>
      <c r="I26" s="16"/>
      <c r="J26" s="16"/>
      <c r="K26" s="16"/>
      <c r="L26" s="16"/>
      <c r="M26" s="16"/>
      <c r="N26" s="16"/>
      <c r="O26" s="16"/>
      <c r="P26" s="16"/>
      <c r="Q26" s="16"/>
      <c r="R26" s="16"/>
      <c r="S26" s="16"/>
      <c r="T26" s="16"/>
      <c r="U26" s="16"/>
      <c r="W26" s="16"/>
      <c r="Y26" s="16"/>
    </row>
    <row r="27" spans="2:25">
      <c r="B27" s="167">
        <v>23</v>
      </c>
      <c r="C27" s="167"/>
      <c r="D27" s="167" t="str">
        <f>D24</f>
        <v>Finisher</v>
      </c>
      <c r="E27" s="167" t="s">
        <v>373</v>
      </c>
      <c r="F27" s="167">
        <f t="shared" ref="F27:T27" si="16">SUM(F23:F26)</f>
        <v>23</v>
      </c>
      <c r="G27" s="167">
        <f t="shared" si="16"/>
        <v>23</v>
      </c>
      <c r="H27" s="167">
        <f t="shared" si="16"/>
        <v>23</v>
      </c>
      <c r="I27" s="167">
        <f t="shared" si="16"/>
        <v>23</v>
      </c>
      <c r="J27" s="167">
        <f t="shared" si="16"/>
        <v>19</v>
      </c>
      <c r="K27" s="167">
        <f t="shared" si="16"/>
        <v>19</v>
      </c>
      <c r="L27" s="167">
        <f t="shared" si="16"/>
        <v>19</v>
      </c>
      <c r="M27" s="167">
        <f t="shared" si="16"/>
        <v>19</v>
      </c>
      <c r="N27" s="167">
        <f t="shared" si="16"/>
        <v>19</v>
      </c>
      <c r="O27" s="167">
        <f t="shared" si="16"/>
        <v>19</v>
      </c>
      <c r="P27" s="167">
        <f t="shared" si="16"/>
        <v>19</v>
      </c>
      <c r="Q27" s="167">
        <f t="shared" si="16"/>
        <v>19</v>
      </c>
      <c r="R27" s="167">
        <f t="shared" si="16"/>
        <v>19</v>
      </c>
      <c r="S27" s="167">
        <f t="shared" si="16"/>
        <v>19</v>
      </c>
      <c r="T27" s="167">
        <f t="shared" si="16"/>
        <v>19</v>
      </c>
      <c r="U27" s="167">
        <f>Q27-B27</f>
        <v>-4</v>
      </c>
      <c r="W27" s="167">
        <v>17</v>
      </c>
      <c r="Y27" s="167">
        <f t="shared" ref="Y27" si="17">SUM(Y23:Y26)</f>
        <v>22</v>
      </c>
    </row>
  </sheetData>
  <autoFilter ref="C4:Q27" xr:uid="{00000000-0009-0000-0000-000036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ID_Process_P</vt:lpstr>
      <vt:lpstr>● Inspection plan (master)</vt:lpstr>
      <vt:lpstr>● Worker demand</vt:lpstr>
      <vt:lpstr>MC situation</vt:lpstr>
      <vt:lpstr>MC (actual)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Tri Sinh</dc:creator>
  <cp:lastModifiedBy>Nguyen Tri Sinh</cp:lastModifiedBy>
  <dcterms:created xsi:type="dcterms:W3CDTF">2022-12-27T08:00:26Z</dcterms:created>
  <dcterms:modified xsi:type="dcterms:W3CDTF">2022-12-30T03:18:27Z</dcterms:modified>
</cp:coreProperties>
</file>