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9E8FA6B-712B-4897-8B9B-B2AA5ADE25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et Qua Thi" sheetId="1" r:id="rId1"/>
    <sheet name="Cuoc Phi Van Tai" sheetId="2" r:id="rId2"/>
  </sheets>
  <definedNames>
    <definedName name="_xlnm._FilterDatabase" localSheetId="1" hidden="1">'Cuoc Phi Van Tai'!$A$7:$H$16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E9" i="2" s="1"/>
  <c r="D8" i="2"/>
  <c r="E8" i="2" s="1"/>
  <c r="H16" i="2"/>
  <c r="D16" i="2"/>
  <c r="E16" i="2" s="1"/>
  <c r="H15" i="2"/>
  <c r="D15" i="2"/>
  <c r="E15" i="2" s="1"/>
  <c r="H14" i="2"/>
  <c r="D14" i="2"/>
  <c r="E14" i="2" s="1"/>
  <c r="H13" i="2"/>
  <c r="D13" i="2"/>
  <c r="E13" i="2" s="1"/>
  <c r="H12" i="2"/>
  <c r="D12" i="2"/>
  <c r="E12" i="2" s="1"/>
  <c r="H11" i="2"/>
  <c r="D11" i="2"/>
  <c r="E11" i="2" s="1"/>
  <c r="H10" i="2"/>
  <c r="D10" i="2"/>
  <c r="E10" i="2" s="1"/>
  <c r="H9" i="2"/>
  <c r="H8" i="2"/>
  <c r="I18" i="1"/>
  <c r="G18" i="1"/>
  <c r="F18" i="1"/>
  <c r="E18" i="1"/>
  <c r="J17" i="1"/>
  <c r="I17" i="1"/>
  <c r="G17" i="1"/>
  <c r="F17" i="1"/>
  <c r="E17" i="1"/>
  <c r="G16" i="1"/>
  <c r="F16" i="1"/>
  <c r="E16" i="1"/>
  <c r="J15" i="1"/>
  <c r="K15" i="1" s="1"/>
  <c r="I15" i="1"/>
  <c r="H15" i="1"/>
  <c r="J14" i="1"/>
  <c r="K14" i="1" s="1"/>
  <c r="I14" i="1"/>
  <c r="H14" i="1"/>
  <c r="J13" i="1"/>
  <c r="K13" i="1" s="1"/>
  <c r="I13" i="1"/>
  <c r="H13" i="1"/>
  <c r="J12" i="1"/>
  <c r="K12" i="1" s="1"/>
  <c r="I12" i="1"/>
  <c r="H12" i="1"/>
  <c r="J11" i="1"/>
  <c r="K11" i="1" s="1"/>
  <c r="I11" i="1"/>
  <c r="H11" i="1"/>
  <c r="J10" i="1"/>
  <c r="K10" i="1" s="1"/>
  <c r="I10" i="1"/>
  <c r="H10" i="1"/>
  <c r="J9" i="1"/>
  <c r="K9" i="1" s="1"/>
  <c r="I9" i="1"/>
  <c r="H9" i="1"/>
  <c r="J8" i="1"/>
  <c r="K8" i="1" s="1"/>
  <c r="I8" i="1"/>
  <c r="H8" i="1"/>
  <c r="J7" i="1"/>
  <c r="K7" i="1" s="1"/>
  <c r="I7" i="1"/>
  <c r="H7" i="1"/>
  <c r="J6" i="1"/>
  <c r="K6" i="1" s="1"/>
  <c r="I6" i="1"/>
  <c r="H6" i="1"/>
  <c r="J5" i="1"/>
  <c r="K5" i="1" s="1"/>
  <c r="I5" i="1"/>
  <c r="H5" i="1"/>
  <c r="J4" i="1"/>
  <c r="K4" i="1" s="1"/>
  <c r="I4" i="1"/>
  <c r="H4" i="1"/>
  <c r="J3" i="1"/>
  <c r="K3" i="1" s="1"/>
  <c r="I3" i="1"/>
  <c r="I16" i="1" s="1"/>
  <c r="H3" i="1"/>
  <c r="H17" i="1" s="1"/>
  <c r="M14" i="1" l="1"/>
  <c r="L14" i="1"/>
  <c r="L3" i="1"/>
  <c r="K18" i="1"/>
  <c r="M3" i="1"/>
  <c r="K16" i="1"/>
  <c r="K17" i="1"/>
  <c r="L15" i="1"/>
  <c r="M15" i="1"/>
  <c r="L11" i="1"/>
  <c r="M11" i="1"/>
  <c r="M12" i="1"/>
  <c r="L12" i="1"/>
  <c r="L7" i="1"/>
  <c r="M7" i="1"/>
  <c r="M8" i="1"/>
  <c r="L8" i="1"/>
  <c r="M4" i="1"/>
  <c r="L4" i="1"/>
  <c r="M6" i="1"/>
  <c r="L6" i="1"/>
  <c r="M10" i="1"/>
  <c r="L10" i="1"/>
  <c r="L5" i="1"/>
  <c r="M5" i="1"/>
  <c r="L9" i="1"/>
  <c r="M9" i="1"/>
  <c r="L13" i="1"/>
  <c r="M13" i="1"/>
  <c r="H16" i="1"/>
  <c r="J16" i="1"/>
  <c r="H18" i="1"/>
  <c r="J18" i="1"/>
</calcChain>
</file>

<file path=xl/sharedStrings.xml><?xml version="1.0" encoding="utf-8"?>
<sst xmlns="http://schemas.openxmlformats.org/spreadsheetml/2006/main" count="79" uniqueCount="56">
  <si>
    <t>KẾT QUẢ THI CUỐI CÙNG</t>
  </si>
  <si>
    <t>Stt</t>
  </si>
  <si>
    <t>TênHV</t>
  </si>
  <si>
    <t>Phái</t>
  </si>
  <si>
    <t>NS</t>
  </si>
  <si>
    <t>Toán</t>
  </si>
  <si>
    <t>Văn</t>
  </si>
  <si>
    <t>Sngữ</t>
  </si>
  <si>
    <t>ĐThêm</t>
  </si>
  <si>
    <t>ĐTN</t>
  </si>
  <si>
    <t>ĐTB</t>
  </si>
  <si>
    <t>ĐKquả</t>
  </si>
  <si>
    <t>Xloại</t>
  </si>
  <si>
    <t>Xhạng</t>
  </si>
  <si>
    <t>Khoa</t>
  </si>
  <si>
    <t>Nam</t>
  </si>
  <si>
    <t>Hạnh</t>
  </si>
  <si>
    <t>Nữ</t>
  </si>
  <si>
    <t>Diễm</t>
  </si>
  <si>
    <t>Nga</t>
  </si>
  <si>
    <t>Sơn</t>
  </si>
  <si>
    <t>linh</t>
  </si>
  <si>
    <t>Hương</t>
  </si>
  <si>
    <t>minh</t>
  </si>
  <si>
    <t>Thảo</t>
  </si>
  <si>
    <t>Hiệp</t>
  </si>
  <si>
    <t>Hà</t>
  </si>
  <si>
    <t>Lâm</t>
  </si>
  <si>
    <t>Trung bình</t>
  </si>
  <si>
    <t>Cao nhất</t>
  </si>
  <si>
    <t>Thấp nhất</t>
  </si>
  <si>
    <t>BẢNG ĐƠN GIÁ VÀ THỜI GIAN QUY ĐỊNH</t>
  </si>
  <si>
    <t>Nơi đến</t>
  </si>
  <si>
    <t>Ha Noi</t>
  </si>
  <si>
    <t>Da Nang</t>
  </si>
  <si>
    <t>Quy nhon</t>
  </si>
  <si>
    <t>Playku</t>
  </si>
  <si>
    <t>Nha Trang</t>
  </si>
  <si>
    <t>Đơn giá</t>
  </si>
  <si>
    <t>Thời gian</t>
  </si>
  <si>
    <t>BẢNG TÍNH CƯỚC PHÍ VẬN TẢI</t>
  </si>
  <si>
    <t>Số xe</t>
  </si>
  <si>
    <t>SL</t>
  </si>
  <si>
    <t>Nới đến</t>
  </si>
  <si>
    <t>Cước phí</t>
  </si>
  <si>
    <t>Ngày đi</t>
  </si>
  <si>
    <t>Ngày đến</t>
  </si>
  <si>
    <t>Thưởng</t>
  </si>
  <si>
    <t>50-2923</t>
  </si>
  <si>
    <t>52-1234</t>
  </si>
  <si>
    <t>Quy Nhon</t>
  </si>
  <si>
    <t>51-1111</t>
  </si>
  <si>
    <t>Nha trang</t>
  </si>
  <si>
    <t>52-2222</t>
  </si>
  <si>
    <t>50-4455</t>
  </si>
  <si>
    <t>52-2929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</si>
</sst>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3" fillId="0" borderId="4" xfId="0" applyFont="1" applyBorder="1"/>
    <xf numFmtId="2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1" fillId="0" borderId="4" xfId="0" applyFont="1" applyBorder="1"/>
    <xf numFmtId="14" fontId="3" fillId="0" borderId="4" xfId="0" applyNumberFormat="1" applyFont="1" applyBorder="1"/>
    <xf numFmtId="9" fontId="3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3" ht="14.4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14.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4.4" x14ac:dyDescent="0.3">
      <c r="A3" s="2">
        <v>1</v>
      </c>
      <c r="B3" s="2" t="s">
        <v>14</v>
      </c>
      <c r="C3" s="2" t="s">
        <v>15</v>
      </c>
      <c r="D3" s="2">
        <v>73</v>
      </c>
      <c r="E3" s="2">
        <v>3</v>
      </c>
      <c r="F3" s="2">
        <v>5</v>
      </c>
      <c r="G3" s="2">
        <v>5</v>
      </c>
      <c r="H3" s="2">
        <f t="shared" ref="H3:H15" si="0">IF(D3&gt;=72,0.75,IF(AND(D3&lt;72, C3="Nữ"),0.5,0))</f>
        <v>0.75</v>
      </c>
      <c r="I3" s="2">
        <f t="shared" ref="I3:I15" si="1">IF(AND(E3&lt;F3,E3&lt;G3),E3,IF(AND(F3&lt;E3,F3&lt;G3),F3,G3))</f>
        <v>3</v>
      </c>
      <c r="J3" s="3">
        <f t="shared" ref="J3:J15" si="2">(E3*3+F3*2+G3*2)/7</f>
        <v>4.1428571428571432</v>
      </c>
      <c r="K3" s="3">
        <f t="shared" ref="K3:K15" si="3">IF(J3&gt;=5,J3,IF(AND(J3&lt;5,J3+H3&gt;=5),5,J3+H3))</f>
        <v>4.8928571428571432</v>
      </c>
      <c r="L3" s="4" t="str">
        <f t="shared" ref="L3:L15" si="4">IF(AND(K3&gt;=8,E3&gt;=6.5,F3&gt;=6.5,G3&gt;=6.5),"Giỏi",IF(AND(K3&gt;=6.5,E3&gt;=5,F3&gt;=5,G3&gt;=5),"Khá",IF(AND(K3&gt;=5,E3&gt;=3.5,F3&gt;=6.5,G3&gt;=3.5),"TB",IF(AND(K3&gt;=3.5,E3&gt;=2,F3&gt;=2,G3&gt;=2),"yếu","Kém"))))</f>
        <v>yếu</v>
      </c>
      <c r="M3" s="2">
        <f t="shared" ref="M3:M15" si="5">RANK(K3,$K$3:$K$15,0)</f>
        <v>13</v>
      </c>
    </row>
    <row r="4" spans="1:13" ht="14.4" x14ac:dyDescent="0.3">
      <c r="A4" s="2">
        <v>2</v>
      </c>
      <c r="B4" s="2" t="s">
        <v>16</v>
      </c>
      <c r="C4" s="2" t="s">
        <v>17</v>
      </c>
      <c r="D4" s="2">
        <v>74</v>
      </c>
      <c r="E4" s="2">
        <v>4</v>
      </c>
      <c r="F4" s="2">
        <v>4.5</v>
      </c>
      <c r="G4" s="2">
        <v>6</v>
      </c>
      <c r="H4" s="2">
        <f t="shared" si="0"/>
        <v>0.75</v>
      </c>
      <c r="I4" s="2">
        <f t="shared" si="1"/>
        <v>4</v>
      </c>
      <c r="J4" s="3">
        <f t="shared" si="2"/>
        <v>4.7142857142857144</v>
      </c>
      <c r="K4" s="3">
        <f t="shared" si="3"/>
        <v>5</v>
      </c>
      <c r="L4" s="4" t="str">
        <f t="shared" si="4"/>
        <v>yếu</v>
      </c>
      <c r="M4" s="2">
        <f t="shared" si="5"/>
        <v>10</v>
      </c>
    </row>
    <row r="5" spans="1:13" ht="14.4" x14ac:dyDescent="0.3">
      <c r="A5" s="2">
        <v>3</v>
      </c>
      <c r="B5" s="2" t="s">
        <v>18</v>
      </c>
      <c r="C5" s="2" t="s">
        <v>17</v>
      </c>
      <c r="D5" s="2">
        <v>69</v>
      </c>
      <c r="E5" s="2">
        <v>4</v>
      </c>
      <c r="F5" s="2">
        <v>5</v>
      </c>
      <c r="G5" s="2">
        <v>5.5</v>
      </c>
      <c r="H5" s="2">
        <f t="shared" si="0"/>
        <v>0.5</v>
      </c>
      <c r="I5" s="2">
        <f t="shared" si="1"/>
        <v>4</v>
      </c>
      <c r="J5" s="3">
        <f t="shared" si="2"/>
        <v>4.7142857142857144</v>
      </c>
      <c r="K5" s="3">
        <f t="shared" si="3"/>
        <v>5</v>
      </c>
      <c r="L5" s="4" t="str">
        <f t="shared" si="4"/>
        <v>yếu</v>
      </c>
      <c r="M5" s="2">
        <f t="shared" si="5"/>
        <v>10</v>
      </c>
    </row>
    <row r="6" spans="1:13" ht="14.4" x14ac:dyDescent="0.3">
      <c r="A6" s="2">
        <v>4</v>
      </c>
      <c r="B6" s="2" t="s">
        <v>19</v>
      </c>
      <c r="C6" s="2" t="s">
        <v>17</v>
      </c>
      <c r="D6" s="2">
        <v>74</v>
      </c>
      <c r="E6" s="2">
        <v>4.5</v>
      </c>
      <c r="F6" s="2">
        <v>6</v>
      </c>
      <c r="G6" s="2">
        <v>4</v>
      </c>
      <c r="H6" s="2">
        <f t="shared" si="0"/>
        <v>0.75</v>
      </c>
      <c r="I6" s="2">
        <f t="shared" si="1"/>
        <v>4</v>
      </c>
      <c r="J6" s="3">
        <f t="shared" si="2"/>
        <v>4.7857142857142856</v>
      </c>
      <c r="K6" s="3">
        <f t="shared" si="3"/>
        <v>5</v>
      </c>
      <c r="L6" s="4" t="str">
        <f t="shared" si="4"/>
        <v>yếu</v>
      </c>
      <c r="M6" s="2">
        <f t="shared" si="5"/>
        <v>10</v>
      </c>
    </row>
    <row r="7" spans="1:13" ht="14.4" x14ac:dyDescent="0.3">
      <c r="A7" s="2">
        <v>5</v>
      </c>
      <c r="B7" s="2" t="s">
        <v>20</v>
      </c>
      <c r="C7" s="2" t="s">
        <v>15</v>
      </c>
      <c r="D7" s="2">
        <v>72</v>
      </c>
      <c r="E7" s="2">
        <v>4</v>
      </c>
      <c r="F7" s="2">
        <v>6</v>
      </c>
      <c r="G7" s="2">
        <v>7</v>
      </c>
      <c r="H7" s="2">
        <f t="shared" si="0"/>
        <v>0.75</v>
      </c>
      <c r="I7" s="2">
        <f t="shared" si="1"/>
        <v>4</v>
      </c>
      <c r="J7" s="3">
        <f t="shared" si="2"/>
        <v>5.4285714285714288</v>
      </c>
      <c r="K7" s="3">
        <f t="shared" si="3"/>
        <v>5.4285714285714288</v>
      </c>
      <c r="L7" s="4" t="str">
        <f t="shared" si="4"/>
        <v>yếu</v>
      </c>
      <c r="M7" s="2">
        <f t="shared" si="5"/>
        <v>9</v>
      </c>
    </row>
    <row r="8" spans="1:13" ht="14.4" x14ac:dyDescent="0.3">
      <c r="A8" s="2">
        <v>6</v>
      </c>
      <c r="B8" s="2" t="s">
        <v>15</v>
      </c>
      <c r="C8" s="2" t="s">
        <v>17</v>
      </c>
      <c r="D8" s="2">
        <v>71</v>
      </c>
      <c r="E8" s="2">
        <v>3</v>
      </c>
      <c r="F8" s="2">
        <v>9</v>
      </c>
      <c r="G8" s="2">
        <v>7</v>
      </c>
      <c r="H8" s="2">
        <f t="shared" si="0"/>
        <v>0.5</v>
      </c>
      <c r="I8" s="2">
        <f t="shared" si="1"/>
        <v>3</v>
      </c>
      <c r="J8" s="3">
        <f t="shared" si="2"/>
        <v>5.8571428571428568</v>
      </c>
      <c r="K8" s="3">
        <f t="shared" si="3"/>
        <v>5.8571428571428568</v>
      </c>
      <c r="L8" s="4" t="str">
        <f t="shared" si="4"/>
        <v>yếu</v>
      </c>
      <c r="M8" s="2">
        <f t="shared" si="5"/>
        <v>8</v>
      </c>
    </row>
    <row r="9" spans="1:13" ht="14.4" x14ac:dyDescent="0.3">
      <c r="A9" s="2">
        <v>7</v>
      </c>
      <c r="B9" s="2" t="s">
        <v>21</v>
      </c>
      <c r="C9" s="2" t="s">
        <v>17</v>
      </c>
      <c r="D9" s="2">
        <v>74</v>
      </c>
      <c r="E9" s="2">
        <v>7.5</v>
      </c>
      <c r="F9" s="2">
        <v>5</v>
      </c>
      <c r="G9" s="2">
        <v>6</v>
      </c>
      <c r="H9" s="2">
        <f t="shared" si="0"/>
        <v>0.75</v>
      </c>
      <c r="I9" s="2">
        <f t="shared" si="1"/>
        <v>5</v>
      </c>
      <c r="J9" s="3">
        <f t="shared" si="2"/>
        <v>6.3571428571428568</v>
      </c>
      <c r="K9" s="3">
        <f t="shared" si="3"/>
        <v>6.3571428571428568</v>
      </c>
      <c r="L9" s="4" t="str">
        <f t="shared" si="4"/>
        <v>yếu</v>
      </c>
      <c r="M9" s="2">
        <f t="shared" si="5"/>
        <v>7</v>
      </c>
    </row>
    <row r="10" spans="1:13" ht="14.4" x14ac:dyDescent="0.3">
      <c r="A10" s="2">
        <v>8</v>
      </c>
      <c r="B10" s="2" t="s">
        <v>22</v>
      </c>
      <c r="C10" s="2" t="s">
        <v>17</v>
      </c>
      <c r="D10" s="2">
        <v>74</v>
      </c>
      <c r="E10" s="2">
        <v>6</v>
      </c>
      <c r="F10" s="2">
        <v>6</v>
      </c>
      <c r="G10" s="2">
        <v>8</v>
      </c>
      <c r="H10" s="2">
        <f t="shared" si="0"/>
        <v>0.75</v>
      </c>
      <c r="I10" s="2">
        <f t="shared" si="1"/>
        <v>8</v>
      </c>
      <c r="J10" s="3">
        <f t="shared" si="2"/>
        <v>6.5714285714285712</v>
      </c>
      <c r="K10" s="3">
        <f t="shared" si="3"/>
        <v>6.5714285714285712</v>
      </c>
      <c r="L10" s="4" t="str">
        <f t="shared" si="4"/>
        <v>Khá</v>
      </c>
      <c r="M10" s="2">
        <f t="shared" si="5"/>
        <v>6</v>
      </c>
    </row>
    <row r="11" spans="1:13" ht="14.4" x14ac:dyDescent="0.3">
      <c r="A11" s="2">
        <v>9</v>
      </c>
      <c r="B11" s="2" t="s">
        <v>23</v>
      </c>
      <c r="C11" s="2" t="s">
        <v>15</v>
      </c>
      <c r="D11" s="2">
        <v>60</v>
      </c>
      <c r="E11" s="2">
        <v>9</v>
      </c>
      <c r="F11" s="2">
        <v>5</v>
      </c>
      <c r="G11" s="2">
        <v>6</v>
      </c>
      <c r="H11" s="2">
        <f t="shared" si="0"/>
        <v>0</v>
      </c>
      <c r="I11" s="2">
        <f t="shared" si="1"/>
        <v>5</v>
      </c>
      <c r="J11" s="3">
        <f t="shared" si="2"/>
        <v>7</v>
      </c>
      <c r="K11" s="3">
        <f t="shared" si="3"/>
        <v>7</v>
      </c>
      <c r="L11" s="4" t="str">
        <f t="shared" si="4"/>
        <v>Khá</v>
      </c>
      <c r="M11" s="2">
        <f t="shared" si="5"/>
        <v>5</v>
      </c>
    </row>
    <row r="12" spans="1:13" ht="14.4" x14ac:dyDescent="0.3">
      <c r="A12" s="2">
        <v>10</v>
      </c>
      <c r="B12" s="2" t="s">
        <v>24</v>
      </c>
      <c r="C12" s="2" t="s">
        <v>15</v>
      </c>
      <c r="D12" s="2">
        <v>66</v>
      </c>
      <c r="E12" s="2">
        <v>10</v>
      </c>
      <c r="F12" s="2">
        <v>4</v>
      </c>
      <c r="G12" s="2">
        <v>7</v>
      </c>
      <c r="H12" s="2">
        <f t="shared" si="0"/>
        <v>0</v>
      </c>
      <c r="I12" s="2">
        <f t="shared" si="1"/>
        <v>4</v>
      </c>
      <c r="J12" s="3">
        <f t="shared" si="2"/>
        <v>7.4285714285714288</v>
      </c>
      <c r="K12" s="3">
        <f t="shared" si="3"/>
        <v>7.4285714285714288</v>
      </c>
      <c r="L12" s="4" t="str">
        <f t="shared" si="4"/>
        <v>yếu</v>
      </c>
      <c r="M12" s="2">
        <f t="shared" si="5"/>
        <v>4</v>
      </c>
    </row>
    <row r="13" spans="1:13" ht="14.4" x14ac:dyDescent="0.3">
      <c r="A13" s="2">
        <v>11</v>
      </c>
      <c r="B13" s="2" t="s">
        <v>25</v>
      </c>
      <c r="C13" s="2" t="s">
        <v>17</v>
      </c>
      <c r="D13" s="2">
        <v>70</v>
      </c>
      <c r="E13" s="2">
        <v>9</v>
      </c>
      <c r="F13" s="2">
        <v>8</v>
      </c>
      <c r="G13" s="2">
        <v>7</v>
      </c>
      <c r="H13" s="2">
        <f t="shared" si="0"/>
        <v>0.5</v>
      </c>
      <c r="I13" s="2">
        <f t="shared" si="1"/>
        <v>7</v>
      </c>
      <c r="J13" s="3">
        <f t="shared" si="2"/>
        <v>8.1428571428571423</v>
      </c>
      <c r="K13" s="3">
        <f t="shared" si="3"/>
        <v>8.1428571428571423</v>
      </c>
      <c r="L13" s="4" t="str">
        <f t="shared" si="4"/>
        <v>Giỏi</v>
      </c>
      <c r="M13" s="2">
        <f t="shared" si="5"/>
        <v>3</v>
      </c>
    </row>
    <row r="14" spans="1:13" ht="14.4" x14ac:dyDescent="0.3">
      <c r="A14" s="2">
        <v>12</v>
      </c>
      <c r="B14" s="2" t="s">
        <v>26</v>
      </c>
      <c r="C14" s="2" t="s">
        <v>17</v>
      </c>
      <c r="D14" s="2">
        <v>68</v>
      </c>
      <c r="E14" s="2">
        <v>8</v>
      </c>
      <c r="F14" s="2">
        <v>8.5</v>
      </c>
      <c r="G14" s="2">
        <v>9</v>
      </c>
      <c r="H14" s="2">
        <f t="shared" si="0"/>
        <v>0.5</v>
      </c>
      <c r="I14" s="2">
        <f t="shared" si="1"/>
        <v>8</v>
      </c>
      <c r="J14" s="3">
        <f t="shared" si="2"/>
        <v>8.4285714285714288</v>
      </c>
      <c r="K14" s="3">
        <f t="shared" si="3"/>
        <v>8.4285714285714288</v>
      </c>
      <c r="L14" s="4" t="str">
        <f t="shared" si="4"/>
        <v>Giỏi</v>
      </c>
      <c r="M14" s="2">
        <f t="shared" si="5"/>
        <v>2</v>
      </c>
    </row>
    <row r="15" spans="1:13" ht="14.4" x14ac:dyDescent="0.3">
      <c r="A15" s="2">
        <v>13</v>
      </c>
      <c r="B15" s="2" t="s">
        <v>27</v>
      </c>
      <c r="C15" s="2" t="s">
        <v>15</v>
      </c>
      <c r="D15" s="2">
        <v>68</v>
      </c>
      <c r="E15" s="2">
        <v>10</v>
      </c>
      <c r="F15" s="2">
        <v>8</v>
      </c>
      <c r="G15" s="2">
        <v>9</v>
      </c>
      <c r="H15" s="2">
        <f t="shared" si="0"/>
        <v>0</v>
      </c>
      <c r="I15" s="2">
        <f t="shared" si="1"/>
        <v>8</v>
      </c>
      <c r="J15" s="3">
        <f t="shared" si="2"/>
        <v>9.1428571428571423</v>
      </c>
      <c r="K15" s="3">
        <f t="shared" si="3"/>
        <v>9.1428571428571423</v>
      </c>
      <c r="L15" s="4" t="str">
        <f t="shared" si="4"/>
        <v>Giỏi</v>
      </c>
      <c r="M15" s="2">
        <f t="shared" si="5"/>
        <v>1</v>
      </c>
    </row>
    <row r="16" spans="1:13" ht="14.4" x14ac:dyDescent="0.3">
      <c r="A16" s="2"/>
      <c r="B16" s="8" t="s">
        <v>28</v>
      </c>
      <c r="C16" s="9"/>
      <c r="D16" s="10"/>
      <c r="E16" s="3">
        <f t="shared" ref="E16:K16" si="6">AVERAGE(E3:E15)</f>
        <v>6.3076923076923075</v>
      </c>
      <c r="F16" s="3">
        <f t="shared" si="6"/>
        <v>6.1538461538461542</v>
      </c>
      <c r="G16" s="3">
        <f t="shared" si="6"/>
        <v>6.6538461538461542</v>
      </c>
      <c r="H16" s="3">
        <f t="shared" si="6"/>
        <v>0.5</v>
      </c>
      <c r="I16" s="3">
        <f t="shared" si="6"/>
        <v>5.1538461538461542</v>
      </c>
      <c r="J16" s="3">
        <f t="shared" si="6"/>
        <v>6.3626373626373622</v>
      </c>
      <c r="K16" s="3">
        <f t="shared" si="6"/>
        <v>6.4807692307692308</v>
      </c>
      <c r="L16" s="2"/>
      <c r="M16" s="2"/>
    </row>
    <row r="17" spans="1:13" ht="14.4" x14ac:dyDescent="0.3">
      <c r="A17" s="2"/>
      <c r="B17" s="8" t="s">
        <v>29</v>
      </c>
      <c r="C17" s="9"/>
      <c r="D17" s="10"/>
      <c r="E17" s="3">
        <f t="shared" ref="E17:K17" si="7">MAX(E3:E15)</f>
        <v>10</v>
      </c>
      <c r="F17" s="3">
        <f t="shared" si="7"/>
        <v>9</v>
      </c>
      <c r="G17" s="3">
        <f t="shared" si="7"/>
        <v>9</v>
      </c>
      <c r="H17" s="3">
        <f t="shared" si="7"/>
        <v>0.75</v>
      </c>
      <c r="I17" s="3">
        <f t="shared" si="7"/>
        <v>8</v>
      </c>
      <c r="J17" s="3">
        <f t="shared" si="7"/>
        <v>9.1428571428571423</v>
      </c>
      <c r="K17" s="3">
        <f t="shared" si="7"/>
        <v>9.1428571428571423</v>
      </c>
      <c r="L17" s="2"/>
      <c r="M17" s="2"/>
    </row>
    <row r="18" spans="1:13" ht="14.4" x14ac:dyDescent="0.3">
      <c r="A18" s="2"/>
      <c r="B18" s="8" t="s">
        <v>30</v>
      </c>
      <c r="C18" s="9"/>
      <c r="D18" s="10"/>
      <c r="E18" s="3">
        <f t="shared" ref="E18:K18" si="8">MIN(E3:E15)</f>
        <v>3</v>
      </c>
      <c r="F18" s="3">
        <f t="shared" si="8"/>
        <v>4</v>
      </c>
      <c r="G18" s="3">
        <f t="shared" si="8"/>
        <v>4</v>
      </c>
      <c r="H18" s="3">
        <f t="shared" si="8"/>
        <v>0</v>
      </c>
      <c r="I18" s="3">
        <f t="shared" si="8"/>
        <v>3</v>
      </c>
      <c r="J18" s="3">
        <f t="shared" si="8"/>
        <v>4.1428571428571432</v>
      </c>
      <c r="K18" s="3">
        <f t="shared" si="8"/>
        <v>4.8928571428571432</v>
      </c>
      <c r="L18" s="2"/>
      <c r="M18" s="2"/>
    </row>
    <row r="21" spans="1:13" ht="15.75" customHeight="1" x14ac:dyDescent="0.3"/>
    <row r="22" spans="1:13" ht="15.75" customHeight="1" x14ac:dyDescent="0.3"/>
    <row r="23" spans="1:13" ht="15.75" customHeight="1" x14ac:dyDescent="0.3"/>
    <row r="24" spans="1:13" ht="15.75" customHeight="1" x14ac:dyDescent="0.3"/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M1"/>
    <mergeCell ref="B16:D16"/>
    <mergeCell ref="B17:D17"/>
    <mergeCell ref="B18:D1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10" sqref="D10"/>
    </sheetView>
  </sheetViews>
  <sheetFormatPr defaultColWidth="14.44140625" defaultRowHeight="15" customHeight="1" x14ac:dyDescent="0.3"/>
  <cols>
    <col min="1" max="8" width="11.6640625" customWidth="1"/>
    <col min="9" max="26" width="8.6640625" customWidth="1"/>
  </cols>
  <sheetData>
    <row r="1" spans="1:8" ht="14.4" x14ac:dyDescent="0.3">
      <c r="A1" s="11" t="s">
        <v>31</v>
      </c>
      <c r="B1" s="12"/>
      <c r="C1" s="12"/>
      <c r="D1" s="12"/>
      <c r="E1" s="12"/>
      <c r="F1" s="12"/>
      <c r="G1" s="12"/>
      <c r="H1" s="12"/>
    </row>
    <row r="2" spans="1:8" ht="14.4" x14ac:dyDescent="0.3">
      <c r="A2" s="5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</row>
    <row r="3" spans="1:8" ht="14.4" x14ac:dyDescent="0.3">
      <c r="A3" s="5" t="s">
        <v>38</v>
      </c>
      <c r="B3" s="2">
        <v>10000</v>
      </c>
      <c r="C3" s="2">
        <v>5000</v>
      </c>
      <c r="D3" s="2">
        <v>4000</v>
      </c>
      <c r="E3" s="2">
        <v>6000</v>
      </c>
      <c r="F3" s="2">
        <v>3000</v>
      </c>
    </row>
    <row r="4" spans="1:8" ht="14.4" x14ac:dyDescent="0.3">
      <c r="A4" s="5" t="s">
        <v>39</v>
      </c>
      <c r="B4" s="2">
        <v>5</v>
      </c>
      <c r="C4" s="2">
        <v>7</v>
      </c>
      <c r="D4" s="2">
        <v>2</v>
      </c>
      <c r="E4" s="2">
        <v>4</v>
      </c>
      <c r="F4" s="2">
        <v>1</v>
      </c>
    </row>
    <row r="5" spans="1:8" ht="14.4" x14ac:dyDescent="0.3">
      <c r="A5" s="13"/>
      <c r="B5" s="12"/>
      <c r="C5" s="12"/>
      <c r="D5" s="12"/>
      <c r="E5" s="12"/>
      <c r="F5" s="12"/>
      <c r="G5" s="12"/>
      <c r="H5" s="12"/>
    </row>
    <row r="6" spans="1:8" ht="14.4" x14ac:dyDescent="0.3">
      <c r="A6" s="11" t="s">
        <v>40</v>
      </c>
      <c r="B6" s="12"/>
      <c r="C6" s="12"/>
      <c r="D6" s="12"/>
      <c r="E6" s="12"/>
      <c r="F6" s="12"/>
      <c r="G6" s="12"/>
      <c r="H6" s="12"/>
    </row>
    <row r="7" spans="1:8" ht="14.4" x14ac:dyDescent="0.3">
      <c r="A7" s="1" t="s">
        <v>41</v>
      </c>
      <c r="B7" s="1" t="s">
        <v>42</v>
      </c>
      <c r="C7" s="1" t="s">
        <v>43</v>
      </c>
      <c r="D7" s="1" t="s">
        <v>38</v>
      </c>
      <c r="E7" s="1" t="s">
        <v>44</v>
      </c>
      <c r="F7" s="1" t="s">
        <v>45</v>
      </c>
      <c r="G7" s="1" t="s">
        <v>46</v>
      </c>
      <c r="H7" s="1" t="s">
        <v>47</v>
      </c>
    </row>
    <row r="8" spans="1:8" ht="14.4" x14ac:dyDescent="0.3">
      <c r="A8" s="2" t="s">
        <v>48</v>
      </c>
      <c r="B8" s="2">
        <v>5</v>
      </c>
      <c r="C8" s="2" t="s">
        <v>36</v>
      </c>
      <c r="D8" s="3">
        <f>(G8-F8)*(HLOOKUP(C8,$A$2:$F$4,2,0)/HLOOKUP(C8,$A$2:$F$4,3,0))</f>
        <v>3000</v>
      </c>
      <c r="E8" s="3">
        <f t="shared" ref="E8:E16" si="0">B8*D8</f>
        <v>15000</v>
      </c>
      <c r="F8" s="6">
        <v>44682</v>
      </c>
      <c r="G8" s="6">
        <v>44684</v>
      </c>
      <c r="H8" s="7">
        <f t="shared" ref="H8:H16" si="1">IF((G8-F8+1)&lt;=HLOOKUP(C8,$A$2:$F$4,3,0),5%,0)</f>
        <v>0.05</v>
      </c>
    </row>
    <row r="9" spans="1:8" ht="14.4" x14ac:dyDescent="0.3">
      <c r="A9" s="2" t="s">
        <v>49</v>
      </c>
      <c r="B9" s="2">
        <v>10</v>
      </c>
      <c r="C9" s="2" t="s">
        <v>50</v>
      </c>
      <c r="D9" s="3">
        <f>(G9-F9)*(HLOOKUP(C9,$A$2:$F$4,2,0)/HLOOKUP(C9,$A$2:$F$4,3,0))</f>
        <v>2000</v>
      </c>
      <c r="E9" s="3">
        <f t="shared" si="0"/>
        <v>20000</v>
      </c>
      <c r="F9" s="6">
        <v>44684</v>
      </c>
      <c r="G9" s="6">
        <v>44685</v>
      </c>
      <c r="H9" s="7">
        <f t="shared" si="1"/>
        <v>0.05</v>
      </c>
    </row>
    <row r="10" spans="1:8" ht="14.4" x14ac:dyDescent="0.3">
      <c r="A10" s="2" t="s">
        <v>48</v>
      </c>
      <c r="B10" s="2">
        <v>3</v>
      </c>
      <c r="C10" s="2" t="s">
        <v>33</v>
      </c>
      <c r="D10" s="3">
        <f t="shared" ref="D9:D16" si="2">(G10-F10)*(HLOOKUP(C10,$A$2:$F$4,2,0)/HLOOKUP(C10,$A$2:$F$4,3,0))</f>
        <v>12000</v>
      </c>
      <c r="E10" s="3">
        <f t="shared" si="0"/>
        <v>36000</v>
      </c>
      <c r="F10" s="6">
        <v>44682</v>
      </c>
      <c r="G10" s="6">
        <v>44688</v>
      </c>
      <c r="H10" s="7">
        <f t="shared" si="1"/>
        <v>0</v>
      </c>
    </row>
    <row r="11" spans="1:8" ht="14.4" x14ac:dyDescent="0.3">
      <c r="A11" s="2" t="s">
        <v>51</v>
      </c>
      <c r="B11" s="2">
        <v>6</v>
      </c>
      <c r="C11" s="2" t="s">
        <v>52</v>
      </c>
      <c r="D11" s="3">
        <f t="shared" si="2"/>
        <v>0</v>
      </c>
      <c r="E11" s="3">
        <f t="shared" si="0"/>
        <v>0</v>
      </c>
      <c r="F11" s="6">
        <v>44687</v>
      </c>
      <c r="G11" s="6">
        <v>44687</v>
      </c>
      <c r="H11" s="7">
        <f t="shared" si="1"/>
        <v>0.05</v>
      </c>
    </row>
    <row r="12" spans="1:8" ht="14.4" x14ac:dyDescent="0.3">
      <c r="A12" s="2" t="s">
        <v>53</v>
      </c>
      <c r="B12" s="2">
        <v>5</v>
      </c>
      <c r="C12" s="2" t="s">
        <v>33</v>
      </c>
      <c r="D12" s="3">
        <f t="shared" si="2"/>
        <v>12000</v>
      </c>
      <c r="E12" s="3">
        <f t="shared" si="0"/>
        <v>60000</v>
      </c>
      <c r="F12" s="6">
        <v>44691</v>
      </c>
      <c r="G12" s="6">
        <v>44697</v>
      </c>
      <c r="H12" s="7">
        <f t="shared" si="1"/>
        <v>0</v>
      </c>
    </row>
    <row r="13" spans="1:8" ht="14.4" x14ac:dyDescent="0.3">
      <c r="A13" s="2" t="s">
        <v>49</v>
      </c>
      <c r="B13" s="2">
        <v>10</v>
      </c>
      <c r="C13" s="2" t="s">
        <v>52</v>
      </c>
      <c r="D13" s="3">
        <f t="shared" si="2"/>
        <v>18000</v>
      </c>
      <c r="E13" s="3">
        <f t="shared" si="0"/>
        <v>180000</v>
      </c>
      <c r="F13" s="6">
        <v>44701</v>
      </c>
      <c r="G13" s="6">
        <v>44707</v>
      </c>
      <c r="H13" s="7">
        <f t="shared" si="1"/>
        <v>0</v>
      </c>
    </row>
    <row r="14" spans="1:8" ht="14.4" x14ac:dyDescent="0.3">
      <c r="A14" s="2" t="s">
        <v>54</v>
      </c>
      <c r="B14" s="2">
        <v>3</v>
      </c>
      <c r="C14" s="2" t="s">
        <v>33</v>
      </c>
      <c r="D14" s="3">
        <f t="shared" si="2"/>
        <v>12000</v>
      </c>
      <c r="E14" s="3">
        <f t="shared" si="0"/>
        <v>36000</v>
      </c>
      <c r="F14" s="6">
        <v>44706</v>
      </c>
      <c r="G14" s="6">
        <v>44712</v>
      </c>
      <c r="H14" s="7">
        <f t="shared" si="1"/>
        <v>0</v>
      </c>
    </row>
    <row r="15" spans="1:8" ht="14.4" x14ac:dyDescent="0.3">
      <c r="A15" s="2" t="s">
        <v>55</v>
      </c>
      <c r="B15" s="2">
        <v>2</v>
      </c>
      <c r="C15" s="2" t="s">
        <v>36</v>
      </c>
      <c r="D15" s="3">
        <f t="shared" si="2"/>
        <v>6000</v>
      </c>
      <c r="E15" s="3">
        <f t="shared" si="0"/>
        <v>12000</v>
      </c>
      <c r="F15" s="6">
        <v>44703</v>
      </c>
      <c r="G15" s="6">
        <v>44707</v>
      </c>
      <c r="H15" s="7">
        <f t="shared" si="1"/>
        <v>0</v>
      </c>
    </row>
    <row r="16" spans="1:8" ht="14.4" x14ac:dyDescent="0.3">
      <c r="A16" s="2" t="s">
        <v>51</v>
      </c>
      <c r="B16" s="2">
        <v>4</v>
      </c>
      <c r="C16" s="2" t="s">
        <v>34</v>
      </c>
      <c r="D16" s="3">
        <f t="shared" si="2"/>
        <v>1428.5714285714287</v>
      </c>
      <c r="E16" s="3">
        <f t="shared" si="0"/>
        <v>5714.2857142857147</v>
      </c>
      <c r="F16" s="6">
        <v>44691</v>
      </c>
      <c r="G16" s="6">
        <v>44693</v>
      </c>
      <c r="H16" s="7">
        <f t="shared" si="1"/>
        <v>0.05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7:H16" xr:uid="{00000000-0009-0000-0000-000001000000}"/>
  <mergeCells count="3">
    <mergeCell ref="A1:H1"/>
    <mergeCell ref="A5:H5"/>
    <mergeCell ref="A6:H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 Qua Thi</vt:lpstr>
      <vt:lpstr>Cuoc Phi Van 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2022-09-06T07:00:34Z</dcterms:created>
  <dcterms:modified xsi:type="dcterms:W3CDTF">2022-09-06T07:00:34Z</dcterms:modified>
</cp:coreProperties>
</file>