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C:\Users\ADMIN\Downloads\"/>
    </mc:Choice>
  </mc:AlternateContent>
  <bookViews>
    <workbookView xWindow="0" yWindow="0" windowWidth="17232" windowHeight="5784"/>
  </bookViews>
  <sheets>
    <sheet name="Bộ theo dõi Dự án" sheetId="1" r:id="rId1"/>
    <sheet name="Trang_tính1" sheetId="3" r:id="rId2"/>
    <sheet name="Thiết lập" sheetId="2" r:id="rId3"/>
  </sheets>
  <definedNames>
    <definedName name="CategoryList">'Thiết lập'!$A$5:$A$10</definedName>
    <definedName name="ColumnTitle1">'Bộ theo dõi Dự án'!$A$4</definedName>
    <definedName name="ColumnTitle2">CategoryAndEmployeeTable[[#Headers],[Tên Danh mục]]</definedName>
    <definedName name="EmployeeList">'Thiết lập'!$B$5:$B$10</definedName>
    <definedName name="FlagPercent">'Bộ theo dõi Dự án'!$C$2</definedName>
    <definedName name="_xlnm.Print_Titles" localSheetId="0">'Bộ theo dõi Dự án'!$4:$4</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1" i="1" l="1"/>
  <c r="D11" i="1"/>
  <c r="E10" i="1"/>
  <c r="D10" i="1"/>
  <c r="E9" i="1"/>
  <c r="D9" i="1"/>
  <c r="E8" i="1"/>
  <c r="D8" i="1"/>
  <c r="E7" i="1"/>
  <c r="D7" i="1"/>
  <c r="E6" i="1"/>
  <c r="D6" i="1"/>
  <c r="E5" i="1"/>
  <c r="D5" i="1"/>
  <c r="J5" i="1" l="1"/>
  <c r="J6" i="1"/>
  <c r="J7" i="1"/>
  <c r="J8" i="1"/>
  <c r="J9" i="1"/>
  <c r="J10" i="1"/>
  <c r="J11" i="1"/>
  <c r="I11" i="1"/>
  <c r="I10" i="1"/>
  <c r="I9" i="1"/>
  <c r="I8" i="1"/>
  <c r="I7" i="1"/>
  <c r="I6" i="1"/>
  <c r="I5" i="1"/>
  <c r="H11" i="1"/>
  <c r="H10" i="1"/>
  <c r="H9" i="1"/>
  <c r="H8" i="1"/>
  <c r="H7" i="1"/>
  <c r="H6" i="1"/>
  <c r="H5" i="1"/>
  <c r="M11" i="1" l="1"/>
  <c r="M5" i="1"/>
  <c r="M7" i="1"/>
  <c r="M8" i="1"/>
  <c r="M9" i="1"/>
  <c r="G8" i="1"/>
  <c r="G6" i="1"/>
  <c r="G9" i="1"/>
  <c r="G10" i="1"/>
  <c r="G11" i="1"/>
  <c r="L11" i="1" s="1"/>
  <c r="G5" i="1"/>
  <c r="L5" i="1" s="1"/>
  <c r="M6" i="1"/>
  <c r="M10" i="1"/>
  <c r="G7" i="1"/>
  <c r="L7" i="1" l="1"/>
  <c r="L9" i="1"/>
  <c r="L8" i="1"/>
  <c r="L6" i="1"/>
  <c r="L10" i="1"/>
</calcChain>
</file>

<file path=xl/sharedStrings.xml><?xml version="1.0" encoding="utf-8"?>
<sst xmlns="http://schemas.openxmlformats.org/spreadsheetml/2006/main" count="52" uniqueCount="38">
  <si>
    <t>Dự án quản lý cho thuê xe</t>
  </si>
  <si>
    <t>Phần trăm Trên/Dưới để Gắn cờ:</t>
  </si>
  <si>
    <t>Công việc</t>
  </si>
  <si>
    <t>Danh mục</t>
  </si>
  <si>
    <t>Đã gán Cho</t>
  </si>
  <si>
    <t>Ngày bắt đầu
Dự kiến</t>
  </si>
  <si>
    <t>Ngày hoàn thành 
Dự kiến</t>
  </si>
  <si>
    <t>Công việc Dự kiến (theo giờ)</t>
  </si>
  <si>
    <t>Khoảng thời gian Dự kiến (theo ngày)</t>
  </si>
  <si>
    <t>Ngày bắt đầu 
Thực tế</t>
  </si>
  <si>
    <t>Ngày hoàn thành
Thực tế</t>
  </si>
  <si>
    <t>Biểu tượng cờ cho Công việc Thực tế Trên/Dưới (theo giờ)</t>
  </si>
  <si>
    <t>Công việc Thực tế (theo giờ)</t>
  </si>
  <si>
    <t>Biểu tượng cờ cho Khoảng thời gian Thực tế Trên/Dưới (theo ngày)</t>
  </si>
  <si>
    <t>Khoảng thời gian Thực tế (theo ngày)</t>
  </si>
  <si>
    <t>Ghi chú</t>
  </si>
  <si>
    <t>Khảo sát</t>
  </si>
  <si>
    <t>Danh mục 1</t>
  </si>
  <si>
    <t>Phan Lan Nhi</t>
  </si>
  <si>
    <t>Danh mục 2</t>
  </si>
  <si>
    <t>Danh mục 3</t>
  </si>
  <si>
    <t>Danh mục 4</t>
  </si>
  <si>
    <t>Danh mục 5</t>
  </si>
  <si>
    <t>Thiết lập</t>
  </si>
  <si>
    <t>Tên Danh mục</t>
  </si>
  <si>
    <t>Tên Nhân viên</t>
  </si>
  <si>
    <t>Nguyễn Thị Hà Vi</t>
  </si>
  <si>
    <t>Phạm Văn Quý</t>
  </si>
  <si>
    <t>Phùng Bảo Lâm</t>
  </si>
  <si>
    <t>Lê Mạnh Duy</t>
  </si>
  <si>
    <t>Danh mục 6</t>
  </si>
  <si>
    <t>Phân tích</t>
  </si>
  <si>
    <t>Thiết kế</t>
  </si>
  <si>
    <t>Xây dựng</t>
  </si>
  <si>
    <t>Chạy thử</t>
  </si>
  <si>
    <t>Test thử</t>
  </si>
  <si>
    <t>Kết thúc dự án</t>
  </si>
  <si>
    <t>Cả Tổ Dự Án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</si>
</sst>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42" formatCode="_-* #,##0\ &quot;₫&quot;_-;\-* #,##0\ &quot;₫&quot;_-;_-* &quot;-&quot;\ &quot;₫&quot;_-;_-@_-"/>
    <numFmt numFmtId="44" formatCode="_-* #,##0.00\ &quot;₫&quot;_-;\-* #,##0.00\ &quot;₫&quot;_-;_-* &quot;-&quot;??\ &quot;₫&quot;_-;_-@_-"/>
    <numFmt numFmtId="164" formatCode="_(* #,##0_);_(* \(#,##0\);_(* &quot;-&quot;_);_(@_)"/>
    <numFmt numFmtId="165" formatCode="_(* #,##0.00_);_(* \(#,##0.00\);_(* &quot;-&quot;??_);_(@_)"/>
    <numFmt numFmtId="166" formatCode="&quot;Over/Under flag&quot;;&quot;&quot;;&quot;&quot;"/>
    <numFmt numFmtId="167" formatCode="&quot;Trên/dưới cờ&quot;;&quot;&quot;;&quot;&quot;"/>
  </numFmts>
  <fonts count="21" x14ac:knownFonts="1">
    <font>
      <sz val="11"/>
      <color theme="3" tint="-0.499984740745262"/>
      <name val="Calibri"/>
      <family val="2"/>
    </font>
    <font>
      <sz val="11"/>
      <color theme="1"/>
      <name val="Calibri"/>
      <family val="2"/>
    </font>
    <font>
      <sz val="11"/>
      <color theme="2" tint="-0.89989928891872917"/>
      <name val="Calibri"/>
      <family val="2"/>
    </font>
    <font>
      <sz val="11"/>
      <color theme="0"/>
      <name val="Calibri"/>
      <family val="2"/>
    </font>
    <font>
      <sz val="11"/>
      <color theme="2" tint="-0.89992980742820516"/>
      <name val="Calibri"/>
      <family val="2"/>
    </font>
    <font>
      <sz val="11"/>
      <color theme="3" tint="-0.499984740745262"/>
      <name val="Calibri"/>
      <family val="2"/>
    </font>
    <font>
      <sz val="11"/>
      <color rgb="FF006100"/>
      <name val="Calibri"/>
      <family val="2"/>
    </font>
    <font>
      <sz val="11"/>
      <color rgb="FF9C0006"/>
      <name val="Calibri"/>
      <family val="2"/>
    </font>
    <font>
      <sz val="24"/>
      <color theme="3"/>
      <name val="Calibri"/>
      <family val="2"/>
    </font>
    <font>
      <b/>
      <sz val="11"/>
      <color theme="2" tint="-0.89996032593768116"/>
      <name val="Calibri"/>
      <family val="2"/>
    </font>
    <font>
      <b/>
      <sz val="11"/>
      <color theme="9"/>
      <name val="Calibri"/>
      <family val="2"/>
    </font>
    <font>
      <b/>
      <sz val="11"/>
      <color theme="0"/>
      <name val="Calibri"/>
      <family val="2"/>
    </font>
    <font>
      <b/>
      <sz val="11"/>
      <color theme="1"/>
      <name val="Calibri"/>
      <family val="2"/>
    </font>
    <font>
      <sz val="8"/>
      <color theme="3"/>
      <name val="Calibri"/>
      <family val="2"/>
    </font>
    <font>
      <i/>
      <sz val="11"/>
      <color rgb="FF7F7F7F"/>
      <name val="Calibri"/>
      <family val="2"/>
    </font>
    <font>
      <sz val="11"/>
      <color rgb="FFFF0000"/>
      <name val="Calibri"/>
      <family val="2"/>
    </font>
    <font>
      <b/>
      <sz val="11"/>
      <color rgb="FFFA7D00"/>
      <name val="Calibri"/>
      <family val="2"/>
    </font>
    <font>
      <b/>
      <sz val="12"/>
      <color theme="9" tint="-0.499984740745262"/>
      <name val="Calibri"/>
      <family val="2"/>
    </font>
    <font>
      <b/>
      <sz val="11"/>
      <color rgb="FF3F3F3F"/>
      <name val="Calibri"/>
      <family val="2"/>
    </font>
    <font>
      <sz val="11"/>
      <color rgb="FF9C5700"/>
      <name val="Calibri"/>
      <family val="2"/>
    </font>
    <font>
      <sz val="11"/>
      <color rgb="FFFA7D00"/>
      <name val="Calibri"/>
      <family val="2"/>
    </font>
  </fonts>
  <fills count="33">
    <fill>
      <patternFill patternType="none"/>
    </fill>
    <fill>
      <patternFill patternType="gray125"/>
    </fill>
    <fill>
      <patternFill patternType="solid">
        <fgColor theme="2"/>
        <bgColor indexed="64"/>
      </patternFill>
    </fill>
    <fill>
      <patternFill patternType="solid">
        <fgColor rgb="FFFFFFCC"/>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1">
    <border>
      <left/>
      <right/>
      <top/>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style="thin">
        <color theme="9"/>
      </left>
      <right style="thin">
        <color theme="9"/>
      </right>
      <top style="thin">
        <color theme="9"/>
      </top>
      <bottom style="thin">
        <color theme="9"/>
      </bottom>
      <diagonal/>
    </border>
    <border>
      <left style="thin">
        <color auto="1"/>
      </left>
      <right/>
      <top/>
      <bottom/>
      <diagonal/>
    </border>
    <border>
      <left style="thick">
        <color theme="0"/>
      </left>
      <right/>
      <top/>
      <bottom/>
      <diagonal/>
    </border>
    <border>
      <left/>
      <right style="thick">
        <color theme="0"/>
      </right>
      <top/>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s>
  <cellStyleXfs count="54">
    <xf numFmtId="0" fontId="0" fillId="0" borderId="0">
      <alignment vertical="center"/>
    </xf>
    <xf numFmtId="0" fontId="8" fillId="0" borderId="0" applyNumberFormat="0" applyFill="0" applyBorder="0" applyProtection="0">
      <alignment horizontal="left" vertical="center" indent="1"/>
    </xf>
    <xf numFmtId="9" fontId="17" fillId="0" borderId="3" applyProtection="0">
      <alignment horizontal="center" vertical="center"/>
    </xf>
    <xf numFmtId="0" fontId="18" fillId="2" borderId="1" applyNumberFormat="0" applyFont="0" applyBorder="0" applyProtection="0">
      <alignment horizontal="right" vertical="center" indent="2"/>
    </xf>
    <xf numFmtId="3" fontId="2" fillId="0" borderId="0" applyFill="0" applyBorder="0" applyProtection="0">
      <alignment horizontal="right" vertical="center" indent="3"/>
    </xf>
    <xf numFmtId="0" fontId="2" fillId="0" borderId="0" applyFill="0" applyBorder="0" applyProtection="0">
      <alignment horizontal="left" vertical="center" wrapText="1" indent="1"/>
    </xf>
    <xf numFmtId="0" fontId="9" fillId="0" borderId="0" applyNumberFormat="0" applyBorder="0" applyProtection="0">
      <alignment horizontal="left" vertical="center" wrapText="1" indent="1"/>
    </xf>
    <xf numFmtId="0" fontId="13" fillId="3" borderId="2" applyNumberFormat="0" applyFont="0" applyAlignment="0" applyProtection="0"/>
    <xf numFmtId="14" fontId="4" fillId="0" borderId="0" applyFill="0" applyBorder="0" applyProtection="0">
      <alignment horizontal="right" vertical="center" indent="3"/>
    </xf>
    <xf numFmtId="0" fontId="8" fillId="0" borderId="0" applyNumberFormat="0" applyFill="0" applyBorder="0" applyAlignment="0" applyProtection="0"/>
    <xf numFmtId="166" fontId="10" fillId="0" borderId="0" applyFill="0" applyProtection="0">
      <alignment horizontal="left" vertical="center" indent="1"/>
    </xf>
    <xf numFmtId="0" fontId="9" fillId="0" borderId="5" applyNumberFormat="0" applyFill="0" applyProtection="0">
      <alignment horizontal="left" vertical="center" wrapText="1" indent="2"/>
    </xf>
    <xf numFmtId="167" fontId="3" fillId="0" borderId="4">
      <alignment horizontal="right" vertical="center"/>
    </xf>
    <xf numFmtId="14" fontId="4" fillId="0" borderId="5">
      <alignment horizontal="right" vertical="center" indent="3"/>
    </xf>
    <xf numFmtId="3" fontId="2" fillId="2" borderId="0" applyBorder="0">
      <alignment horizontal="right" vertical="center" indent="3"/>
    </xf>
    <xf numFmtId="3" fontId="2" fillId="2" borderId="6">
      <alignment horizontal="right" vertical="center" indent="3"/>
    </xf>
    <xf numFmtId="165" fontId="5" fillId="0" borderId="0" applyFont="0" applyFill="0" applyBorder="0" applyAlignment="0" applyProtection="0"/>
    <xf numFmtId="164" fontId="5" fillId="0" borderId="0" applyFont="0" applyFill="0" applyBorder="0" applyAlignment="0" applyProtection="0"/>
    <xf numFmtId="44" fontId="5" fillId="0" borderId="0" applyFont="0" applyFill="0" applyBorder="0" applyAlignment="0" applyProtection="0"/>
    <xf numFmtId="42" fontId="5" fillId="0" borderId="0" applyFont="0" applyFill="0" applyBorder="0" applyAlignment="0" applyProtection="0"/>
    <xf numFmtId="9" fontId="5" fillId="0" borderId="0" applyFont="0" applyFill="0" applyBorder="0" applyAlignment="0" applyProtection="0"/>
    <xf numFmtId="0" fontId="6" fillId="4" borderId="0" applyNumberFormat="0" applyBorder="0" applyAlignment="0" applyProtection="0"/>
    <xf numFmtId="0" fontId="7" fillId="5" borderId="0" applyNumberFormat="0" applyBorder="0" applyAlignment="0" applyProtection="0"/>
    <xf numFmtId="0" fontId="19" fillId="6" borderId="0" applyNumberFormat="0" applyBorder="0" applyAlignment="0" applyProtection="0"/>
    <xf numFmtId="0" fontId="16" fillId="7" borderId="7" applyNumberFormat="0" applyAlignment="0" applyProtection="0"/>
    <xf numFmtId="0" fontId="20" fillId="0" borderId="8" applyNumberFormat="0" applyFill="0" applyAlignment="0" applyProtection="0"/>
    <xf numFmtId="0" fontId="11" fillId="8" borderId="9" applyNumberFormat="0" applyAlignment="0" applyProtection="0"/>
    <xf numFmtId="0" fontId="15" fillId="0" borderId="0" applyNumberFormat="0" applyFill="0" applyBorder="0" applyAlignment="0" applyProtection="0"/>
    <xf numFmtId="0" fontId="14" fillId="0" borderId="0" applyNumberFormat="0" applyFill="0" applyBorder="0" applyAlignment="0" applyProtection="0"/>
    <xf numFmtId="0" fontId="12" fillId="0" borderId="10" applyNumberFormat="0" applyFill="0" applyAlignment="0" applyProtection="0"/>
    <xf numFmtId="0" fontId="3"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3"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3"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3"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3"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3"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6">
    <xf numFmtId="0" fontId="0" fillId="0" borderId="0" xfId="0">
      <alignment vertical="center"/>
    </xf>
    <xf numFmtId="0" fontId="0" fillId="0" borderId="0" xfId="0" applyAlignment="1">
      <alignment horizontal="right" vertical="center"/>
    </xf>
    <xf numFmtId="9" fontId="17" fillId="0" borderId="3" xfId="2">
      <alignment horizontal="center" vertical="center"/>
    </xf>
    <xf numFmtId="0" fontId="9" fillId="0" borderId="0" xfId="6">
      <alignment horizontal="left" vertical="center" wrapText="1" indent="1"/>
    </xf>
    <xf numFmtId="0" fontId="8" fillId="0" borderId="0" xfId="9" applyAlignment="1">
      <alignment vertical="center"/>
    </xf>
    <xf numFmtId="0" fontId="2" fillId="0" borderId="0" xfId="5">
      <alignment horizontal="left" vertical="center" wrapText="1" indent="1"/>
    </xf>
    <xf numFmtId="3" fontId="2" fillId="0" borderId="0" xfId="4">
      <alignment horizontal="right" vertical="center" indent="3"/>
    </xf>
    <xf numFmtId="14" fontId="4" fillId="0" borderId="0" xfId="8">
      <alignment horizontal="right" vertical="center" indent="3"/>
    </xf>
    <xf numFmtId="14" fontId="4" fillId="0" borderId="5" xfId="13">
      <alignment horizontal="right" vertical="center" indent="3"/>
    </xf>
    <xf numFmtId="3" fontId="2" fillId="2" borderId="0" xfId="14">
      <alignment horizontal="right" vertical="center" indent="3"/>
    </xf>
    <xf numFmtId="3" fontId="2" fillId="2" borderId="6" xfId="15">
      <alignment horizontal="right" vertical="center" indent="3"/>
    </xf>
    <xf numFmtId="0" fontId="0" fillId="0" borderId="0" xfId="8" applyNumberFormat="1" applyFont="1" applyAlignment="1">
      <alignment vertical="center"/>
    </xf>
    <xf numFmtId="0" fontId="9" fillId="0" borderId="0" xfId="6" applyNumberFormat="1">
      <alignment horizontal="left" vertical="center" wrapText="1" indent="1"/>
    </xf>
    <xf numFmtId="0" fontId="9" fillId="0" borderId="5" xfId="6" applyNumberFormat="1" applyBorder="1">
      <alignment horizontal="left" vertical="center" wrapText="1" indent="1"/>
    </xf>
    <xf numFmtId="0" fontId="10" fillId="0" borderId="0" xfId="10" applyNumberFormat="1" applyAlignment="1">
      <alignment horizontal="left" vertical="center" wrapText="1" indent="1"/>
    </xf>
    <xf numFmtId="167" fontId="3" fillId="0" borderId="4" xfId="12">
      <alignment horizontal="right" vertical="center"/>
    </xf>
  </cellXfs>
  <cellStyles count="54">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Bad" xfId="22" builtinId="27" customBuiltin="1"/>
    <cellStyle name="Calculation" xfId="24" builtinId="22" customBuiltin="1"/>
    <cellStyle name="Comma" xfId="16" builtinId="3" customBuiltin="1"/>
    <cellStyle name="Comma [0]" xfId="17" builtinId="6" customBuiltin="1"/>
    <cellStyle name="Cột Xám" xfId="14"/>
    <cellStyle name="Currency" xfId="18" builtinId="4" customBuiltin="1"/>
    <cellStyle name="Currency [0]" xfId="19" builtinId="7" customBuiltin="1"/>
    <cellStyle name="Check Cell" xfId="26" builtinId="23" customBuiltin="1"/>
    <cellStyle name="Explanatory Text" xfId="28" builtinId="53" customBuiltin="1"/>
    <cellStyle name="Gắn cờ" xfId="12"/>
    <cellStyle name="Good" xfId="21" builtinId="26" customBuiltin="1"/>
    <cellStyle name="Heading 1" xfId="1" builtinId="16" customBuiltin="1"/>
    <cellStyle name="Heading 2" xfId="6" builtinId="17" customBuiltin="1"/>
    <cellStyle name="Heading 3" xfId="10" builtinId="18" customBuiltin="1"/>
    <cellStyle name="Heading 4" xfId="11" builtinId="19" customBuiltin="1"/>
    <cellStyle name="Input" xfId="2" builtinId="20" customBuiltin="1"/>
    <cellStyle name="Khoảng thời gian dự kiến" xfId="15"/>
    <cellStyle name="Linked Cell" xfId="25" builtinId="24" customBuiltin="1"/>
    <cellStyle name="Neutral" xfId="23" builtinId="28" customBuiltin="1"/>
    <cellStyle name="Normal" xfId="0" builtinId="0" customBuiltin="1"/>
    <cellStyle name="Note" xfId="7" builtinId="10" customBuiltin="1"/>
    <cellStyle name="Ngày" xfId="8"/>
    <cellStyle name="Ngày bắt đầu Thực tế" xfId="13"/>
    <cellStyle name="Output" xfId="3" builtinId="21" customBuiltin="1"/>
    <cellStyle name="Percent" xfId="20" builtinId="5" customBuiltin="1"/>
    <cellStyle name="Số" xfId="4"/>
    <cellStyle name="Title" xfId="9" builtinId="15" customBuiltin="1"/>
    <cellStyle name="Total" xfId="29" builtinId="25" customBuiltin="1"/>
    <cellStyle name="Văn bản" xfId="5"/>
    <cellStyle name="Warning Text" xfId="27" builtinId="11" customBuiltin="1"/>
  </cellStyles>
  <dxfs count="7">
    <dxf>
      <numFmt numFmtId="0" formatCode="General"/>
    </dxf>
    <dxf>
      <border outline="0">
        <right style="thick">
          <color theme="0"/>
        </right>
      </border>
    </dxf>
    <dxf>
      <border outline="0">
        <bottom style="thin">
          <color theme="9"/>
        </bottom>
      </border>
    </dxf>
    <dxf>
      <font>
        <b/>
        <i val="0"/>
        <color theme="4" tint="-0.499984740745262"/>
      </font>
    </dxf>
    <dxf>
      <font>
        <b/>
        <i val="0"/>
        <color theme="4" tint="-0.499984740745262"/>
      </font>
    </dxf>
    <dxf>
      <font>
        <b/>
        <i val="0"/>
        <color theme="2" tint="-0.89996032593768116"/>
      </font>
      <fill>
        <patternFill>
          <bgColor theme="9"/>
        </patternFill>
      </fill>
      <border>
        <bottom/>
      </border>
    </dxf>
    <dxf>
      <font>
        <b val="0"/>
        <i val="0"/>
        <color theme="2" tint="-0.749961851863155"/>
      </font>
      <border>
        <bottom style="thin">
          <color theme="9"/>
        </bottom>
        <horizontal style="thin">
          <color theme="3" tint="0.59996337778862885"/>
        </horizontal>
      </border>
    </dxf>
  </dxfs>
  <tableStyles count="1" defaultPivotStyle="PivotStyleMedium2">
    <tableStyle name="Kiểu Bảng Tùy chỉnh" pivot="0" count="2">
      <tableStyleElement type="wholeTable" dxfId="6"/>
      <tableStyleElement type="headerRow" dxfId="5"/>
    </tableStyle>
  </tableStyles>
  <extLst>
    <ext xmlns:x14="http://schemas.microsoft.com/office/spreadsheetml/2009/9/main" uri="{EB79DEF2-80B8-43e5-95BD-54CBDDF9020C}">
      <x14:slicerStyles defaultSlicerStyle="SlicerStyleDark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hyperlink" Target="#'Thi&#7871;t l&#7853;p'!A1"/></Relationships>
</file>

<file path=xl/drawings/_rels/drawing2.xml.rels><?xml version="1.0" encoding="UTF-8" standalone="yes"?>
<Relationships xmlns="http://schemas.openxmlformats.org/package/2006/relationships"><Relationship Id="rId1" Type="http://schemas.openxmlformats.org/officeDocument/2006/relationships/hyperlink" Target="#'B&#7897; theo d&#245;i D&#7921; &#225;n'!A1"/></Relationships>
</file>

<file path=xl/drawings/drawing1.xml><?xml version="1.0" encoding="utf-8"?>
<xdr:wsDr xmlns:xdr="http://schemas.openxmlformats.org/drawingml/2006/spreadsheetDrawing" xmlns:a="http://schemas.openxmlformats.org/drawingml/2006/main">
  <xdr:twoCellAnchor editAs="oneCell">
    <xdr:from>
      <xdr:col>0</xdr:col>
      <xdr:colOff>466</xdr:colOff>
      <xdr:row>1</xdr:row>
      <xdr:rowOff>6351</xdr:rowOff>
    </xdr:from>
    <xdr:to>
      <xdr:col>0</xdr:col>
      <xdr:colOff>914866</xdr:colOff>
      <xdr:row>2</xdr:row>
      <xdr:rowOff>26671</xdr:rowOff>
    </xdr:to>
    <xdr:sp macro="" textlink="">
      <xdr:nvSpPr>
        <xdr:cNvPr id="3" name="Nút Thiết lập" descr="Nút dẫn hướng thiết lập. Bấm để xem trang tính Thiết lập." title="Nút Dẫn hướng - Thiết lập">
          <a:hlinkClick xmlns:r="http://schemas.openxmlformats.org/officeDocument/2006/relationships" r:id="rId1" tooltip="Bấm để xem Thiết lập"/>
          <a:extLst>
            <a:ext uri="{FF2B5EF4-FFF2-40B4-BE49-F238E27FC236}">
              <a16:creationId xmlns:a16="http://schemas.microsoft.com/office/drawing/2014/main" id="{00000000-0008-0000-0000-000003000000}"/>
            </a:ext>
          </a:extLst>
        </xdr:cNvPr>
        <xdr:cNvSpPr txBox="1">
          <a:spLocks noChangeAspect="1"/>
        </xdr:cNvSpPr>
      </xdr:nvSpPr>
      <xdr:spPr>
        <a:xfrm>
          <a:off x="182562" y="825781"/>
          <a:ext cx="914400" cy="279456"/>
        </a:xfrm>
        <a:prstGeom prst="rect">
          <a:avLst/>
        </a:prstGeom>
        <a:solidFill>
          <a:schemeClr val="tx2">
            <a:lumMod val="75000"/>
          </a:schemeClr>
        </a:solidFill>
        <a:ln>
          <a:noFill/>
        </a:ln>
      </xdr:spPr>
      <xdr:style>
        <a:lnRef idx="2">
          <a:schemeClr val="accent3">
            <a:shade val="50000"/>
          </a:schemeClr>
        </a:lnRef>
        <a:fillRef idx="1">
          <a:schemeClr val="accent3"/>
        </a:fillRef>
        <a:effectRef idx="0">
          <a:schemeClr val="accent3"/>
        </a:effectRef>
        <a:fontRef idx="minor">
          <a:schemeClr val="lt1"/>
        </a:fontRef>
      </xdr:style>
      <xdr:txBody>
        <a:bodyPr vertOverflow="overflow" horzOverflow="overflow" wrap="none" lIns="0" tIns="0" rIns="0" bIns="0" rtlCol="0" anchor="ctr"/>
        <a:lstStyle/>
        <a:p>
          <a:pPr algn="ctr" rtl="0"/>
          <a:r>
            <a:rPr lang="vi" sz="1100" b="1">
              <a:latin typeface="Calibri" panose="020F0502020204030204" pitchFamily="34" charset="0"/>
            </a:rPr>
            <a:t>THIẾT LẬP</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1</xdr:row>
      <xdr:rowOff>6351</xdr:rowOff>
    </xdr:from>
    <xdr:to>
      <xdr:col>0</xdr:col>
      <xdr:colOff>913185</xdr:colOff>
      <xdr:row>2</xdr:row>
      <xdr:rowOff>25400</xdr:rowOff>
    </xdr:to>
    <xdr:sp macro="" textlink="">
      <xdr:nvSpPr>
        <xdr:cNvPr id="3" name="Nút Dự án" descr="Nút dẫn hướng dự án. Bấm để xem trang tính Dự án." title="Nút dẫn hướng - Dự án">
          <a:hlinkClick xmlns:r="http://schemas.openxmlformats.org/officeDocument/2006/relationships" r:id="rId1" tooltip="Bấm để xem Dự án"/>
          <a:extLst>
            <a:ext uri="{FF2B5EF4-FFF2-40B4-BE49-F238E27FC236}">
              <a16:creationId xmlns:a16="http://schemas.microsoft.com/office/drawing/2014/main" id="{00000000-0008-0000-0100-000003000000}"/>
            </a:ext>
          </a:extLst>
        </xdr:cNvPr>
        <xdr:cNvSpPr txBox="1">
          <a:spLocks noChangeAspect="1"/>
        </xdr:cNvSpPr>
      </xdr:nvSpPr>
      <xdr:spPr>
        <a:xfrm>
          <a:off x="181934" y="578490"/>
          <a:ext cx="914400" cy="274754"/>
        </a:xfrm>
        <a:prstGeom prst="rect">
          <a:avLst/>
        </a:prstGeom>
        <a:solidFill>
          <a:schemeClr val="tx2">
            <a:lumMod val="50000"/>
          </a:schemeClr>
        </a:solidFill>
        <a:ln>
          <a:noFill/>
        </a:ln>
      </xdr:spPr>
      <xdr:style>
        <a:lnRef idx="2">
          <a:schemeClr val="accent3">
            <a:shade val="50000"/>
          </a:schemeClr>
        </a:lnRef>
        <a:fillRef idx="1">
          <a:schemeClr val="accent3"/>
        </a:fillRef>
        <a:effectRef idx="0">
          <a:schemeClr val="accent3"/>
        </a:effectRef>
        <a:fontRef idx="minor">
          <a:schemeClr val="lt1"/>
        </a:fontRef>
      </xdr:style>
      <xdr:txBody>
        <a:bodyPr vertOverflow="overflow" horzOverflow="overflow" wrap="none" lIns="0" tIns="0" rIns="0" bIns="0" rtlCol="0" anchor="ctr"/>
        <a:lstStyle/>
        <a:p>
          <a:pPr algn="ctr" rtl="0"/>
          <a:r>
            <a:rPr lang="vi" sz="1100" b="1">
              <a:latin typeface="Calibri" panose="020F0502020204030204" pitchFamily="34" charset="0"/>
            </a:rPr>
            <a:t>DỰ ÁN</a:t>
          </a:r>
        </a:p>
      </xdr:txBody>
    </xdr:sp>
    <xdr:clientData fPrintsWithSheet="0"/>
  </xdr:twoCellAnchor>
</xdr:wsDr>
</file>

<file path=xl/tables/table1.xml><?xml version="1.0" encoding="utf-8"?>
<table xmlns="http://schemas.openxmlformats.org/spreadsheetml/2006/main" id="1" name="BộtheodõiDựán" displayName="BộtheodõiDựán" ref="A4:N11" totalsRowShown="0" tableBorderDxfId="2">
  <autoFilter ref="A4:N11"/>
  <tableColumns count="14">
    <tableColumn id="1" name="Công việc" dataCellStyle="Văn bản"/>
    <tableColumn id="2" name="Danh mục" dataCellStyle="Văn bản"/>
    <tableColumn id="3" name="Đã gán Cho" dataCellStyle="Văn bản"/>
    <tableColumn id="4" name="Ngày bắt đầu_x000a_Dự kiến" dataCellStyle="Ngày"/>
    <tableColumn id="5" name="Ngày hoàn thành _x000a_Dự kiến" dataCellStyle="Ngày"/>
    <tableColumn id="6" name="Công việc Dự kiến (theo giờ)" dataCellStyle="Số"/>
    <tableColumn id="7" name="Khoảng thời gian Dự kiến (theo ngày)" dataDxfId="1" dataCellStyle="Khoảng thời gian dự kiến">
      <calculatedColumnFormula>IF(COUNTA('Bộ theo dõi Dự án'!$D5,'Bộ theo dõi Dự án'!$E5)&lt;&gt;2,"",DAYS360('Bộ theo dõi Dự án'!$D5,'Bộ theo dõi Dự án'!$E5,FALSE))</calculatedColumnFormula>
    </tableColumn>
    <tableColumn id="8" name="Ngày bắt đầu _x000a_Thực tế" dataCellStyle="Ngày bắt đầu Thực tế"/>
    <tableColumn id="9" name="Ngày hoàn thành_x000a_Thực tế" dataCellStyle="Ngày"/>
    <tableColumn id="13" name="Biểu tượng cờ cho Công việc Thực tế Trên/Dưới (theo giờ)" dataCellStyle="Gắn cờ">
      <calculatedColumnFormula>IFERROR(IF(BộtheodõiDựán[[#This Row],[Công việc Thực tế (theo giờ)]]=0,"",IF(ABS((BộtheodõiDựán[[#This Row],[Công việc Thực tế (theo giờ)]]-BộtheodõiDựán[[#This Row],[Công việc Dự kiến (theo giờ)]])/BộtheodõiDựán[[#This Row],[Công việc Dự kiến (theo giờ)]])&gt;FlagPercent,1,0)),"")</calculatedColumnFormula>
    </tableColumn>
    <tableColumn id="10" name="Công việc Thực tế (theo giờ)" dataCellStyle="Số"/>
    <tableColumn id="14" name="Biểu tượng cờ cho Khoảng thời gian Thực tế Trên/Dưới (theo ngày)" dataCellStyle="Gắn cờ">
      <calculatedColumnFormula>IFERROR(IF(BộtheodõiDựán[[#This Row],[Khoảng thời gian Thực tế (theo ngày)]]=0,"",IF(ABS((BộtheodõiDựán[[#This Row],[Khoảng thời gian Thực tế (theo ngày)]]-BộtheodõiDựán[[#This Row],[Khoảng thời gian Dự kiến (theo ngày)]])/BộtheodõiDựán[[#This Row],[Khoảng thời gian Dự kiến (theo ngày)]])&gt;FlagPercent,1,0)),"")</calculatedColumnFormula>
    </tableColumn>
    <tableColumn id="11" name="Khoảng thời gian Thực tế (theo ngày)" dataCellStyle="Cột Xám">
      <calculatedColumnFormula>IF(COUNTA('Bộ theo dõi Dự án'!$H5,'Bộ theo dõi Dự án'!$I5)&lt;&gt;2,"",DAYS360('Bộ theo dõi Dự án'!$H5,'Bộ theo dõi Dự án'!$I5,FALSE))</calculatedColumnFormula>
    </tableColumn>
    <tableColumn id="12" name="Ghi chú" dataDxfId="0" dataCellStyle="Văn bản"/>
  </tableColumns>
  <tableStyleInfo name="Kiểu Bảng Tùy chỉnh" showFirstColumn="0" showLastColumn="0" showRowStripes="1" showColumnStripes="0"/>
  <extLst>
    <ext xmlns:x14="http://schemas.microsoft.com/office/spreadsheetml/2009/9/main" uri="{504A1905-F514-4f6f-8877-14C23A59335A}">
      <x14:table altText="Project table" altTextSummary="List of project details such as Project, Category, Assigned To, Estimated Start, Estimated Finish, Estimated Work in hours, Estimated Duration in days,  Actual Start, Actual Finish, Actual Work, Actual Duration,and Notes"/>
    </ext>
  </extLst>
</table>
</file>

<file path=xl/tables/table2.xml><?xml version="1.0" encoding="utf-8"?>
<table xmlns="http://schemas.openxmlformats.org/spreadsheetml/2006/main" id="3" name="CategoryAndEmployeeTable" displayName="CategoryAndEmployeeTable" ref="A4:B10" totalsRowShown="0">
  <autoFilter ref="A4:B10"/>
  <tableColumns count="2">
    <tableColumn id="1" name="Tên Danh mục" dataCellStyle="Văn bản"/>
    <tableColumn id="2" name="Tên Nhân viên" dataCellStyle="Văn bản"/>
  </tableColumns>
  <tableStyleInfo name="Kiểu Bảng Tùy chỉnh" showFirstColumn="0" showLastColumn="0" showRowStripes="1" showColumnStripes="0"/>
  <extLst>
    <ext xmlns:x14="http://schemas.microsoft.com/office/spreadsheetml/2009/9/main" uri="{504A1905-F514-4f6f-8877-14C23A59335A}">
      <x14:table altTextSummary="Danh sách danh mục và nhân viên được dùng trong danh sách chọn thả xuống xác thực dữ liệu Danh mục và Nhân viên trên trang tính Bộ theo dõi Dự án. Sử dụng các cột này để tuỳ chỉnh các mục trong từng danh sách. Danh sách không cần có cùng số mục giống nhau"/>
    </ext>
  </extLst>
</table>
</file>

<file path=xl/theme/theme1.xml><?xml version="1.0" encoding="utf-8"?>
<a:theme xmlns:a="http://schemas.openxmlformats.org/drawingml/2006/main" name="Office Theme">
  <a:themeElements>
    <a:clrScheme name="072_Project_Tracker">
      <a:dk1>
        <a:sysClr val="windowText" lastClr="000000"/>
      </a:dk1>
      <a:lt1>
        <a:sysClr val="window" lastClr="FFFFFF"/>
      </a:lt1>
      <a:dk2>
        <a:srgbClr val="4C483D"/>
      </a:dk2>
      <a:lt2>
        <a:srgbClr val="E4E3E2"/>
      </a:lt2>
      <a:accent1>
        <a:srgbClr val="FF5959"/>
      </a:accent1>
      <a:accent2>
        <a:srgbClr val="8DBB70"/>
      </a:accent2>
      <a:accent3>
        <a:srgbClr val="F0BB44"/>
      </a:accent3>
      <a:accent4>
        <a:srgbClr val="61ADBF"/>
      </a:accent4>
      <a:accent5>
        <a:srgbClr val="A3648B"/>
      </a:accent5>
      <a:accent6>
        <a:srgbClr val="F8943F"/>
      </a:accent6>
      <a:hlink>
        <a:srgbClr val="61ADBF"/>
      </a:hlink>
      <a:folHlink>
        <a:srgbClr val="A3648B"/>
      </a:folHlink>
    </a:clrScheme>
    <a:fontScheme name="085_Weekly_Time_Planner">
      <a:majorFont>
        <a:latin typeface="Century Gothic"/>
        <a:ea typeface=""/>
        <a:cs typeface=""/>
      </a:majorFont>
      <a:minorFont>
        <a:latin typeface="Century Gothic"/>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theme="9"/>
    <pageSetUpPr autoPageBreaks="0" fitToPage="1"/>
  </sheetPr>
  <dimension ref="A1:N11"/>
  <sheetViews>
    <sheetView showGridLines="0" tabSelected="1" zoomScaleNormal="100" workbookViewId="0">
      <pane ySplit="4" topLeftCell="A5" activePane="bottomLeft" state="frozen"/>
      <selection pane="bottomLeft" activeCell="D13" sqref="D13"/>
    </sheetView>
  </sheetViews>
  <sheetFormatPr defaultColWidth="9.109375" defaultRowHeight="30" customHeight="1" x14ac:dyDescent="0.3"/>
  <cols>
    <col min="1" max="3" width="22.5546875" customWidth="1"/>
    <col min="4" max="5" width="15.5546875" customWidth="1"/>
    <col min="6" max="6" width="14.33203125" customWidth="1"/>
    <col min="7" max="7" width="15.44140625" customWidth="1"/>
    <col min="8" max="8" width="15.5546875" customWidth="1"/>
    <col min="9" max="9" width="17.44140625" customWidth="1"/>
    <col min="10" max="10" width="2.88671875" hidden="1" customWidth="1"/>
    <col min="11" max="11" width="14" customWidth="1"/>
    <col min="12" max="12" width="2.88671875" hidden="1" customWidth="1"/>
    <col min="13" max="13" width="15.33203125" customWidth="1"/>
    <col min="14" max="14" width="25.5546875" customWidth="1"/>
    <col min="15" max="15" width="2.5546875" customWidth="1"/>
  </cols>
  <sheetData>
    <row r="1" spans="1:14" ht="65.099999999999994" customHeight="1" x14ac:dyDescent="0.3">
      <c r="A1" s="4" t="s">
        <v>0</v>
      </c>
      <c r="D1" s="11"/>
      <c r="E1" s="11"/>
      <c r="H1" s="11"/>
      <c r="I1" s="11"/>
      <c r="J1" s="11"/>
    </row>
    <row r="2" spans="1:14" ht="20.25" customHeight="1" x14ac:dyDescent="0.3">
      <c r="A2" s="4"/>
      <c r="B2" s="1" t="s">
        <v>1</v>
      </c>
      <c r="C2" s="2">
        <v>0.25</v>
      </c>
      <c r="D2" s="11"/>
      <c r="E2" s="11"/>
      <c r="H2" s="11"/>
      <c r="I2" s="11"/>
      <c r="J2" s="11"/>
    </row>
    <row r="3" spans="1:14" ht="20.25" customHeight="1" x14ac:dyDescent="0.3">
      <c r="D3" s="11"/>
      <c r="E3" s="11"/>
      <c r="H3" s="11"/>
      <c r="I3" s="11"/>
      <c r="J3" s="11"/>
    </row>
    <row r="4" spans="1:14" ht="54.9" customHeight="1" x14ac:dyDescent="0.3">
      <c r="A4" s="3" t="s">
        <v>2</v>
      </c>
      <c r="B4" s="3" t="s">
        <v>3</v>
      </c>
      <c r="C4" s="3" t="s">
        <v>4</v>
      </c>
      <c r="D4" s="12" t="s">
        <v>5</v>
      </c>
      <c r="E4" s="12" t="s">
        <v>6</v>
      </c>
      <c r="F4" s="12" t="s">
        <v>7</v>
      </c>
      <c r="G4" s="12" t="s">
        <v>8</v>
      </c>
      <c r="H4" s="13" t="s">
        <v>9</v>
      </c>
      <c r="I4" s="12" t="s">
        <v>10</v>
      </c>
      <c r="J4" s="14" t="s">
        <v>11</v>
      </c>
      <c r="K4" s="12" t="s">
        <v>12</v>
      </c>
      <c r="L4" s="14" t="s">
        <v>13</v>
      </c>
      <c r="M4" s="12" t="s">
        <v>14</v>
      </c>
      <c r="N4" s="12" t="s">
        <v>15</v>
      </c>
    </row>
    <row r="5" spans="1:14" ht="30" customHeight="1" x14ac:dyDescent="0.3">
      <c r="A5" s="5" t="s">
        <v>16</v>
      </c>
      <c r="B5" s="5" t="s">
        <v>17</v>
      </c>
      <c r="C5" s="5" t="s">
        <v>18</v>
      </c>
      <c r="D5" s="7">
        <f ca="1">TODAY()-81</f>
        <v>45151</v>
      </c>
      <c r="E5" s="7">
        <f ca="1">TODAY()-43</f>
        <v>45189</v>
      </c>
      <c r="F5" s="6">
        <v>210</v>
      </c>
      <c r="G5" s="10">
        <f ca="1">IF(COUNTA('Bộ theo dõi Dự án'!$D5,'Bộ theo dõi Dự án'!$E5)&lt;&gt;2,"",DAYS360('Bộ theo dõi Dự án'!$D5,'Bộ theo dõi Dự án'!$E5,FALSE))</f>
        <v>37</v>
      </c>
      <c r="H5" s="8">
        <f ca="1">TODAY()-65</f>
        <v>45167</v>
      </c>
      <c r="I5" s="7">
        <f ca="1">TODAY()</f>
        <v>45232</v>
      </c>
      <c r="J5" s="15">
        <f>IFERROR(IF(BộtheodõiDựán[[#This Row],[Công việc Thực tế (theo giờ)]]=0,"",IF(ABS((BộtheodõiDựán[[#This Row],[Công việc Thực tế (theo giờ)]]-BộtheodõiDựán[[#This Row],[Công việc Dự kiến (theo giờ)]])/BộtheodõiDựán[[#This Row],[Công việc Dự kiến (theo giờ)]])&gt;FlagPercent,1,0)),"")</f>
        <v>1</v>
      </c>
      <c r="K5" s="6">
        <v>300</v>
      </c>
      <c r="L5" s="15">
        <f ca="1">IFERROR(IF(BộtheodõiDựán[[#This Row],[Khoảng thời gian Thực tế (theo ngày)]]=0,"",IF(ABS((BộtheodõiDựán[[#This Row],[Khoảng thời gian Thực tế (theo ngày)]]-BộtheodõiDựán[[#This Row],[Khoảng thời gian Dự kiến (theo ngày)]])/BộtheodõiDựán[[#This Row],[Khoảng thời gian Dự kiến (theo ngày)]])&gt;FlagPercent,1,0)),"")</f>
        <v>1</v>
      </c>
      <c r="M5" s="9">
        <f ca="1">IF(COUNTA('Bộ theo dõi Dự án'!$H5,'Bộ theo dõi Dự án'!$I5)&lt;&gt;2,"",DAYS360('Bộ theo dõi Dự án'!$H5,'Bộ theo dõi Dự án'!$I5,FALSE))</f>
        <v>63</v>
      </c>
      <c r="N5" s="5"/>
    </row>
    <row r="6" spans="1:14" ht="30" customHeight="1" x14ac:dyDescent="0.3">
      <c r="A6" s="5" t="s">
        <v>31</v>
      </c>
      <c r="B6" s="5" t="s">
        <v>19</v>
      </c>
      <c r="C6" s="5" t="s">
        <v>26</v>
      </c>
      <c r="D6" s="7">
        <f ca="1">TODAY()-43</f>
        <v>45189</v>
      </c>
      <c r="E6" s="7">
        <f ca="1">TODAY()-27</f>
        <v>45205</v>
      </c>
      <c r="F6" s="6">
        <v>400</v>
      </c>
      <c r="G6" s="10">
        <f ca="1">IF(COUNTA('Bộ theo dõi Dự án'!$D6,'Bộ theo dõi Dự án'!$E6)&lt;&gt;2,"",DAYS360('Bộ theo dõi Dự án'!$D6,'Bộ theo dõi Dự án'!$E6,FALSE))</f>
        <v>16</v>
      </c>
      <c r="H6" s="8">
        <f ca="1">TODAY()-41</f>
        <v>45191</v>
      </c>
      <c r="I6" s="7">
        <f ca="1">TODAY()-7</f>
        <v>45225</v>
      </c>
      <c r="J6" s="15">
        <f>IFERROR(IF(BộtheodõiDựán[[#This Row],[Công việc Thực tế (theo giờ)]]=0,"",IF(ABS((BộtheodõiDựán[[#This Row],[Công việc Thực tế (theo giờ)]]-BộtheodõiDựán[[#This Row],[Công việc Dự kiến (theo giờ)]])/BộtheodõiDựán[[#This Row],[Công việc Dự kiến (theo giờ)]])&gt;FlagPercent,1,0)),"")</f>
        <v>0</v>
      </c>
      <c r="K6" s="6">
        <v>390</v>
      </c>
      <c r="L6" s="15">
        <f ca="1">IFERROR(IF(BộtheodõiDựán[[#This Row],[Khoảng thời gian Thực tế (theo ngày)]]=0,"",IF(ABS((BộtheodõiDựán[[#This Row],[Khoảng thời gian Thực tế (theo ngày)]]-BộtheodõiDựán[[#This Row],[Khoảng thời gian Dự kiến (theo ngày)]])/BộtheodõiDựán[[#This Row],[Khoảng thời gian Dự kiến (theo ngày)]])&gt;FlagPercent,1,0)),"")</f>
        <v>1</v>
      </c>
      <c r="M6" s="9">
        <f ca="1">IF(COUNTA('Bộ theo dõi Dự án'!$H6,'Bộ theo dõi Dự án'!$I6)&lt;&gt;2,"",DAYS360('Bộ theo dõi Dự án'!$H6,'Bộ theo dõi Dự án'!$I6,FALSE))</f>
        <v>34</v>
      </c>
      <c r="N6" s="5"/>
    </row>
    <row r="7" spans="1:14" ht="30" customHeight="1" x14ac:dyDescent="0.3">
      <c r="A7" s="5" t="s">
        <v>32</v>
      </c>
      <c r="B7" s="5" t="s">
        <v>17</v>
      </c>
      <c r="C7" s="5" t="s">
        <v>29</v>
      </c>
      <c r="D7" s="7">
        <f ca="1">TODAY()-26</f>
        <v>45206</v>
      </c>
      <c r="E7" s="7">
        <f ca="1">TODAY()-18</f>
        <v>45214</v>
      </c>
      <c r="F7" s="6">
        <v>500</v>
      </c>
      <c r="G7" s="10">
        <f ca="1">IF(COUNTA('Bộ theo dõi Dự án'!$D7,'Bộ theo dõi Dự án'!$E7)&lt;&gt;2,"",DAYS360('Bộ theo dõi Dự án'!$D7,'Bộ theo dõi Dự án'!$E7,FALSE))</f>
        <v>8</v>
      </c>
      <c r="H7" s="8">
        <f ca="1">TODAY()-100</f>
        <v>45132</v>
      </c>
      <c r="I7" s="7">
        <f ca="1">TODAY()-27</f>
        <v>45205</v>
      </c>
      <c r="J7" s="15">
        <f>IFERROR(IF(BộtheodõiDựán[[#This Row],[Công việc Thực tế (theo giờ)]]=0,"",IF(ABS((BộtheodõiDựán[[#This Row],[Công việc Thực tế (theo giờ)]]-BộtheodõiDựán[[#This Row],[Công việc Dự kiến (theo giờ)]])/BộtheodõiDựán[[#This Row],[Công việc Dự kiến (theo giờ)]])&gt;FlagPercent,1,0)),"")</f>
        <v>0</v>
      </c>
      <c r="K7" s="6">
        <v>500</v>
      </c>
      <c r="L7" s="15">
        <f ca="1">IFERROR(IF(BộtheodõiDựán[[#This Row],[Khoảng thời gian Thực tế (theo ngày)]]=0,"",IF(ABS((BộtheodõiDựán[[#This Row],[Khoảng thời gian Thực tế (theo ngày)]]-BộtheodõiDựán[[#This Row],[Khoảng thời gian Dự kiến (theo ngày)]])/BộtheodõiDựán[[#This Row],[Khoảng thời gian Dự kiến (theo ngày)]])&gt;FlagPercent,1,0)),"")</f>
        <v>1</v>
      </c>
      <c r="M7" s="9">
        <f ca="1">IF(COUNTA('Bộ theo dõi Dự án'!$H7,'Bộ theo dõi Dự án'!$I7)&lt;&gt;2,"",DAYS360('Bộ theo dõi Dự án'!$H7,'Bộ theo dõi Dự án'!$I7,FALSE))</f>
        <v>71</v>
      </c>
      <c r="N7" s="5"/>
    </row>
    <row r="8" spans="1:14" ht="30" customHeight="1" x14ac:dyDescent="0.3">
      <c r="A8" s="5" t="s">
        <v>33</v>
      </c>
      <c r="B8" s="5" t="s">
        <v>19</v>
      </c>
      <c r="C8" s="5" t="s">
        <v>27</v>
      </c>
      <c r="D8" s="7">
        <f ca="1">TODAY()-17</f>
        <v>45215</v>
      </c>
      <c r="E8" s="7">
        <f ca="1">TODAY()-5</f>
        <v>45227</v>
      </c>
      <c r="F8" s="6">
        <v>250</v>
      </c>
      <c r="G8" s="10">
        <f ca="1">IF(COUNTA('Bộ theo dõi Dự án'!$D8,'Bộ theo dõi Dự án'!$E8)&lt;&gt;2,"",DAYS360('Bộ theo dõi Dự án'!$D8,'Bộ theo dõi Dự án'!$E8,FALSE))</f>
        <v>12</v>
      </c>
      <c r="H8" s="8">
        <f ca="1">TODAY()-90</f>
        <v>45142</v>
      </c>
      <c r="I8" s="7">
        <f ca="1">TODAY()-71</f>
        <v>45161</v>
      </c>
      <c r="J8" s="15">
        <f>IFERROR(IF(BộtheodõiDựán[[#This Row],[Công việc Thực tế (theo giờ)]]=0,"",IF(ABS((BộtheodõiDựán[[#This Row],[Công việc Thực tế (theo giờ)]]-BộtheodõiDựán[[#This Row],[Công việc Dự kiến (theo giờ)]])/BộtheodõiDựán[[#This Row],[Công việc Dự kiến (theo giờ)]])&gt;FlagPercent,1,0)),"")</f>
        <v>0</v>
      </c>
      <c r="K8" s="6">
        <v>276</v>
      </c>
      <c r="L8" s="15">
        <f ca="1">IFERROR(IF(BộtheodõiDựán[[#This Row],[Khoảng thời gian Thực tế (theo ngày)]]=0,"",IF(ABS((BộtheodõiDựán[[#This Row],[Khoảng thời gian Thực tế (theo ngày)]]-BộtheodõiDựán[[#This Row],[Khoảng thời gian Dự kiến (theo ngày)]])/BộtheodõiDựán[[#This Row],[Khoảng thời gian Dự kiến (theo ngày)]])&gt;FlagPercent,1,0)),"")</f>
        <v>1</v>
      </c>
      <c r="M8" s="9">
        <f ca="1">IF(COUNTA('Bộ theo dõi Dự án'!$H8,'Bộ theo dõi Dự án'!$I8)&lt;&gt;2,"",DAYS360('Bộ theo dõi Dự án'!$H8,'Bộ theo dõi Dự án'!$I8,FALSE))</f>
        <v>19</v>
      </c>
      <c r="N8" s="5"/>
    </row>
    <row r="9" spans="1:14" ht="30" customHeight="1" x14ac:dyDescent="0.3">
      <c r="A9" s="5" t="s">
        <v>34</v>
      </c>
      <c r="B9" s="5" t="s">
        <v>20</v>
      </c>
      <c r="C9" s="5" t="s">
        <v>18</v>
      </c>
      <c r="D9" s="7">
        <f ca="1">TODAY()-4</f>
        <v>45228</v>
      </c>
      <c r="E9" s="7">
        <f ca="1">TODAY()+2</f>
        <v>45234</v>
      </c>
      <c r="F9" s="6">
        <v>300</v>
      </c>
      <c r="G9" s="10">
        <f ca="1">IF(COUNTA('Bộ theo dõi Dự án'!$D9,'Bộ theo dõi Dự án'!$E9)&lt;&gt;2,"",DAYS360('Bộ theo dõi Dự án'!$D9,'Bộ theo dõi Dự án'!$E9,FALSE))</f>
        <v>5</v>
      </c>
      <c r="H9" s="8">
        <f ca="1">TODAY()-90</f>
        <v>45142</v>
      </c>
      <c r="I9" s="7">
        <f ca="1">TODAY()-44</f>
        <v>45188</v>
      </c>
      <c r="J9" s="15">
        <f>IFERROR(IF(BộtheodõiDựán[[#This Row],[Công việc Thực tế (theo giờ)]]=0,"",IF(ABS((BộtheodõiDựán[[#This Row],[Công việc Thực tế (theo giờ)]]-BộtheodõiDựán[[#This Row],[Công việc Dự kiến (theo giờ)]])/BộtheodõiDựán[[#This Row],[Công việc Dự kiến (theo giờ)]])&gt;FlagPercent,1,0)),"")</f>
        <v>0</v>
      </c>
      <c r="K9" s="6">
        <v>310</v>
      </c>
      <c r="L9" s="15">
        <f ca="1">IFERROR(IF(BộtheodõiDựán[[#This Row],[Khoảng thời gian Thực tế (theo ngày)]]=0,"",IF(ABS((BộtheodõiDựán[[#This Row],[Khoảng thời gian Thực tế (theo ngày)]]-BộtheodõiDựán[[#This Row],[Khoảng thời gian Dự kiến (theo ngày)]])/BộtheodõiDựán[[#This Row],[Khoảng thời gian Dự kiến (theo ngày)]])&gt;FlagPercent,1,0)),"")</f>
        <v>1</v>
      </c>
      <c r="M9" s="9">
        <f ca="1">IF(COUNTA('Bộ theo dõi Dự án'!$H9,'Bộ theo dõi Dự án'!$I9)&lt;&gt;2,"",DAYS360('Bộ theo dõi Dự án'!$H9,'Bộ theo dõi Dự án'!$I9,FALSE))</f>
        <v>45</v>
      </c>
      <c r="N9" s="5"/>
    </row>
    <row r="10" spans="1:14" ht="30" customHeight="1" x14ac:dyDescent="0.3">
      <c r="A10" s="5" t="s">
        <v>35</v>
      </c>
      <c r="B10" s="5" t="s">
        <v>21</v>
      </c>
      <c r="C10" s="5" t="s">
        <v>29</v>
      </c>
      <c r="D10" s="7">
        <f ca="1">TODAY()+3</f>
        <v>45235</v>
      </c>
      <c r="E10" s="7">
        <f ca="1">TODAY()+10</f>
        <v>45242</v>
      </c>
      <c r="F10" s="6">
        <v>500</v>
      </c>
      <c r="G10" s="10">
        <f ca="1">IF(COUNTA('Bộ theo dõi Dự án'!$D10,'Bộ theo dõi Dự án'!$E10)&lt;&gt;2,"",DAYS360('Bộ theo dõi Dự án'!$D10,'Bộ theo dõi Dự án'!$E10,FALSE))</f>
        <v>7</v>
      </c>
      <c r="H10" s="8">
        <f ca="1">TODAY()-60</f>
        <v>45172</v>
      </c>
      <c r="I10" s="7">
        <f ca="1">TODAY()-45</f>
        <v>45187</v>
      </c>
      <c r="J10" s="15">
        <f>IFERROR(IF(BộtheodõiDựán[[#This Row],[Công việc Thực tế (theo giờ)]]=0,"",IF(ABS((BộtheodõiDựán[[#This Row],[Công việc Thực tế (theo giờ)]]-BộtheodõiDựán[[#This Row],[Công việc Dự kiến (theo giờ)]])/BộtheodõiDựán[[#This Row],[Công việc Dự kiến (theo giờ)]])&gt;FlagPercent,1,0)),"")</f>
        <v>0</v>
      </c>
      <c r="K10" s="6">
        <v>510</v>
      </c>
      <c r="L10" s="15">
        <f ca="1">IFERROR(IF(BộtheodõiDựán[[#This Row],[Khoảng thời gian Thực tế (theo ngày)]]=0,"",IF(ABS((BộtheodõiDựán[[#This Row],[Khoảng thời gian Thực tế (theo ngày)]]-BộtheodõiDựán[[#This Row],[Khoảng thời gian Dự kiến (theo ngày)]])/BộtheodõiDựán[[#This Row],[Khoảng thời gian Dự kiến (theo ngày)]])&gt;FlagPercent,1,0)),"")</f>
        <v>1</v>
      </c>
      <c r="M10" s="9">
        <f ca="1">IF(COUNTA('Bộ theo dõi Dự án'!$H10,'Bộ theo dõi Dự án'!$I10)&lt;&gt;2,"",DAYS360('Bộ theo dõi Dự án'!$H10,'Bộ theo dõi Dự án'!$I10,FALSE))</f>
        <v>15</v>
      </c>
      <c r="N10" s="5"/>
    </row>
    <row r="11" spans="1:14" ht="30" customHeight="1" x14ac:dyDescent="0.3">
      <c r="A11" s="5" t="s">
        <v>36</v>
      </c>
      <c r="B11" s="5" t="s">
        <v>22</v>
      </c>
      <c r="C11" s="5" t="s">
        <v>37</v>
      </c>
      <c r="D11" s="7">
        <f ca="1">TODAY()+11</f>
        <v>45243</v>
      </c>
      <c r="E11" s="7">
        <f ca="1">TODAY()+14</f>
        <v>45246</v>
      </c>
      <c r="F11" s="6">
        <v>750</v>
      </c>
      <c r="G11" s="10">
        <f ca="1">IF(COUNTA('Bộ theo dõi Dự án'!$D11,'Bộ theo dõi Dự án'!$E11)&lt;&gt;2,"",DAYS360('Bộ theo dõi Dự án'!$D11,'Bộ theo dõi Dự án'!$E11,FALSE))</f>
        <v>3</v>
      </c>
      <c r="H11" s="8">
        <f ca="1">TODAY()-44</f>
        <v>45188</v>
      </c>
      <c r="I11" s="7">
        <f ca="1">TODAY()-15</f>
        <v>45217</v>
      </c>
      <c r="J11" s="15">
        <f>IFERROR(IF(BộtheodõiDựán[[#This Row],[Công việc Thực tế (theo giờ)]]=0,"",IF(ABS((BộtheodõiDựán[[#This Row],[Công việc Thực tế (theo giờ)]]-BộtheodõiDựán[[#This Row],[Công việc Dự kiến (theo giờ)]])/BộtheodõiDựán[[#This Row],[Công việc Dự kiến (theo giờ)]])&gt;FlagPercent,1,0)),"")</f>
        <v>0</v>
      </c>
      <c r="K11" s="6">
        <v>790</v>
      </c>
      <c r="L11" s="15">
        <f ca="1">IFERROR(IF(BộtheodõiDựán[[#This Row],[Khoảng thời gian Thực tế (theo ngày)]]=0,"",IF(ABS((BộtheodõiDựán[[#This Row],[Khoảng thời gian Thực tế (theo ngày)]]-BộtheodõiDựán[[#This Row],[Khoảng thời gian Dự kiến (theo ngày)]])/BộtheodõiDựán[[#This Row],[Khoảng thời gian Dự kiến (theo ngày)]])&gt;FlagPercent,1,0)),"")</f>
        <v>1</v>
      </c>
      <c r="M11" s="9">
        <f ca="1">IF(COUNTA('Bộ theo dõi Dự án'!$H11,'Bộ theo dõi Dự án'!$I11)&lt;&gt;2,"",DAYS360('Bộ theo dõi Dự án'!$H11,'Bộ theo dõi Dự án'!$I11,FALSE))</f>
        <v>29</v>
      </c>
      <c r="N11" s="5"/>
    </row>
  </sheetData>
  <conditionalFormatting sqref="K5:K11">
    <cfRule type="expression" dxfId="4" priority="6">
      <formula>(ABS((K5-F5))/F5)&gt;FlagPercent</formula>
    </cfRule>
  </conditionalFormatting>
  <conditionalFormatting sqref="M5:M11">
    <cfRule type="expression" dxfId="3" priority="8">
      <formula>(ABS((M5-G5))/G5)&gt;FlagPercent</formula>
    </cfRule>
  </conditionalFormatting>
  <dataValidations count="18">
    <dataValidation allowBlank="1" showInputMessage="1" showErrorMessage="1" prompt="Phần trăm trên/dưới có thể tùy chỉnh được dùng để tô sáng công việc thực tế tính theo giờ và ngày trong bảng dự án vượt quá hạn hoặc ở dưới con số này" sqref="C2"/>
    <dataValidation allowBlank="1" showInputMessage="1" showErrorMessage="1" prompt="Nhập tên dự án vào cột này" sqref="A4"/>
    <dataValidation allowBlank="1" showInputMessage="1" showErrorMessage="1" prompt="Chọn tên Danh mục từ danh sách thả xuống trong từng ô ở cột này. Các tuỳ chọn trong danh sách này đều được xác định trong trang tính Thiết lập. Nhấn ALT+MŨI TÊN XUỐNG để dẫn hướng trong danh sách, rồi nhấn ENTER để lựa chọn" sqref="B4"/>
    <dataValidation allowBlank="1" showInputMessage="1" showErrorMessage="1" prompt="Chọn tên Nhân viên từ danh sách thả xuống trong từng ô ở cột này. Các tuỳ chọn đều được xác định trong trang tính Thiết lập. Nhấn ALT+MŨI TÊN XUỐNG để dẫn hướng trong danh sách, rồi nhấn ENTER để lựa chọn" sqref="C4"/>
    <dataValidation allowBlank="1" showInputMessage="1" showErrorMessage="1" prompt="Nhập ngày bắt đầu dự án dự kiến vào cột này" sqref="D4"/>
    <dataValidation allowBlank="1" showInputMessage="1" showErrorMessage="1" prompt="Nhập ngày hoàn thành dự án dự kiến vào cột này" sqref="E4"/>
    <dataValidation allowBlank="1" showInputMessage="1" showErrorMessage="1" prompt="Nhập lượng công việc dự kiến cho dự án tính theo giờ" sqref="F4"/>
    <dataValidation allowBlank="1" showInputMessage="1" showErrorMessage="1" prompt="Nhập khoảng thời gian dự kiến cho dự án tính theo ngày vào cột này" sqref="G4"/>
    <dataValidation allowBlank="1" showInputMessage="1" showErrorMessage="1" prompt="Nhập ngày bắt đầu dự án thực tế vào cột này" sqref="H4"/>
    <dataValidation allowBlank="1" showInputMessage="1" showErrorMessage="1" prompt="Nhập ngày hoàn thành dự án thực tế vào cột này" sqref="I4"/>
    <dataValidation allowBlank="1" showInputMessage="1" showErrorMessage="1" prompt="Biểu tượng Cờ ở đầu đề bảng Bộ theo dõi Dự án cho Trên/Dưới Công việc Thực tế (theo giờ). Các giá trị trong cột L đáp ứng tiêu chí Trên/Dưới sẽ tạo biểu tượng cờ trong mỗi ô ở cột này. Các ô trống cho biết giá trị không đáp ứng tiêu chí Trên/Dưới" sqref="J4"/>
    <dataValidation allowBlank="1" showInputMessage="1" showErrorMessage="1" prompt="Biểu tượng Cờ ở đầu đề bảng Bộ theo dõi Dự án cho Trên/Dưới Lượng thời gian Thực tế (theo ngày). Các giá trị trong cột N đáp ứng tiêu chí Trên/Dưới sẽ tạo biểu tượng cờ trong mỗi ô ở cột này. Các ô trống cho biết giá trị không đáp ứng tiêu chí Trên/Dưới" sqref="L4"/>
    <dataValidation allowBlank="1" showInputMessage="1" showErrorMessage="1" prompt="Nhập lượng công việc thực tế của dự án tính theo giờ. Các giá trị đáp ứng tiêu chí Trên/Dưới sẽ được tô đậm bằng màu đỏ và tạo biểu tượng gắn cờ trong cột K ở bên trái" sqref="K4"/>
    <dataValidation allowBlank="1" showInputMessage="1" showErrorMessage="1" prompt="Nhập lượng thời gian thực tế của dự án tính theo ngày. Các giá trị đáp ứng tiêu chí Trên/Dưới sẽ được tô đậm bằng màu đỏ và tạo biểu tượng gắn cờ trong cột M ở bên trái" sqref="M4"/>
    <dataValidation allowBlank="1" showInputMessage="1" showErrorMessage="1" prompt="Nhập ghi chú cho dự án ở cột này" sqref="N4"/>
    <dataValidation allowBlank="1" showInputMessage="1" showErrorMessage="1" prompt="Nhập dự án vào trang tính bộ theo dõi dự án này. Đặt phần trăm trên/dưới để gắn cờ trong C2. Công việc thực tính theo giờ và thời gian thực tế tính theo ngày sẽ tô sáng giá trị trên/dưới với kiểu phông chữ đậm, màu đỏ và biểu tượng cờ trong các cột J và L" sqref="A1"/>
    <dataValidation type="list" allowBlank="1" showInputMessage="1" showErrorMessage="1" error="Chọn một danh mục từ danh sách hoặc tạo một danh mục mới để hiển thị trong danh sách này từ trang tính Thiết lập." sqref="B5:B11">
      <formula1>CategoryList</formula1>
    </dataValidation>
    <dataValidation type="list" allowBlank="1" showInputMessage="1" showErrorMessage="1" error="Chọn một nhân viên từ danh sách hoặc tạo một nhân viên mới để hiển thị trong danh sách này từ trang tính Thiết lập." sqref="C5:C11">
      <formula1>EmployeeList</formula1>
    </dataValidation>
  </dataValidations>
  <printOptions horizontalCentered="1"/>
  <pageMargins left="0.25" right="0.25" top="0.5" bottom="0.5" header="0.3" footer="0.3"/>
  <pageSetup paperSize="9" fitToHeight="0" orientation="landscape" r:id="rId1"/>
  <headerFooter differentFirst="1">
    <oddFooter>&amp;CPage &amp;P of &amp;N</oddFooter>
  </headerFooter>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iconSet" priority="34" id="{981D7EE4-7E94-41DD-989D-38C05876B668}">
            <x14:iconSet custom="1">
              <x14:cfvo type="percent">
                <xm:f>0</xm:f>
              </x14:cfvo>
              <x14:cfvo type="num">
                <xm:f>0</xm:f>
              </x14:cfvo>
              <x14:cfvo type="num">
                <xm:f>1</xm:f>
              </x14:cfvo>
              <x14:cfIcon iconSet="NoIcons" iconId="0"/>
              <x14:cfIcon iconSet="NoIcons" iconId="0"/>
              <x14:cfIcon iconSet="3Flags" iconId="0"/>
            </x14:iconSet>
          </x14:cfRule>
          <xm:sqref>J5:J11</xm:sqref>
        </x14:conditionalFormatting>
        <x14:conditionalFormatting xmlns:xm="http://schemas.microsoft.com/office/excel/2006/main">
          <x14:cfRule type="iconSet" priority="35" id="{136B1933-ABA4-46F0-A1B3-AE0D99AE777F}">
            <x14:iconSet custom="1">
              <x14:cfvo type="percent">
                <xm:f>0</xm:f>
              </x14:cfvo>
              <x14:cfvo type="num">
                <xm:f>0</xm:f>
              </x14:cfvo>
              <x14:cfvo type="num">
                <xm:f>1</xm:f>
              </x14:cfvo>
              <x14:cfIcon iconSet="NoIcons" iconId="0"/>
              <x14:cfIcon iconSet="NoIcons" iconId="0"/>
              <x14:cfIcon iconSet="3Flags" iconId="0"/>
            </x14:iconSet>
          </x14:cfRule>
          <xm:sqref>L5:L11</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x14ac:dyDescent="0.3"/>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3"/>
    <pageSetUpPr fitToPage="1"/>
  </sheetPr>
  <dimension ref="A1:B10"/>
  <sheetViews>
    <sheetView showGridLines="0" zoomScaleNormal="100" workbookViewId="0">
      <pane ySplit="4" topLeftCell="A5" activePane="bottomLeft" state="frozen"/>
      <selection pane="bottomLeft" activeCell="B11" sqref="B11"/>
    </sheetView>
  </sheetViews>
  <sheetFormatPr defaultRowHeight="30" customHeight="1" x14ac:dyDescent="0.3"/>
  <cols>
    <col min="1" max="2" width="25.5546875" customWidth="1"/>
    <col min="3" max="3" width="2.5546875" customWidth="1"/>
  </cols>
  <sheetData>
    <row r="1" spans="1:2" ht="65.099999999999994" customHeight="1" x14ac:dyDescent="0.3">
      <c r="A1" s="4" t="s">
        <v>23</v>
      </c>
    </row>
    <row r="2" spans="1:2" ht="20.25" customHeight="1" x14ac:dyDescent="0.3"/>
    <row r="3" spans="1:2" ht="20.25" customHeight="1" x14ac:dyDescent="0.3"/>
    <row r="4" spans="1:2" ht="50.1" customHeight="1" x14ac:dyDescent="0.3">
      <c r="A4" s="3" t="s">
        <v>24</v>
      </c>
      <c r="B4" s="3" t="s">
        <v>25</v>
      </c>
    </row>
    <row r="5" spans="1:2" ht="30" customHeight="1" x14ac:dyDescent="0.3">
      <c r="A5" s="5" t="s">
        <v>17</v>
      </c>
      <c r="B5" s="5" t="s">
        <v>18</v>
      </c>
    </row>
    <row r="6" spans="1:2" ht="30" customHeight="1" x14ac:dyDescent="0.3">
      <c r="A6" s="5" t="s">
        <v>19</v>
      </c>
      <c r="B6" s="5" t="s">
        <v>26</v>
      </c>
    </row>
    <row r="7" spans="1:2" ht="30" customHeight="1" x14ac:dyDescent="0.3">
      <c r="A7" s="5" t="s">
        <v>20</v>
      </c>
      <c r="B7" s="5" t="s">
        <v>27</v>
      </c>
    </row>
    <row r="8" spans="1:2" ht="30" customHeight="1" x14ac:dyDescent="0.3">
      <c r="A8" s="5" t="s">
        <v>21</v>
      </c>
      <c r="B8" s="5" t="s">
        <v>28</v>
      </c>
    </row>
    <row r="9" spans="1:2" ht="30" customHeight="1" x14ac:dyDescent="0.3">
      <c r="A9" s="5" t="s">
        <v>22</v>
      </c>
      <c r="B9" s="5" t="s">
        <v>29</v>
      </c>
    </row>
    <row r="10" spans="1:2" ht="30" customHeight="1" x14ac:dyDescent="0.3">
      <c r="A10" s="5" t="s">
        <v>30</v>
      </c>
      <c r="B10" s="5" t="s">
        <v>37</v>
      </c>
    </row>
  </sheetData>
  <dataValidations count="3">
    <dataValidation allowBlank="1" showInputMessage="1" showErrorMessage="1" prompt="Nhập tên nhân viên vào cột này, cột được dùng làm tùy chọn trong danh sách thả xuống Đã gán Cho ở trang tính Bộ theo dõi Dự án" sqref="B4"/>
    <dataValidation allowBlank="1" showInputMessage="1" showErrorMessage="1" prompt="Nhập danh mục dự án vào cột này, cột được dùng làm tùy chọn trong danh sách thả xuống Danh mục ở trang tính Bộ theo dõi Dự án" sqref="A4"/>
    <dataValidation allowBlank="1" showInputMessage="1" showErrorMessage="1" prompt="Trang tính thiết lập có chứa danh sách các danh mục dự án và tên nhân viên có thể tuỳ chỉnh. Những danh sách này được sử dụng dưới dạng danh sách thả xuống trong trang tính của bộ theo dõi dự án. Các danh sách không cần phải có cùng số mục" sqref="A1"/>
  </dataValidations>
  <pageMargins left="0.7" right="0.7" top="0.75" bottom="0.75" header="0.3" footer="0.3"/>
  <pageSetup paperSize="9" fitToHeight="0" orientation="portrait" r:id="rId1"/>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MediaServiceKeyPoints xmlns="71af3243-3dd4-4a8d-8c0d-dd76da1f02a5"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10" ma:contentTypeDescription="Create a new document." ma:contentTypeScope="" ma:versionID="e39e7e9e36de66d473ce04bb4ab2dbb8">
  <xsd:schema xmlns:xsd="http://www.w3.org/2001/XMLSchema" xmlns:xs="http://www.w3.org/2001/XMLSchema" xmlns:p="http://schemas.microsoft.com/office/2006/metadata/properties" xmlns:ns2="71af3243-3dd4-4a8d-8c0d-dd76da1f02a5" xmlns:ns3="16c05727-aa75-4e4a-9b5f-8a80a1165891" targetNamespace="http://schemas.microsoft.com/office/2006/metadata/properties" ma:root="true" ma:fieldsID="19dc5994665da46609c24125788630d8" ns2:_="" ns3:_="">
    <xsd:import namespace="71af3243-3dd4-4a8d-8c0d-dd76da1f02a5"/>
    <xsd:import namespace="16c05727-aa75-4e4a-9b5f-8a80a1165891"/>
    <xsd:element name="properties">
      <xsd:complexType>
        <xsd:sequence>
          <xsd:element name="documentManagement">
            <xsd:complexType>
              <xsd:all>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internalName="MediaServiceOCR" ma:readOnly="true">
      <xsd:simpleType>
        <xsd:restriction base="dms:Note">
          <xsd:maxLength value="255"/>
        </xsd:restriction>
      </xsd:simpleType>
    </xsd:element>
    <xsd:element name="MediaServiceAutoTags" ma:index="11" nillable="true" ma:displayName="MediaServiceAutoTags"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fals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EFB9284-2381-45C4-9342-D2A846659864}">
  <ds:schemaRefs>
    <ds:schemaRef ds:uri="http://schemas.microsoft.com/office/2006/metadata/properties"/>
    <ds:schemaRef ds:uri="http://schemas.microsoft.com/office/infopath/2007/PartnerControls"/>
    <ds:schemaRef ds:uri="71af3243-3dd4-4a8d-8c0d-dd76da1f02a5"/>
  </ds:schemaRefs>
</ds:datastoreItem>
</file>

<file path=customXml/itemProps2.xml><?xml version="1.0" encoding="utf-8"?>
<ds:datastoreItem xmlns:ds="http://schemas.openxmlformats.org/officeDocument/2006/customXml" ds:itemID="{C3AB413C-A07F-4EE8-909C-4B888D55CBB2}">
  <ds:schemaRefs>
    <ds:schemaRef ds:uri="http://schemas.microsoft.com/sharepoint/v3/contenttype/forms"/>
  </ds:schemaRefs>
</ds:datastoreItem>
</file>

<file path=customXml/itemProps3.xml><?xml version="1.0" encoding="utf-8"?>
<ds:datastoreItem xmlns:ds="http://schemas.openxmlformats.org/officeDocument/2006/customXml" ds:itemID="{C78C4875-2E31-4ACC-AEED-0DAFD072C30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1af3243-3dd4-4a8d-8c0d-dd76da1f02a5"/>
    <ds:schemaRef ds:uri="16c05727-aa75-4e4a-9b5f-8a80a116589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6</vt:i4>
      </vt:variant>
    </vt:vector>
  </HeadingPairs>
  <TitlesOfParts>
    <vt:vector size="9" baseType="lpstr">
      <vt:lpstr>Bộ theo dõi Dự án</vt:lpstr>
      <vt:lpstr>Trang_tính1</vt:lpstr>
      <vt:lpstr>Thiết lập</vt:lpstr>
      <vt:lpstr>CategoryList</vt:lpstr>
      <vt:lpstr>ColumnTitle1</vt:lpstr>
      <vt:lpstr>ColumnTitle2</vt:lpstr>
      <vt:lpstr>EmployeeList</vt:lpstr>
      <vt:lpstr>FlagPercent</vt:lpstr>
      <vt:lpstr>'Bộ theo dõi Dự án'!Print_Titles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ADMIN</cp:lastModifiedBy>
  <cp:revision/>
  <dcterms:created xsi:type="dcterms:W3CDTF">2023-11-01T15:15:48Z</dcterms:created>
  <dcterms:modified xsi:type="dcterms:W3CDTF">2023-11-02T16:39:28Z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